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C:\Users\araki-y\Desktop\"/>
    </mc:Choice>
  </mc:AlternateContent>
  <xr:revisionPtr revIDLastSave="0" documentId="13_ncr:1_{786F7B9E-47A6-4307-B97A-FD4BF77A3479}" xr6:coauthVersionLast="47" xr6:coauthVersionMax="47" xr10:uidLastSave="{00000000-0000-0000-0000-000000000000}"/>
  <bookViews>
    <workbookView xWindow="20370" yWindow="-120" windowWidth="29040" windowHeight="15720" tabRatio="859" xr2:uid="{00000000-000D-0000-FFFF-FFFF00000000}"/>
  </bookViews>
  <sheets>
    <sheet name="入力シート" sheetId="2" r:id="rId1"/>
    <sheet name="工事打合せ簿" sheetId="163" r:id="rId2"/>
    <sheet name="週休２日交替制" sheetId="194" r:id="rId3"/>
    <sheet name="週休２日交替制　例" sheetId="195" r:id="rId4"/>
    <sheet name="現場閉所による週休２日" sheetId="207" r:id="rId5"/>
    <sheet name="現場閉所による週休２日　例" sheetId="208" r:id="rId6"/>
    <sheet name="230-3(交替制・完全)" sheetId="226" r:id="rId7"/>
    <sheet name="230-3-例" sheetId="227" r:id="rId8"/>
    <sheet name="230-4(現場閉所・完全)" sheetId="228" r:id="rId9"/>
    <sheet name="230-4-例" sheetId="229" r:id="rId10"/>
    <sheet name="港湾工事(9か月以内の工期) " sheetId="230" r:id="rId11"/>
    <sheet name="港湾工事(9か月を超える工期)" sheetId="231" r:id="rId12"/>
    <sheet name="港湾工事　例" sheetId="232" r:id="rId13"/>
  </sheets>
  <definedNames>
    <definedName name="page1" localSheetId="7">#REF!</definedName>
    <definedName name="page1" localSheetId="9">#REF!</definedName>
    <definedName name="page1">#REF!</definedName>
    <definedName name="page2" localSheetId="7">#REF!</definedName>
    <definedName name="page2" localSheetId="9">#REF!</definedName>
    <definedName name="page2">#REF!</definedName>
    <definedName name="_xlnm.Print_Area" localSheetId="6">'230-3(交替制・完全)'!$A$1:$DB$132</definedName>
    <definedName name="_xlnm.Print_Area" localSheetId="7">'230-3-例'!$A$1:$AJ$133</definedName>
    <definedName name="_xlnm.Print_Area" localSheetId="8">'230-4(現場閉所・完全)'!$A$1:$BQ$142</definedName>
    <definedName name="_xlnm.Print_Area" localSheetId="9">'230-4-例'!$A$1:$W$143</definedName>
    <definedName name="_xlnm.Print_Area" localSheetId="4">現場閉所による週休２日!$A$1:$AI$339</definedName>
    <definedName name="_xlnm.Print_Area" localSheetId="5">'現場閉所による週休２日　例'!$A$1:$AI$340</definedName>
    <definedName name="_xlnm.Print_Area" localSheetId="1">工事打合せ簿!$A$1:$X$48</definedName>
    <definedName name="_xlnm.Print_Area" localSheetId="12">'港湾工事　例'!$A$1:$AG$87</definedName>
    <definedName name="_xlnm.Print_Area" localSheetId="11">'港湾工事(9か月を超える工期)'!$A$1:$AG$176</definedName>
    <definedName name="_xlnm.Print_Area" localSheetId="10">'港湾工事(9か月以内の工期) '!$A$1:$AG$88</definedName>
    <definedName name="_xlnm.Print_Area" localSheetId="2">週休２日交替制!$A$1:$AO$531</definedName>
    <definedName name="_xlnm.Print_Area" localSheetId="3">'週休２日交替制　例'!$A$1:$AO$532</definedName>
    <definedName name="_xlnm.Print_Area" localSheetId="0">入力シート!$A$1:$D$21</definedName>
    <definedName name="_xlnm.Print_Titles" localSheetId="4">現場閉所による週休２日!$1:$6</definedName>
    <definedName name="_xlnm.Print_Titles" localSheetId="5">'現場閉所による週休２日　例'!$2:$7</definedName>
    <definedName name="_xlnm.Print_Titles" localSheetId="2">週休２日交替制!$1:$22</definedName>
    <definedName name="_xlnm.Print_Titles" localSheetId="3">'週休２日交替制　例'!$2:$23</definedName>
    <definedName name="夏休" localSheetId="7">#REF!</definedName>
    <definedName name="夏休" localSheetId="9">#REF!</definedName>
    <definedName name="夏休" localSheetId="4">#REF!</definedName>
    <definedName name="夏休" localSheetId="5">#REF!</definedName>
    <definedName name="夏休" localSheetId="2">#REF!</definedName>
    <definedName name="夏休" localSheetId="3">#REF!</definedName>
    <definedName name="夏休">#REF!</definedName>
    <definedName name="技能講習名" localSheetId="7">#REF!</definedName>
    <definedName name="技能講習名" localSheetId="9">#REF!</definedName>
    <definedName name="技能講習名">#REF!</definedName>
    <definedName name="許可業種" localSheetId="7">#REF!</definedName>
    <definedName name="許可業種" localSheetId="9">#REF!</definedName>
    <definedName name="許可業種">#REF!</definedName>
    <definedName name="血液型" localSheetId="7">#REF!</definedName>
    <definedName name="血液型" localSheetId="9">#REF!</definedName>
    <definedName name="血液型">#REF!</definedName>
    <definedName name="工種" localSheetId="7">#REF!</definedName>
    <definedName name="工種" localSheetId="9">#REF!</definedName>
    <definedName name="工種">#REF!</definedName>
    <definedName name="工種１" localSheetId="7">#REF!</definedName>
    <definedName name="工種１" localSheetId="9">#REF!</definedName>
    <definedName name="工種１">#REF!</definedName>
    <definedName name="工種工種" localSheetId="7">#REF!</definedName>
    <definedName name="工種工種" localSheetId="9">#REF!</definedName>
    <definedName name="工種工種">#REF!</definedName>
    <definedName name="祝日" localSheetId="7">#REF!</definedName>
    <definedName name="祝日" localSheetId="9">#REF!</definedName>
    <definedName name="祝日" localSheetId="4">#REF!</definedName>
    <definedName name="祝日" localSheetId="5">#REF!</definedName>
    <definedName name="祝日" localSheetId="2">#REF!</definedName>
    <definedName name="祝日" localSheetId="3">#REF!</definedName>
    <definedName name="祝日">#REF!</definedName>
    <definedName name="職種名" localSheetId="7">#REF!</definedName>
    <definedName name="職種名" localSheetId="9">#REF!</definedName>
    <definedName name="職種名">#REF!</definedName>
    <definedName name="中止" localSheetId="7">#REF!</definedName>
    <definedName name="中止" localSheetId="9">#REF!</definedName>
    <definedName name="中止" localSheetId="4">#REF!</definedName>
    <definedName name="中止" localSheetId="5">#REF!</definedName>
    <definedName name="中止" localSheetId="2">#REF!</definedName>
    <definedName name="中止" localSheetId="3">#REF!</definedName>
    <definedName name="中止">#REF!</definedName>
    <definedName name="通常" localSheetId="7">#REF!</definedName>
    <definedName name="通常" localSheetId="9">#REF!</definedName>
    <definedName name="通常" localSheetId="4">#REF!</definedName>
    <definedName name="通常" localSheetId="5">#REF!</definedName>
    <definedName name="通常" localSheetId="2">#REF!</definedName>
    <definedName name="通常" localSheetId="3">#REF!</definedName>
    <definedName name="通常">#REF!</definedName>
    <definedName name="通常実績" localSheetId="7">#REF!</definedName>
    <definedName name="通常実績" localSheetId="9">#REF!</definedName>
    <definedName name="通常実績" localSheetId="4">#REF!</definedName>
    <definedName name="通常実績" localSheetId="5">#REF!</definedName>
    <definedName name="通常実績" localSheetId="2">#REF!</definedName>
    <definedName name="通常実績" localSheetId="3">#REF!</definedName>
    <definedName name="通常実績">#REF!</definedName>
    <definedName name="冬休" localSheetId="7">#REF!</definedName>
    <definedName name="冬休" localSheetId="9">#REF!</definedName>
    <definedName name="冬休" localSheetId="4">#REF!</definedName>
    <definedName name="冬休" localSheetId="5">#REF!</definedName>
    <definedName name="冬休" localSheetId="2">#REF!</definedName>
    <definedName name="冬休" localSheetId="3">#REF!</definedName>
    <definedName name="冬休">#REF!</definedName>
    <definedName name="特殊健康診断名" localSheetId="7">#REF!</definedName>
    <definedName name="特殊健康診断名" localSheetId="9">#REF!</definedName>
    <definedName name="特殊健康診断名">#REF!</definedName>
    <definedName name="特別教育名" localSheetId="7">#REF!</definedName>
    <definedName name="特別教育名" localSheetId="9">#REF!</definedName>
    <definedName name="特別教育名">#REF!</definedName>
    <definedName name="免許資格名" localSheetId="7">#REF!</definedName>
    <definedName name="免許資格名" localSheetId="9">#REF!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231" l="1"/>
  <c r="G3" i="231"/>
  <c r="G3" i="230"/>
  <c r="G3" i="228"/>
  <c r="AQ5" i="226"/>
  <c r="BZ3" i="226"/>
  <c r="AQ3" i="226"/>
  <c r="H3" i="226"/>
  <c r="AG85" i="232" l="1"/>
  <c r="AG86" i="232" s="1"/>
  <c r="AG83" i="232"/>
  <c r="AG81" i="232"/>
  <c r="AG82" i="232" s="1"/>
  <c r="AG76" i="232"/>
  <c r="AG74" i="232"/>
  <c r="AG72" i="232"/>
  <c r="AG67" i="232"/>
  <c r="AG65" i="232"/>
  <c r="AG63" i="232"/>
  <c r="AG58" i="232"/>
  <c r="AG56" i="232"/>
  <c r="AG54" i="232"/>
  <c r="AG49" i="232"/>
  <c r="AG47" i="232"/>
  <c r="AG45" i="232"/>
  <c r="AG40" i="232"/>
  <c r="AG38" i="232"/>
  <c r="AG36" i="232"/>
  <c r="AF35" i="232"/>
  <c r="AF44" i="232" s="1"/>
  <c r="AF53" i="232" s="1"/>
  <c r="AF62" i="232" s="1"/>
  <c r="AF71" i="232" s="1"/>
  <c r="AF80" i="232" s="1"/>
  <c r="AG31" i="232"/>
  <c r="AG29" i="232"/>
  <c r="AG27" i="232"/>
  <c r="AG22" i="232"/>
  <c r="AG20" i="232"/>
  <c r="AG18" i="232"/>
  <c r="AF17" i="232"/>
  <c r="AF26" i="232" s="1"/>
  <c r="AG13" i="232"/>
  <c r="AG11" i="232"/>
  <c r="AG9" i="232"/>
  <c r="D8" i="232"/>
  <c r="C8" i="232"/>
  <c r="C9" i="232" s="1"/>
  <c r="P5" i="232"/>
  <c r="AG174" i="231"/>
  <c r="AG172" i="231"/>
  <c r="AG170" i="231"/>
  <c r="AG165" i="231"/>
  <c r="AG163" i="231"/>
  <c r="AG161" i="231"/>
  <c r="AG156" i="231"/>
  <c r="AG154" i="231"/>
  <c r="AG152" i="231"/>
  <c r="AG147" i="231"/>
  <c r="AG145" i="231"/>
  <c r="AG143" i="231"/>
  <c r="AG138" i="231"/>
  <c r="AG136" i="231"/>
  <c r="AG134" i="231"/>
  <c r="AG129" i="231"/>
  <c r="AG127" i="231"/>
  <c r="AG125" i="231"/>
  <c r="AG120" i="231"/>
  <c r="AG118" i="231"/>
  <c r="AG116" i="231"/>
  <c r="AG111" i="231"/>
  <c r="AG109" i="231"/>
  <c r="AG107" i="231"/>
  <c r="AG102" i="231"/>
  <c r="AG100" i="231"/>
  <c r="AG98" i="231"/>
  <c r="G94" i="231"/>
  <c r="G93" i="231"/>
  <c r="G92" i="231"/>
  <c r="AG85" i="231"/>
  <c r="AG83" i="231"/>
  <c r="AG81" i="231"/>
  <c r="AG76" i="231"/>
  <c r="AG74" i="231"/>
  <c r="AG72" i="231"/>
  <c r="AG67" i="231"/>
  <c r="AG65" i="231"/>
  <c r="AG63" i="231"/>
  <c r="AG58" i="231"/>
  <c r="AG56" i="231"/>
  <c r="AG54" i="231"/>
  <c r="AG49" i="231"/>
  <c r="AG47" i="231"/>
  <c r="AG45" i="231"/>
  <c r="AG40" i="231"/>
  <c r="AG38" i="231"/>
  <c r="AG36" i="231"/>
  <c r="AF35" i="231"/>
  <c r="AF44" i="231" s="1"/>
  <c r="AF53" i="231" s="1"/>
  <c r="AF62" i="231" s="1"/>
  <c r="AF71" i="231" s="1"/>
  <c r="AF80" i="231" s="1"/>
  <c r="AF97" i="231" s="1"/>
  <c r="AF106" i="231" s="1"/>
  <c r="AF115" i="231" s="1"/>
  <c r="AF124" i="231" s="1"/>
  <c r="AF133" i="231" s="1"/>
  <c r="AF142" i="231" s="1"/>
  <c r="AF151" i="231" s="1"/>
  <c r="AF160" i="231" s="1"/>
  <c r="AF169" i="231" s="1"/>
  <c r="AG31" i="231"/>
  <c r="AG29" i="231"/>
  <c r="AG27" i="231"/>
  <c r="AG22" i="231"/>
  <c r="AG20" i="231"/>
  <c r="AG18" i="231"/>
  <c r="AF17" i="231"/>
  <c r="AF26" i="231" s="1"/>
  <c r="AG13" i="231"/>
  <c r="AG11" i="231"/>
  <c r="AG9" i="231"/>
  <c r="P5" i="231"/>
  <c r="P94" i="231" s="1"/>
  <c r="AG85" i="230"/>
  <c r="AG83" i="230"/>
  <c r="AG81" i="230"/>
  <c r="AG76" i="230"/>
  <c r="AG74" i="230"/>
  <c r="AG72" i="230"/>
  <c r="AG67" i="230"/>
  <c r="AG65" i="230"/>
  <c r="AG63" i="230"/>
  <c r="AG58" i="230"/>
  <c r="AG56" i="230"/>
  <c r="AG54" i="230"/>
  <c r="AG49" i="230"/>
  <c r="AG47" i="230"/>
  <c r="AG45" i="230"/>
  <c r="AG40" i="230"/>
  <c r="AG38" i="230"/>
  <c r="AG36" i="230"/>
  <c r="AG31" i="230"/>
  <c r="AG29" i="230"/>
  <c r="AG27" i="230"/>
  <c r="AF26" i="230"/>
  <c r="AF35" i="230" s="1"/>
  <c r="AF44" i="230" s="1"/>
  <c r="AF53" i="230" s="1"/>
  <c r="AF62" i="230" s="1"/>
  <c r="AF71" i="230" s="1"/>
  <c r="AF80" i="230" s="1"/>
  <c r="AG22" i="230"/>
  <c r="AG20" i="230"/>
  <c r="AG18" i="230"/>
  <c r="AF17" i="230"/>
  <c r="AG13" i="230"/>
  <c r="AG11" i="230"/>
  <c r="AG9" i="230"/>
  <c r="D8" i="230"/>
  <c r="D9" i="230" s="1"/>
  <c r="C8" i="230"/>
  <c r="P5" i="230"/>
  <c r="AG84" i="232" l="1"/>
  <c r="E8" i="230"/>
  <c r="W3" i="230"/>
  <c r="W3" i="231"/>
  <c r="W4" i="231"/>
  <c r="W4" i="230"/>
  <c r="F8" i="230"/>
  <c r="E9" i="230"/>
  <c r="C9" i="230"/>
  <c r="D8" i="231"/>
  <c r="C9" i="231"/>
  <c r="W3" i="232"/>
  <c r="W4" i="232"/>
  <c r="D9" i="232"/>
  <c r="E8" i="232"/>
  <c r="F8" i="232" l="1"/>
  <c r="E9" i="232"/>
  <c r="E8" i="231"/>
  <c r="D9" i="231"/>
  <c r="G8" i="230"/>
  <c r="F9" i="230"/>
  <c r="F8" i="231" l="1"/>
  <c r="E9" i="231"/>
  <c r="G9" i="230"/>
  <c r="H8" i="230"/>
  <c r="F9" i="232"/>
  <c r="G8" i="232"/>
  <c r="H9" i="230" l="1"/>
  <c r="I8" i="230"/>
  <c r="H8" i="232"/>
  <c r="G9" i="232"/>
  <c r="F9" i="231"/>
  <c r="G8" i="231"/>
  <c r="G9" i="231" l="1"/>
  <c r="H8" i="231"/>
  <c r="J8" i="230"/>
  <c r="I9" i="230"/>
  <c r="H9" i="232"/>
  <c r="I8" i="232"/>
  <c r="I9" i="232" l="1"/>
  <c r="J8" i="232"/>
  <c r="H9" i="231"/>
  <c r="I8" i="231"/>
  <c r="K8" i="230"/>
  <c r="J9" i="230"/>
  <c r="J8" i="231" l="1"/>
  <c r="I9" i="231"/>
  <c r="L8" i="230"/>
  <c r="K9" i="230"/>
  <c r="J9" i="232"/>
  <c r="K8" i="232"/>
  <c r="L8" i="232" l="1"/>
  <c r="K9" i="232"/>
  <c r="L9" i="230"/>
  <c r="M8" i="230"/>
  <c r="J9" i="231"/>
  <c r="K8" i="231"/>
  <c r="M9" i="230" l="1"/>
  <c r="N8" i="230"/>
  <c r="K9" i="231"/>
  <c r="L8" i="231"/>
  <c r="L9" i="232"/>
  <c r="M8" i="232"/>
  <c r="M9" i="232" l="1"/>
  <c r="N8" i="232"/>
  <c r="L9" i="231"/>
  <c r="M8" i="231"/>
  <c r="N9" i="230"/>
  <c r="O8" i="230"/>
  <c r="P8" i="230" l="1"/>
  <c r="O9" i="230"/>
  <c r="N9" i="232"/>
  <c r="O8" i="232"/>
  <c r="M9" i="231"/>
  <c r="N8" i="231"/>
  <c r="O8" i="231" l="1"/>
  <c r="N9" i="231"/>
  <c r="O9" i="232"/>
  <c r="P8" i="232"/>
  <c r="Q8" i="230"/>
  <c r="P9" i="230"/>
  <c r="R8" i="230" l="1"/>
  <c r="Q9" i="230"/>
  <c r="P9" i="232"/>
  <c r="Q8" i="232"/>
  <c r="P8" i="231"/>
  <c r="O9" i="231"/>
  <c r="Q9" i="232" l="1"/>
  <c r="R8" i="232"/>
  <c r="Q8" i="231"/>
  <c r="P9" i="231"/>
  <c r="S8" i="230"/>
  <c r="R9" i="230"/>
  <c r="S9" i="230" l="1"/>
  <c r="T8" i="230"/>
  <c r="R8" i="231"/>
  <c r="Q9" i="231"/>
  <c r="S8" i="232"/>
  <c r="R9" i="232"/>
  <c r="U8" i="230" l="1"/>
  <c r="T9" i="230"/>
  <c r="T8" i="232"/>
  <c r="S9" i="232"/>
  <c r="R9" i="231"/>
  <c r="S8" i="231"/>
  <c r="S9" i="231" l="1"/>
  <c r="T8" i="231"/>
  <c r="T9" i="232"/>
  <c r="U8" i="232"/>
  <c r="U9" i="230"/>
  <c r="V8" i="230"/>
  <c r="W8" i="230" l="1"/>
  <c r="V9" i="230"/>
  <c r="V8" i="232"/>
  <c r="U9" i="232"/>
  <c r="U8" i="231"/>
  <c r="T9" i="231"/>
  <c r="V8" i="231" l="1"/>
  <c r="U9" i="231"/>
  <c r="W8" i="232"/>
  <c r="V9" i="232"/>
  <c r="X8" i="230"/>
  <c r="W9" i="230"/>
  <c r="Y8" i="230" l="1"/>
  <c r="X9" i="230"/>
  <c r="X8" i="232"/>
  <c r="W9" i="232"/>
  <c r="V9" i="231"/>
  <c r="W8" i="231"/>
  <c r="W9" i="231" l="1"/>
  <c r="X8" i="231"/>
  <c r="X9" i="232"/>
  <c r="Y8" i="232"/>
  <c r="Z8" i="230"/>
  <c r="Y9" i="230"/>
  <c r="Z9" i="230" l="1"/>
  <c r="AA8" i="230"/>
  <c r="Z8" i="232"/>
  <c r="Y9" i="232"/>
  <c r="X9" i="231"/>
  <c r="Y8" i="231"/>
  <c r="Y9" i="231" l="1"/>
  <c r="Z8" i="231"/>
  <c r="Z9" i="232"/>
  <c r="AA8" i="232"/>
  <c r="AA9" i="230"/>
  <c r="AB8" i="230"/>
  <c r="AC8" i="230" l="1"/>
  <c r="AB9" i="230"/>
  <c r="AB8" i="232"/>
  <c r="AA9" i="232"/>
  <c r="Z9" i="231"/>
  <c r="AA8" i="231"/>
  <c r="AB8" i="231" l="1"/>
  <c r="AA9" i="231"/>
  <c r="AC8" i="232"/>
  <c r="AB9" i="232"/>
  <c r="AD8" i="230"/>
  <c r="AC9" i="230"/>
  <c r="AD9" i="230" l="1"/>
  <c r="C17" i="230"/>
  <c r="AG10" i="230"/>
  <c r="AC9" i="232"/>
  <c r="AD8" i="232"/>
  <c r="AC8" i="231"/>
  <c r="AB9" i="231"/>
  <c r="AD9" i="232" l="1"/>
  <c r="C17" i="232"/>
  <c r="AG10" i="232"/>
  <c r="D17" i="230"/>
  <c r="C18" i="230"/>
  <c r="AC9" i="231"/>
  <c r="AD8" i="231"/>
  <c r="AG14" i="230"/>
  <c r="AG12" i="230"/>
  <c r="E17" i="230" l="1"/>
  <c r="D18" i="230"/>
  <c r="AD9" i="231"/>
  <c r="C17" i="231"/>
  <c r="AG10" i="231"/>
  <c r="AG12" i="232"/>
  <c r="AG14" i="232"/>
  <c r="D17" i="232"/>
  <c r="C18" i="232"/>
  <c r="E17" i="232" l="1"/>
  <c r="D18" i="232"/>
  <c r="AG14" i="231"/>
  <c r="AG12" i="231"/>
  <c r="D17" i="231"/>
  <c r="C18" i="231"/>
  <c r="E18" i="230"/>
  <c r="F17" i="230"/>
  <c r="F18" i="230" l="1"/>
  <c r="G17" i="230"/>
  <c r="D18" i="231"/>
  <c r="E17" i="231"/>
  <c r="E18" i="232"/>
  <c r="F17" i="232"/>
  <c r="F18" i="232" l="1"/>
  <c r="G17" i="232"/>
  <c r="G18" i="230"/>
  <c r="H17" i="230"/>
  <c r="E18" i="231"/>
  <c r="F17" i="231"/>
  <c r="F18" i="231" l="1"/>
  <c r="G17" i="231"/>
  <c r="I17" i="230"/>
  <c r="H18" i="230"/>
  <c r="G18" i="232"/>
  <c r="H17" i="232"/>
  <c r="I17" i="232" l="1"/>
  <c r="H18" i="232"/>
  <c r="I18" i="230"/>
  <c r="J17" i="230"/>
  <c r="H17" i="231"/>
  <c r="G18" i="231"/>
  <c r="H18" i="231" l="1"/>
  <c r="I17" i="231"/>
  <c r="J18" i="230"/>
  <c r="K17" i="230"/>
  <c r="J17" i="232"/>
  <c r="I18" i="232"/>
  <c r="K17" i="232" l="1"/>
  <c r="J18" i="232"/>
  <c r="K18" i="230"/>
  <c r="L17" i="230"/>
  <c r="I18" i="231"/>
  <c r="J17" i="231"/>
  <c r="K17" i="231" l="1"/>
  <c r="J18" i="231"/>
  <c r="M17" i="230"/>
  <c r="L18" i="230"/>
  <c r="K18" i="232"/>
  <c r="L17" i="232"/>
  <c r="L18" i="232" l="1"/>
  <c r="M17" i="232"/>
  <c r="N17" i="230"/>
  <c r="M18" i="230"/>
  <c r="K18" i="231"/>
  <c r="L17" i="231"/>
  <c r="N17" i="232" l="1"/>
  <c r="M18" i="232"/>
  <c r="L18" i="231"/>
  <c r="M17" i="231"/>
  <c r="N18" i="230"/>
  <c r="O17" i="230"/>
  <c r="P17" i="230" l="1"/>
  <c r="O18" i="230"/>
  <c r="M18" i="231"/>
  <c r="N17" i="231"/>
  <c r="O17" i="232"/>
  <c r="N18" i="232"/>
  <c r="O18" i="232" l="1"/>
  <c r="P17" i="232"/>
  <c r="N18" i="231"/>
  <c r="O17" i="231"/>
  <c r="P18" i="230"/>
  <c r="Q17" i="230"/>
  <c r="Q18" i="230" l="1"/>
  <c r="R17" i="230"/>
  <c r="P17" i="231"/>
  <c r="O18" i="231"/>
  <c r="P18" i="232"/>
  <c r="Q17" i="232"/>
  <c r="Q18" i="232" l="1"/>
  <c r="R17" i="232"/>
  <c r="Q17" i="231"/>
  <c r="P18" i="231"/>
  <c r="S17" i="230"/>
  <c r="R18" i="230"/>
  <c r="S18" i="230" l="1"/>
  <c r="T17" i="230"/>
  <c r="Q18" i="231"/>
  <c r="R17" i="231"/>
  <c r="S17" i="232"/>
  <c r="R18" i="232"/>
  <c r="T18" i="230" l="1"/>
  <c r="U17" i="230"/>
  <c r="S18" i="232"/>
  <c r="T17" i="232"/>
  <c r="R18" i="231"/>
  <c r="S17" i="231"/>
  <c r="T18" i="232" l="1"/>
  <c r="U17" i="232"/>
  <c r="S18" i="231"/>
  <c r="T17" i="231"/>
  <c r="U18" i="230"/>
  <c r="V17" i="230"/>
  <c r="W17" i="230" l="1"/>
  <c r="V18" i="230"/>
  <c r="U17" i="231"/>
  <c r="T18" i="231"/>
  <c r="V17" i="232"/>
  <c r="U18" i="232"/>
  <c r="W17" i="232" l="1"/>
  <c r="V18" i="232"/>
  <c r="V17" i="231"/>
  <c r="U18" i="231"/>
  <c r="W18" i="230"/>
  <c r="X17" i="230"/>
  <c r="X18" i="230" l="1"/>
  <c r="Y17" i="230"/>
  <c r="W17" i="231"/>
  <c r="V18" i="231"/>
  <c r="W18" i="232"/>
  <c r="X17" i="232"/>
  <c r="Z17" i="230" l="1"/>
  <c r="Y18" i="230"/>
  <c r="Y17" i="232"/>
  <c r="X18" i="232"/>
  <c r="X17" i="231"/>
  <c r="W18" i="231"/>
  <c r="X18" i="231" l="1"/>
  <c r="Y17" i="231"/>
  <c r="Y18" i="232"/>
  <c r="Z17" i="232"/>
  <c r="AA17" i="230"/>
  <c r="Z18" i="230"/>
  <c r="AB17" i="230" l="1"/>
  <c r="AA18" i="230"/>
  <c r="Z18" i="232"/>
  <c r="AA17" i="232"/>
  <c r="Y18" i="231"/>
  <c r="Z17" i="231"/>
  <c r="AB17" i="232" l="1"/>
  <c r="AA18" i="232"/>
  <c r="Z18" i="231"/>
  <c r="AA17" i="231"/>
  <c r="AB18" i="230"/>
  <c r="AC17" i="230"/>
  <c r="AD17" i="230" l="1"/>
  <c r="AC18" i="230"/>
  <c r="AB17" i="231"/>
  <c r="AA18" i="231"/>
  <c r="AB18" i="232"/>
  <c r="AC17" i="232"/>
  <c r="AC18" i="232" l="1"/>
  <c r="AD17" i="232"/>
  <c r="AC17" i="231"/>
  <c r="AB18" i="231"/>
  <c r="AD18" i="230"/>
  <c r="C26" i="230"/>
  <c r="AG19" i="230"/>
  <c r="C27" i="230" l="1"/>
  <c r="D26" i="230"/>
  <c r="AC18" i="231"/>
  <c r="AD17" i="231"/>
  <c r="AG23" i="230"/>
  <c r="AG21" i="230"/>
  <c r="C26" i="232"/>
  <c r="AD18" i="232"/>
  <c r="AG19" i="232"/>
  <c r="AG21" i="232" l="1"/>
  <c r="AG23" i="232"/>
  <c r="D26" i="232"/>
  <c r="C27" i="232"/>
  <c r="D27" i="230"/>
  <c r="E26" i="230"/>
  <c r="AD18" i="231"/>
  <c r="C26" i="231"/>
  <c r="AG19" i="231"/>
  <c r="C27" i="231" l="1"/>
  <c r="D26" i="231"/>
  <c r="AG23" i="231"/>
  <c r="AG21" i="231"/>
  <c r="E27" i="230"/>
  <c r="F26" i="230"/>
  <c r="D27" i="232"/>
  <c r="E26" i="232"/>
  <c r="F26" i="232" l="1"/>
  <c r="E27" i="232"/>
  <c r="F27" i="230"/>
  <c r="G26" i="230"/>
  <c r="E26" i="231"/>
  <c r="D27" i="231"/>
  <c r="F26" i="231" l="1"/>
  <c r="E27" i="231"/>
  <c r="H26" i="230"/>
  <c r="G27" i="230"/>
  <c r="G26" i="232"/>
  <c r="F27" i="232"/>
  <c r="G27" i="232" l="1"/>
  <c r="H26" i="232"/>
  <c r="H27" i="230"/>
  <c r="I26" i="230"/>
  <c r="F27" i="231"/>
  <c r="G26" i="231"/>
  <c r="H26" i="231" l="1"/>
  <c r="G27" i="231"/>
  <c r="J26" i="230"/>
  <c r="I27" i="230"/>
  <c r="H27" i="232"/>
  <c r="I26" i="232"/>
  <c r="I27" i="232" l="1"/>
  <c r="J26" i="232"/>
  <c r="J27" i="230"/>
  <c r="K26" i="230"/>
  <c r="H27" i="231"/>
  <c r="I26" i="231"/>
  <c r="J26" i="231" l="1"/>
  <c r="I27" i="231"/>
  <c r="L26" i="230"/>
  <c r="K27" i="230"/>
  <c r="K26" i="232"/>
  <c r="J27" i="232"/>
  <c r="L26" i="232" l="1"/>
  <c r="K27" i="232"/>
  <c r="K26" i="231"/>
  <c r="J27" i="231"/>
  <c r="M26" i="230"/>
  <c r="L27" i="230"/>
  <c r="N26" i="230" l="1"/>
  <c r="M27" i="230"/>
  <c r="K27" i="231"/>
  <c r="L26" i="231"/>
  <c r="L27" i="232"/>
  <c r="M26" i="232"/>
  <c r="M27" i="232" l="1"/>
  <c r="N26" i="232"/>
  <c r="M26" i="231"/>
  <c r="L27" i="231"/>
  <c r="O26" i="230"/>
  <c r="N27" i="230"/>
  <c r="O27" i="230" l="1"/>
  <c r="P26" i="230"/>
  <c r="M27" i="231"/>
  <c r="N26" i="231"/>
  <c r="N27" i="232"/>
  <c r="O26" i="232"/>
  <c r="P26" i="232" l="1"/>
  <c r="O27" i="232"/>
  <c r="N27" i="231"/>
  <c r="O26" i="231"/>
  <c r="P27" i="230"/>
  <c r="Q26" i="230"/>
  <c r="Q27" i="230" l="1"/>
  <c r="R26" i="230"/>
  <c r="O27" i="231"/>
  <c r="P26" i="231"/>
  <c r="P27" i="232"/>
  <c r="Q26" i="232"/>
  <c r="R26" i="232" l="1"/>
  <c r="Q27" i="232"/>
  <c r="R27" i="230"/>
  <c r="S26" i="230"/>
  <c r="P27" i="231"/>
  <c r="Q26" i="231"/>
  <c r="R26" i="231" l="1"/>
  <c r="Q27" i="231"/>
  <c r="S27" i="230"/>
  <c r="T26" i="230"/>
  <c r="S26" i="232"/>
  <c r="R27" i="232"/>
  <c r="T26" i="232" l="1"/>
  <c r="S27" i="232"/>
  <c r="T27" i="230"/>
  <c r="U26" i="230"/>
  <c r="S26" i="231"/>
  <c r="R27" i="231"/>
  <c r="T26" i="231" l="1"/>
  <c r="S27" i="231"/>
  <c r="U27" i="230"/>
  <c r="V26" i="230"/>
  <c r="T27" i="232"/>
  <c r="U26" i="232"/>
  <c r="U27" i="232" l="1"/>
  <c r="V26" i="232"/>
  <c r="W26" i="230"/>
  <c r="V27" i="230"/>
  <c r="T27" i="231"/>
  <c r="U26" i="231"/>
  <c r="U27" i="231" l="1"/>
  <c r="V26" i="231"/>
  <c r="X26" i="230"/>
  <c r="W27" i="230"/>
  <c r="V27" i="232"/>
  <c r="W26" i="232"/>
  <c r="X26" i="232" l="1"/>
  <c r="W27" i="232"/>
  <c r="Y26" i="230"/>
  <c r="X27" i="230"/>
  <c r="W26" i="231"/>
  <c r="V27" i="231"/>
  <c r="X26" i="231" l="1"/>
  <c r="W27" i="231"/>
  <c r="Y27" i="230"/>
  <c r="Z26" i="230"/>
  <c r="Y26" i="232"/>
  <c r="X27" i="232"/>
  <c r="AA26" i="230" l="1"/>
  <c r="Z27" i="230"/>
  <c r="Z26" i="232"/>
  <c r="Y27" i="232"/>
  <c r="X27" i="231"/>
  <c r="Y26" i="231"/>
  <c r="Z26" i="231" l="1"/>
  <c r="Y27" i="231"/>
  <c r="Z27" i="232"/>
  <c r="AA26" i="232"/>
  <c r="AB26" i="230"/>
  <c r="AA27" i="230"/>
  <c r="AB27" i="230" l="1"/>
  <c r="AC26" i="230"/>
  <c r="AA27" i="232"/>
  <c r="AB26" i="232"/>
  <c r="Z27" i="231"/>
  <c r="AA26" i="231"/>
  <c r="AA27" i="231" l="1"/>
  <c r="AB26" i="231"/>
  <c r="AB27" i="232"/>
  <c r="AC26" i="232"/>
  <c r="AC27" i="230"/>
  <c r="AD26" i="230"/>
  <c r="C35" i="230" l="1"/>
  <c r="AD27" i="230"/>
  <c r="AG28" i="230"/>
  <c r="AC27" i="232"/>
  <c r="AD26" i="232"/>
  <c r="AB27" i="231"/>
  <c r="AC26" i="231"/>
  <c r="AC27" i="231" l="1"/>
  <c r="AD26" i="231"/>
  <c r="AD27" i="232"/>
  <c r="C35" i="232"/>
  <c r="AG28" i="232"/>
  <c r="AG30" i="230"/>
  <c r="AG32" i="230"/>
  <c r="D35" i="230"/>
  <c r="C36" i="230"/>
  <c r="E35" i="230" l="1"/>
  <c r="D36" i="230"/>
  <c r="AG32" i="232"/>
  <c r="AG30" i="232"/>
  <c r="D35" i="232"/>
  <c r="C36" i="232"/>
  <c r="AD27" i="231"/>
  <c r="C35" i="231"/>
  <c r="AG28" i="231"/>
  <c r="C36" i="231" l="1"/>
  <c r="D35" i="231"/>
  <c r="E35" i="232"/>
  <c r="D36" i="232"/>
  <c r="AG30" i="231"/>
  <c r="AG32" i="231"/>
  <c r="E36" i="230"/>
  <c r="F35" i="230"/>
  <c r="G35" i="230" l="1"/>
  <c r="F36" i="230"/>
  <c r="F35" i="232"/>
  <c r="E36" i="232"/>
  <c r="E35" i="231"/>
  <c r="D36" i="231"/>
  <c r="G36" i="230" l="1"/>
  <c r="H35" i="230"/>
  <c r="E36" i="231"/>
  <c r="F35" i="231"/>
  <c r="G35" i="232"/>
  <c r="F36" i="232"/>
  <c r="H35" i="232" l="1"/>
  <c r="G36" i="232"/>
  <c r="G35" i="231"/>
  <c r="F36" i="231"/>
  <c r="I35" i="230"/>
  <c r="H36" i="230"/>
  <c r="J35" i="230" l="1"/>
  <c r="I36" i="230"/>
  <c r="H35" i="231"/>
  <c r="G36" i="231"/>
  <c r="I35" i="232"/>
  <c r="H36" i="232"/>
  <c r="I36" i="232" l="1"/>
  <c r="J35" i="232"/>
  <c r="H36" i="231"/>
  <c r="I35" i="231"/>
  <c r="J36" i="230"/>
  <c r="K35" i="230"/>
  <c r="I36" i="231" l="1"/>
  <c r="J35" i="231"/>
  <c r="K36" i="230"/>
  <c r="L35" i="230"/>
  <c r="J36" i="232"/>
  <c r="K35" i="232"/>
  <c r="J36" i="231" l="1"/>
  <c r="K35" i="231"/>
  <c r="K36" i="232"/>
  <c r="L35" i="232"/>
  <c r="M35" i="230"/>
  <c r="L36" i="230"/>
  <c r="N35" i="230" l="1"/>
  <c r="M36" i="230"/>
  <c r="L36" i="232"/>
  <c r="M35" i="232"/>
  <c r="L35" i="231"/>
  <c r="K36" i="231"/>
  <c r="L36" i="231" l="1"/>
  <c r="M35" i="231"/>
  <c r="N35" i="232"/>
  <c r="M36" i="232"/>
  <c r="N36" i="230"/>
  <c r="O35" i="230"/>
  <c r="P35" i="230" l="1"/>
  <c r="O36" i="230"/>
  <c r="N36" i="232"/>
  <c r="O35" i="232"/>
  <c r="M36" i="231"/>
  <c r="N35" i="231"/>
  <c r="O35" i="231" l="1"/>
  <c r="N36" i="231"/>
  <c r="P35" i="232"/>
  <c r="O36" i="232"/>
  <c r="Q35" i="230"/>
  <c r="P36" i="230"/>
  <c r="Q36" i="230" l="1"/>
  <c r="R35" i="230"/>
  <c r="Q35" i="232"/>
  <c r="P36" i="232"/>
  <c r="O36" i="231"/>
  <c r="P35" i="231"/>
  <c r="Q35" i="231" l="1"/>
  <c r="P36" i="231"/>
  <c r="S35" i="230"/>
  <c r="R36" i="230"/>
  <c r="Q36" i="232"/>
  <c r="R35" i="232"/>
  <c r="R36" i="232" l="1"/>
  <c r="S35" i="232"/>
  <c r="T35" i="230"/>
  <c r="S36" i="230"/>
  <c r="Q36" i="231"/>
  <c r="R35" i="231"/>
  <c r="R36" i="231" l="1"/>
  <c r="S35" i="231"/>
  <c r="T36" i="230"/>
  <c r="U35" i="230"/>
  <c r="S36" i="232"/>
  <c r="T35" i="232"/>
  <c r="T35" i="231" l="1"/>
  <c r="S36" i="231"/>
  <c r="T36" i="232"/>
  <c r="U35" i="232"/>
  <c r="V35" i="230"/>
  <c r="U36" i="230"/>
  <c r="W35" i="230" l="1"/>
  <c r="V36" i="230"/>
  <c r="V35" i="232"/>
  <c r="U36" i="232"/>
  <c r="U35" i="231"/>
  <c r="T36" i="231"/>
  <c r="U36" i="231" l="1"/>
  <c r="V35" i="231"/>
  <c r="V36" i="232"/>
  <c r="W35" i="232"/>
  <c r="X35" i="230"/>
  <c r="W36" i="230"/>
  <c r="Y35" i="230" l="1"/>
  <c r="X36" i="230"/>
  <c r="W36" i="232"/>
  <c r="X35" i="232"/>
  <c r="V36" i="231"/>
  <c r="W35" i="231"/>
  <c r="W36" i="231" l="1"/>
  <c r="X35" i="231"/>
  <c r="X36" i="232"/>
  <c r="Y35" i="232"/>
  <c r="Y36" i="230"/>
  <c r="Z35" i="230"/>
  <c r="Z36" i="230" l="1"/>
  <c r="AA35" i="230"/>
  <c r="Y36" i="232"/>
  <c r="Z35" i="232"/>
  <c r="X36" i="231"/>
  <c r="Y35" i="231"/>
  <c r="Z35" i="231" l="1"/>
  <c r="Y36" i="231"/>
  <c r="AA35" i="232"/>
  <c r="Z36" i="232"/>
  <c r="AA36" i="230"/>
  <c r="AB35" i="230"/>
  <c r="AC35" i="230" l="1"/>
  <c r="AB36" i="230"/>
  <c r="AB35" i="232"/>
  <c r="AA36" i="232"/>
  <c r="Z36" i="231"/>
  <c r="AA35" i="231"/>
  <c r="AA36" i="231" l="1"/>
  <c r="AB35" i="231"/>
  <c r="AC35" i="232"/>
  <c r="AB36" i="232"/>
  <c r="AC36" i="230"/>
  <c r="AD35" i="230"/>
  <c r="C44" i="230" l="1"/>
  <c r="AD36" i="230"/>
  <c r="AG37" i="230"/>
  <c r="AC35" i="231"/>
  <c r="AB36" i="231"/>
  <c r="AD35" i="232"/>
  <c r="AC36" i="232"/>
  <c r="AD35" i="231" l="1"/>
  <c r="AC36" i="231"/>
  <c r="C44" i="232"/>
  <c r="AD36" i="232"/>
  <c r="AG37" i="232"/>
  <c r="AG39" i="230"/>
  <c r="AG41" i="230"/>
  <c r="C45" i="230"/>
  <c r="D44" i="230"/>
  <c r="D45" i="230" l="1"/>
  <c r="E44" i="230"/>
  <c r="AG41" i="232"/>
  <c r="AG39" i="232"/>
  <c r="C45" i="232"/>
  <c r="D44" i="232"/>
  <c r="C44" i="231"/>
  <c r="AD36" i="231"/>
  <c r="AG37" i="231"/>
  <c r="D44" i="231" l="1"/>
  <c r="C45" i="231"/>
  <c r="F44" i="230"/>
  <c r="E45" i="230"/>
  <c r="AG41" i="231"/>
  <c r="AG39" i="231"/>
  <c r="D45" i="232"/>
  <c r="E44" i="232"/>
  <c r="E45" i="232" l="1"/>
  <c r="F44" i="232"/>
  <c r="D45" i="231"/>
  <c r="E44" i="231"/>
  <c r="G44" i="230"/>
  <c r="F45" i="230"/>
  <c r="H44" i="230" l="1"/>
  <c r="G45" i="230"/>
  <c r="E45" i="231"/>
  <c r="F44" i="231"/>
  <c r="F45" i="232"/>
  <c r="G44" i="232"/>
  <c r="F45" i="231" l="1"/>
  <c r="G44" i="231"/>
  <c r="G45" i="232"/>
  <c r="H44" i="232"/>
  <c r="H45" i="230"/>
  <c r="I44" i="230"/>
  <c r="I45" i="230" l="1"/>
  <c r="J44" i="230"/>
  <c r="H45" i="232"/>
  <c r="I44" i="232"/>
  <c r="G45" i="231"/>
  <c r="H44" i="231"/>
  <c r="J45" i="230" l="1"/>
  <c r="K44" i="230"/>
  <c r="I44" i="231"/>
  <c r="H45" i="231"/>
  <c r="J44" i="232"/>
  <c r="I45" i="232"/>
  <c r="L44" i="230" l="1"/>
  <c r="K45" i="230"/>
  <c r="K44" i="232"/>
  <c r="J45" i="232"/>
  <c r="I45" i="231"/>
  <c r="J44" i="231"/>
  <c r="J45" i="231" l="1"/>
  <c r="K44" i="231"/>
  <c r="K45" i="232"/>
  <c r="L44" i="232"/>
  <c r="M44" i="230"/>
  <c r="L45" i="230"/>
  <c r="N44" i="230" l="1"/>
  <c r="M45" i="230"/>
  <c r="M44" i="232"/>
  <c r="L45" i="232"/>
  <c r="K45" i="231"/>
  <c r="L44" i="231"/>
  <c r="M44" i="231" l="1"/>
  <c r="L45" i="231"/>
  <c r="M45" i="232"/>
  <c r="N44" i="232"/>
  <c r="N45" i="230"/>
  <c r="O44" i="230"/>
  <c r="O44" i="232" l="1"/>
  <c r="N45" i="232"/>
  <c r="O45" i="230"/>
  <c r="P44" i="230"/>
  <c r="N44" i="231"/>
  <c r="M45" i="231"/>
  <c r="N45" i="231" l="1"/>
  <c r="O44" i="231"/>
  <c r="Q44" i="230"/>
  <c r="P45" i="230"/>
  <c r="P44" i="232"/>
  <c r="O45" i="232"/>
  <c r="P44" i="231" l="1"/>
  <c r="O45" i="231"/>
  <c r="Q44" i="232"/>
  <c r="P45" i="232"/>
  <c r="Q45" i="230"/>
  <c r="R44" i="230"/>
  <c r="S44" i="230" l="1"/>
  <c r="R45" i="230"/>
  <c r="Q45" i="232"/>
  <c r="R44" i="232"/>
  <c r="P45" i="231"/>
  <c r="Q44" i="231"/>
  <c r="R44" i="231" l="1"/>
  <c r="Q45" i="231"/>
  <c r="R45" i="232"/>
  <c r="S44" i="232"/>
  <c r="T44" i="230"/>
  <c r="S45" i="230"/>
  <c r="T44" i="232" l="1"/>
  <c r="S45" i="232"/>
  <c r="T45" i="230"/>
  <c r="U44" i="230"/>
  <c r="R45" i="231"/>
  <c r="S44" i="231"/>
  <c r="S45" i="231" l="1"/>
  <c r="T44" i="231"/>
  <c r="V44" i="230"/>
  <c r="U45" i="230"/>
  <c r="T45" i="232"/>
  <c r="U44" i="232"/>
  <c r="T45" i="231" l="1"/>
  <c r="U44" i="231"/>
  <c r="U45" i="232"/>
  <c r="V44" i="232"/>
  <c r="V45" i="230"/>
  <c r="W44" i="230"/>
  <c r="X44" i="230" l="1"/>
  <c r="W45" i="230"/>
  <c r="W44" i="232"/>
  <c r="V45" i="232"/>
  <c r="U45" i="231"/>
  <c r="V44" i="231"/>
  <c r="W44" i="231" l="1"/>
  <c r="V45" i="231"/>
  <c r="W45" i="232"/>
  <c r="X44" i="232"/>
  <c r="Y44" i="230"/>
  <c r="X45" i="230"/>
  <c r="Y45" i="230" l="1"/>
  <c r="Z44" i="230"/>
  <c r="Y44" i="232"/>
  <c r="X45" i="232"/>
  <c r="W45" i="231"/>
  <c r="X44" i="231"/>
  <c r="Y44" i="231" l="1"/>
  <c r="X45" i="231"/>
  <c r="Z45" i="230"/>
  <c r="AA44" i="230"/>
  <c r="Y45" i="232"/>
  <c r="Z44" i="232"/>
  <c r="AB44" i="230" l="1"/>
  <c r="AA45" i="230"/>
  <c r="Z45" i="232"/>
  <c r="AA44" i="232"/>
  <c r="Z44" i="231"/>
  <c r="Y45" i="231"/>
  <c r="Z45" i="231" l="1"/>
  <c r="AA44" i="231"/>
  <c r="AB44" i="232"/>
  <c r="AA45" i="232"/>
  <c r="AC44" i="230"/>
  <c r="AB45" i="230"/>
  <c r="AC44" i="232" l="1"/>
  <c r="AB45" i="232"/>
  <c r="AD44" i="230"/>
  <c r="AC45" i="230"/>
  <c r="AA45" i="231"/>
  <c r="AB44" i="231"/>
  <c r="AC44" i="231" l="1"/>
  <c r="AB45" i="231"/>
  <c r="AD45" i="230"/>
  <c r="C53" i="230"/>
  <c r="AG46" i="230"/>
  <c r="AD44" i="232"/>
  <c r="AC45" i="232"/>
  <c r="D53" i="230" l="1"/>
  <c r="C54" i="230"/>
  <c r="C53" i="232"/>
  <c r="AD45" i="232"/>
  <c r="AG46" i="232"/>
  <c r="AG50" i="230"/>
  <c r="AG48" i="230"/>
  <c r="AC45" i="231"/>
  <c r="AD44" i="231"/>
  <c r="AD45" i="231" l="1"/>
  <c r="C53" i="231"/>
  <c r="AG46" i="231"/>
  <c r="C54" i="232"/>
  <c r="D53" i="232"/>
  <c r="AG50" i="232"/>
  <c r="AG48" i="232"/>
  <c r="E53" i="230"/>
  <c r="D54" i="230"/>
  <c r="F53" i="230" l="1"/>
  <c r="E54" i="230"/>
  <c r="D54" i="232"/>
  <c r="E53" i="232"/>
  <c r="C54" i="231"/>
  <c r="D53" i="231"/>
  <c r="AG50" i="231"/>
  <c r="AG48" i="231"/>
  <c r="D54" i="231" l="1"/>
  <c r="E53" i="231"/>
  <c r="E54" i="232"/>
  <c r="F53" i="232"/>
  <c r="F54" i="230"/>
  <c r="G53" i="230"/>
  <c r="G54" i="230" l="1"/>
  <c r="H53" i="230"/>
  <c r="F54" i="232"/>
  <c r="G53" i="232"/>
  <c r="F53" i="231"/>
  <c r="E54" i="231"/>
  <c r="I53" i="230" l="1"/>
  <c r="H54" i="230"/>
  <c r="F54" i="231"/>
  <c r="G53" i="231"/>
  <c r="G54" i="232"/>
  <c r="H53" i="232"/>
  <c r="I53" i="232" l="1"/>
  <c r="H54" i="232"/>
  <c r="H53" i="231"/>
  <c r="G54" i="231"/>
  <c r="J53" i="230"/>
  <c r="I54" i="230"/>
  <c r="K53" i="230" l="1"/>
  <c r="J54" i="230"/>
  <c r="H54" i="231"/>
  <c r="I53" i="231"/>
  <c r="J53" i="232"/>
  <c r="I54" i="232"/>
  <c r="J54" i="232" l="1"/>
  <c r="K53" i="232"/>
  <c r="J53" i="231"/>
  <c r="I54" i="231"/>
  <c r="K54" i="230"/>
  <c r="L53" i="230"/>
  <c r="J54" i="231" l="1"/>
  <c r="K53" i="231"/>
  <c r="K54" i="232"/>
  <c r="L53" i="232"/>
  <c r="L54" i="230"/>
  <c r="M53" i="230"/>
  <c r="M53" i="232" l="1"/>
  <c r="L54" i="232"/>
  <c r="N53" i="230"/>
  <c r="M54" i="230"/>
  <c r="L53" i="231"/>
  <c r="K54" i="231"/>
  <c r="M53" i="231" l="1"/>
  <c r="L54" i="231"/>
  <c r="N54" i="230"/>
  <c r="O53" i="230"/>
  <c r="M54" i="232"/>
  <c r="N53" i="232"/>
  <c r="O53" i="232" l="1"/>
  <c r="N54" i="232"/>
  <c r="P53" i="230"/>
  <c r="O54" i="230"/>
  <c r="M54" i="231"/>
  <c r="N53" i="231"/>
  <c r="O53" i="231" l="1"/>
  <c r="N54" i="231"/>
  <c r="Q53" i="230"/>
  <c r="P54" i="230"/>
  <c r="P53" i="232"/>
  <c r="O54" i="232"/>
  <c r="P54" i="232" l="1"/>
  <c r="Q53" i="232"/>
  <c r="R53" i="230"/>
  <c r="Q54" i="230"/>
  <c r="O54" i="231"/>
  <c r="P53" i="231"/>
  <c r="P54" i="231" l="1"/>
  <c r="Q53" i="231"/>
  <c r="R54" i="230"/>
  <c r="S53" i="230"/>
  <c r="Q54" i="232"/>
  <c r="R53" i="232"/>
  <c r="S53" i="232" l="1"/>
  <c r="R54" i="232"/>
  <c r="S54" i="230"/>
  <c r="T53" i="230"/>
  <c r="R53" i="231"/>
  <c r="Q54" i="231"/>
  <c r="S53" i="231" l="1"/>
  <c r="R54" i="231"/>
  <c r="U53" i="230"/>
  <c r="T54" i="230"/>
  <c r="S54" i="232"/>
  <c r="T53" i="232"/>
  <c r="U53" i="232" l="1"/>
  <c r="T54" i="232"/>
  <c r="V53" i="230"/>
  <c r="U54" i="230"/>
  <c r="S54" i="231"/>
  <c r="T53" i="231"/>
  <c r="T54" i="231" l="1"/>
  <c r="U53" i="231"/>
  <c r="V54" i="230"/>
  <c r="W53" i="230"/>
  <c r="V53" i="232"/>
  <c r="U54" i="232"/>
  <c r="W54" i="230" l="1"/>
  <c r="X53" i="230"/>
  <c r="U54" i="231"/>
  <c r="V53" i="231"/>
  <c r="W53" i="232"/>
  <c r="V54" i="232"/>
  <c r="X53" i="232" l="1"/>
  <c r="W54" i="232"/>
  <c r="X54" i="230"/>
  <c r="Y53" i="230"/>
  <c r="W53" i="231"/>
  <c r="V54" i="231"/>
  <c r="W54" i="231" l="1"/>
  <c r="X53" i="231"/>
  <c r="Y54" i="230"/>
  <c r="Z53" i="230"/>
  <c r="Y53" i="232"/>
  <c r="X54" i="232"/>
  <c r="Y54" i="232" l="1"/>
  <c r="Z53" i="232"/>
  <c r="AA53" i="230"/>
  <c r="Z54" i="230"/>
  <c r="X54" i="231"/>
  <c r="Y53" i="231"/>
  <c r="Z53" i="231" l="1"/>
  <c r="Y54" i="231"/>
  <c r="AB53" i="230"/>
  <c r="AA54" i="230"/>
  <c r="Z54" i="232"/>
  <c r="AA53" i="232"/>
  <c r="AA54" i="232" l="1"/>
  <c r="AB53" i="232"/>
  <c r="AC53" i="230"/>
  <c r="AB54" i="230"/>
  <c r="AA53" i="231"/>
  <c r="Z54" i="231"/>
  <c r="AA54" i="231" l="1"/>
  <c r="AB53" i="231"/>
  <c r="AD53" i="230"/>
  <c r="AC54" i="230"/>
  <c r="AB54" i="232"/>
  <c r="AC53" i="232"/>
  <c r="AC54" i="232" l="1"/>
  <c r="AD53" i="232"/>
  <c r="AB54" i="231"/>
  <c r="AC53" i="231"/>
  <c r="C62" i="230"/>
  <c r="AD54" i="230"/>
  <c r="AG55" i="230"/>
  <c r="AG59" i="230" l="1"/>
  <c r="AG57" i="230"/>
  <c r="D62" i="230"/>
  <c r="C63" i="230"/>
  <c r="AC54" i="231"/>
  <c r="AD53" i="231"/>
  <c r="AD54" i="232"/>
  <c r="C62" i="232"/>
  <c r="AG55" i="232"/>
  <c r="AD54" i="231" l="1"/>
  <c r="C62" i="231"/>
  <c r="AG55" i="231"/>
  <c r="E62" i="230"/>
  <c r="D63" i="230"/>
  <c r="C63" i="232"/>
  <c r="D62" i="232"/>
  <c r="AG59" i="232"/>
  <c r="AG57" i="232"/>
  <c r="D63" i="232" l="1"/>
  <c r="E62" i="232"/>
  <c r="E63" i="230"/>
  <c r="F62" i="230"/>
  <c r="D62" i="231"/>
  <c r="C63" i="231"/>
  <c r="AG59" i="231"/>
  <c r="AG57" i="231"/>
  <c r="F63" i="230" l="1"/>
  <c r="G62" i="230"/>
  <c r="D63" i="231"/>
  <c r="E62" i="231"/>
  <c r="F62" i="232"/>
  <c r="E63" i="232"/>
  <c r="E63" i="231" l="1"/>
  <c r="F62" i="231"/>
  <c r="G62" i="232"/>
  <c r="F63" i="232"/>
  <c r="G63" i="230"/>
  <c r="H62" i="230"/>
  <c r="H63" i="230" l="1"/>
  <c r="I62" i="230"/>
  <c r="G63" i="232"/>
  <c r="H62" i="232"/>
  <c r="F63" i="231"/>
  <c r="G62" i="231"/>
  <c r="H62" i="231" l="1"/>
  <c r="G63" i="231"/>
  <c r="I62" i="232"/>
  <c r="H63" i="232"/>
  <c r="J62" i="230"/>
  <c r="I63" i="230"/>
  <c r="J62" i="232" l="1"/>
  <c r="I63" i="232"/>
  <c r="K62" i="230"/>
  <c r="J63" i="230"/>
  <c r="I62" i="231"/>
  <c r="H63" i="231"/>
  <c r="J62" i="231" l="1"/>
  <c r="I63" i="231"/>
  <c r="L62" i="230"/>
  <c r="K63" i="230"/>
  <c r="K62" i="232"/>
  <c r="J63" i="232"/>
  <c r="K63" i="232" l="1"/>
  <c r="L62" i="232"/>
  <c r="M62" i="230"/>
  <c r="L63" i="230"/>
  <c r="K62" i="231"/>
  <c r="J63" i="231"/>
  <c r="K63" i="231" l="1"/>
  <c r="L62" i="231"/>
  <c r="M63" i="230"/>
  <c r="N62" i="230"/>
  <c r="L63" i="232"/>
  <c r="M62" i="232"/>
  <c r="M63" i="232" l="1"/>
  <c r="N62" i="232"/>
  <c r="M62" i="231"/>
  <c r="L63" i="231"/>
  <c r="O62" i="230"/>
  <c r="N63" i="230"/>
  <c r="P62" i="230" l="1"/>
  <c r="O63" i="230"/>
  <c r="M63" i="231"/>
  <c r="N62" i="231"/>
  <c r="N63" i="232"/>
  <c r="O62" i="232"/>
  <c r="O63" i="232" l="1"/>
  <c r="P62" i="232"/>
  <c r="O62" i="231"/>
  <c r="N63" i="231"/>
  <c r="Q62" i="230"/>
  <c r="P63" i="230"/>
  <c r="P62" i="231" l="1"/>
  <c r="O63" i="231"/>
  <c r="Q63" i="230"/>
  <c r="R62" i="230"/>
  <c r="Q62" i="232"/>
  <c r="P63" i="232"/>
  <c r="R62" i="232" l="1"/>
  <c r="Q63" i="232"/>
  <c r="S62" i="230"/>
  <c r="R63" i="230"/>
  <c r="Q62" i="231"/>
  <c r="P63" i="231"/>
  <c r="Q63" i="231" l="1"/>
  <c r="R62" i="231"/>
  <c r="T62" i="230"/>
  <c r="S63" i="230"/>
  <c r="S62" i="232"/>
  <c r="R63" i="232"/>
  <c r="T62" i="232" l="1"/>
  <c r="S63" i="232"/>
  <c r="S62" i="231"/>
  <c r="R63" i="231"/>
  <c r="T63" i="230"/>
  <c r="U62" i="230"/>
  <c r="U63" i="230" l="1"/>
  <c r="V62" i="230"/>
  <c r="S63" i="231"/>
  <c r="T62" i="231"/>
  <c r="T63" i="232"/>
  <c r="U62" i="232"/>
  <c r="U63" i="232" l="1"/>
  <c r="V62" i="232"/>
  <c r="W62" i="230"/>
  <c r="V63" i="230"/>
  <c r="T63" i="231"/>
  <c r="U62" i="231"/>
  <c r="V62" i="231" l="1"/>
  <c r="U63" i="231"/>
  <c r="W63" i="230"/>
  <c r="X62" i="230"/>
  <c r="V63" i="232"/>
  <c r="W62" i="232"/>
  <c r="W63" i="232" l="1"/>
  <c r="X62" i="232"/>
  <c r="Y62" i="230"/>
  <c r="X63" i="230"/>
  <c r="W62" i="231"/>
  <c r="V63" i="231"/>
  <c r="W63" i="231" l="1"/>
  <c r="X62" i="231"/>
  <c r="Z62" i="230"/>
  <c r="Y63" i="230"/>
  <c r="X63" i="232"/>
  <c r="Y62" i="232"/>
  <c r="Y63" i="232" l="1"/>
  <c r="Z62" i="232"/>
  <c r="Z63" i="230"/>
  <c r="AA62" i="230"/>
  <c r="Y62" i="231"/>
  <c r="X63" i="231"/>
  <c r="Y63" i="231" l="1"/>
  <c r="Z62" i="231"/>
  <c r="AB62" i="230"/>
  <c r="AA63" i="230"/>
  <c r="Z63" i="232"/>
  <c r="AA62" i="232"/>
  <c r="AB62" i="232" l="1"/>
  <c r="AA63" i="232"/>
  <c r="AC62" i="230"/>
  <c r="AB63" i="230"/>
  <c r="Z63" i="231"/>
  <c r="AA62" i="231"/>
  <c r="AB62" i="231" l="1"/>
  <c r="AA63" i="231"/>
  <c r="AC63" i="230"/>
  <c r="AD62" i="230"/>
  <c r="AB63" i="232"/>
  <c r="AC62" i="232"/>
  <c r="AD62" i="232" l="1"/>
  <c r="AC63" i="232"/>
  <c r="C71" i="230"/>
  <c r="AD63" i="230"/>
  <c r="AG64" i="230"/>
  <c r="AB63" i="231"/>
  <c r="AC62" i="231"/>
  <c r="AC63" i="231" l="1"/>
  <c r="AD62" i="231"/>
  <c r="AG68" i="230"/>
  <c r="AG66" i="230"/>
  <c r="D71" i="230"/>
  <c r="C72" i="230"/>
  <c r="C71" i="232"/>
  <c r="AD63" i="232"/>
  <c r="AG64" i="232"/>
  <c r="AG68" i="232" l="1"/>
  <c r="AG66" i="232"/>
  <c r="C71" i="231"/>
  <c r="AD63" i="231"/>
  <c r="AG64" i="231"/>
  <c r="D71" i="232"/>
  <c r="C72" i="232"/>
  <c r="E71" i="230"/>
  <c r="D72" i="230"/>
  <c r="C72" i="231" l="1"/>
  <c r="D71" i="231"/>
  <c r="E72" i="230"/>
  <c r="F71" i="230"/>
  <c r="E71" i="232"/>
  <c r="D72" i="232"/>
  <c r="AG66" i="231"/>
  <c r="AG68" i="231"/>
  <c r="F71" i="232" l="1"/>
  <c r="E72" i="232"/>
  <c r="E71" i="231"/>
  <c r="D72" i="231"/>
  <c r="F72" i="230"/>
  <c r="G71" i="230"/>
  <c r="G72" i="230" l="1"/>
  <c r="H71" i="230"/>
  <c r="E72" i="231"/>
  <c r="F71" i="231"/>
  <c r="F72" i="232"/>
  <c r="G71" i="232"/>
  <c r="G72" i="232" l="1"/>
  <c r="H71" i="232"/>
  <c r="G71" i="231"/>
  <c r="F72" i="231"/>
  <c r="I71" i="230"/>
  <c r="H72" i="230"/>
  <c r="J71" i="230" l="1"/>
  <c r="I72" i="230"/>
  <c r="H71" i="231"/>
  <c r="G72" i="231"/>
  <c r="H72" i="232"/>
  <c r="I71" i="232"/>
  <c r="J71" i="232" l="1"/>
  <c r="I72" i="232"/>
  <c r="I71" i="231"/>
  <c r="H72" i="231"/>
  <c r="J72" i="230"/>
  <c r="K71" i="230"/>
  <c r="L71" i="230" l="1"/>
  <c r="K72" i="230"/>
  <c r="I72" i="231"/>
  <c r="J71" i="231"/>
  <c r="J72" i="232"/>
  <c r="K71" i="232"/>
  <c r="K72" i="232" l="1"/>
  <c r="L71" i="232"/>
  <c r="J72" i="231"/>
  <c r="K71" i="231"/>
  <c r="M71" i="230"/>
  <c r="L72" i="230"/>
  <c r="K72" i="231" l="1"/>
  <c r="L71" i="231"/>
  <c r="N71" i="230"/>
  <c r="M72" i="230"/>
  <c r="L72" i="232"/>
  <c r="M71" i="232"/>
  <c r="M72" i="232" l="1"/>
  <c r="N71" i="232"/>
  <c r="M71" i="231"/>
  <c r="L72" i="231"/>
  <c r="O71" i="230"/>
  <c r="N72" i="230"/>
  <c r="O72" i="230" l="1"/>
  <c r="P71" i="230"/>
  <c r="M72" i="231"/>
  <c r="N71" i="231"/>
  <c r="O71" i="232"/>
  <c r="N72" i="232"/>
  <c r="P71" i="232" l="1"/>
  <c r="O72" i="232"/>
  <c r="P72" i="230"/>
  <c r="Q71" i="230"/>
  <c r="N72" i="231"/>
  <c r="O71" i="231"/>
  <c r="P71" i="231" l="1"/>
  <c r="O72" i="231"/>
  <c r="Q72" i="230"/>
  <c r="R71" i="230"/>
  <c r="P72" i="232"/>
  <c r="Q71" i="232"/>
  <c r="Q72" i="232" l="1"/>
  <c r="R71" i="232"/>
  <c r="S71" i="230"/>
  <c r="R72" i="230"/>
  <c r="P72" i="231"/>
  <c r="Q71" i="231"/>
  <c r="R71" i="231" l="1"/>
  <c r="Q72" i="231"/>
  <c r="T71" i="230"/>
  <c r="S72" i="230"/>
  <c r="S71" i="232"/>
  <c r="R72" i="232"/>
  <c r="S72" i="232" l="1"/>
  <c r="T71" i="232"/>
  <c r="T72" i="230"/>
  <c r="U71" i="230"/>
  <c r="S71" i="231"/>
  <c r="R72" i="231"/>
  <c r="V71" i="230" l="1"/>
  <c r="U72" i="230"/>
  <c r="T71" i="231"/>
  <c r="S72" i="231"/>
  <c r="T72" i="232"/>
  <c r="U71" i="232"/>
  <c r="U72" i="232" l="1"/>
  <c r="V71" i="232"/>
  <c r="U71" i="231"/>
  <c r="T72" i="231"/>
  <c r="V72" i="230"/>
  <c r="W71" i="230"/>
  <c r="W72" i="230" l="1"/>
  <c r="X71" i="230"/>
  <c r="U72" i="231"/>
  <c r="V71" i="231"/>
  <c r="V72" i="232"/>
  <c r="W71" i="232"/>
  <c r="V72" i="231" l="1"/>
  <c r="W71" i="231"/>
  <c r="W72" i="232"/>
  <c r="X71" i="232"/>
  <c r="Y71" i="230"/>
  <c r="X72" i="230"/>
  <c r="X72" i="232" l="1"/>
  <c r="Y71" i="232"/>
  <c r="Z71" i="230"/>
  <c r="Y72" i="230"/>
  <c r="X71" i="231"/>
  <c r="W72" i="231"/>
  <c r="Y71" i="231" l="1"/>
  <c r="X72" i="231"/>
  <c r="AA71" i="230"/>
  <c r="Z72" i="230"/>
  <c r="Z71" i="232"/>
  <c r="Y72" i="232"/>
  <c r="AA71" i="232" l="1"/>
  <c r="Z72" i="232"/>
  <c r="AB71" i="230"/>
  <c r="AA72" i="230"/>
  <c r="Z71" i="231"/>
  <c r="Y72" i="231"/>
  <c r="Z72" i="231" l="1"/>
  <c r="AA71" i="231"/>
  <c r="AB72" i="230"/>
  <c r="AC71" i="230"/>
  <c r="AB71" i="232"/>
  <c r="AA72" i="232"/>
  <c r="AC71" i="232" l="1"/>
  <c r="AB72" i="232"/>
  <c r="AC72" i="230"/>
  <c r="AD71" i="230"/>
  <c r="AB71" i="231"/>
  <c r="AA72" i="231"/>
  <c r="AB72" i="231" l="1"/>
  <c r="AC71" i="231"/>
  <c r="C80" i="230"/>
  <c r="AD72" i="230"/>
  <c r="AG73" i="230"/>
  <c r="AC72" i="232"/>
  <c r="AD71" i="232"/>
  <c r="AG75" i="230" l="1"/>
  <c r="AG77" i="230"/>
  <c r="AC72" i="231"/>
  <c r="AD71" i="231"/>
  <c r="AD72" i="232"/>
  <c r="AG73" i="232"/>
  <c r="D80" i="230"/>
  <c r="C81" i="230"/>
  <c r="D81" i="230" l="1"/>
  <c r="E80" i="230"/>
  <c r="AG77" i="232"/>
  <c r="AG75" i="232"/>
  <c r="U3" i="232"/>
  <c r="AD72" i="231"/>
  <c r="C80" i="231"/>
  <c r="AG73" i="231"/>
  <c r="AG75" i="231" l="1"/>
  <c r="AG77" i="231"/>
  <c r="D80" i="231"/>
  <c r="C81" i="231"/>
  <c r="E81" i="230"/>
  <c r="F80" i="230"/>
  <c r="U4" i="232"/>
  <c r="Y3" i="232"/>
  <c r="G80" i="230" l="1"/>
  <c r="F81" i="230"/>
  <c r="D81" i="231"/>
  <c r="E80" i="231"/>
  <c r="AI4" i="232"/>
  <c r="AI5" i="232"/>
  <c r="AI3" i="232"/>
  <c r="AG3" i="232" s="1"/>
  <c r="Y4" i="232"/>
  <c r="F80" i="231" l="1"/>
  <c r="E81" i="231"/>
  <c r="H80" i="230"/>
  <c r="G81" i="230"/>
  <c r="H81" i="230" l="1"/>
  <c r="I80" i="230"/>
  <c r="F81" i="231"/>
  <c r="G80" i="231"/>
  <c r="J80" i="230" l="1"/>
  <c r="I81" i="230"/>
  <c r="H80" i="231"/>
  <c r="G81" i="231"/>
  <c r="I80" i="231" l="1"/>
  <c r="H81" i="231"/>
  <c r="K80" i="230"/>
  <c r="J81" i="230"/>
  <c r="L80" i="230" l="1"/>
  <c r="K81" i="230"/>
  <c r="J80" i="231"/>
  <c r="I81" i="231"/>
  <c r="J81" i="231" l="1"/>
  <c r="K80" i="231"/>
  <c r="M80" i="230"/>
  <c r="L81" i="230"/>
  <c r="K81" i="231" l="1"/>
  <c r="L80" i="231"/>
  <c r="M81" i="230"/>
  <c r="N80" i="230"/>
  <c r="M80" i="231" l="1"/>
  <c r="L81" i="231"/>
  <c r="N81" i="230"/>
  <c r="O80" i="230"/>
  <c r="O81" i="230" l="1"/>
  <c r="P80" i="230"/>
  <c r="M81" i="231"/>
  <c r="N80" i="231"/>
  <c r="Q80" i="230" l="1"/>
  <c r="P81" i="230"/>
  <c r="N81" i="231"/>
  <c r="O80" i="231"/>
  <c r="O81" i="231" l="1"/>
  <c r="P80" i="231"/>
  <c r="R80" i="230"/>
  <c r="Q81" i="230"/>
  <c r="Q80" i="231" l="1"/>
  <c r="P81" i="231"/>
  <c r="S80" i="230"/>
  <c r="R81" i="230"/>
  <c r="T80" i="230" l="1"/>
  <c r="S81" i="230"/>
  <c r="R80" i="231"/>
  <c r="Q81" i="231"/>
  <c r="R81" i="231" l="1"/>
  <c r="S80" i="231"/>
  <c r="T81" i="230"/>
  <c r="U80" i="230"/>
  <c r="U81" i="230" l="1"/>
  <c r="V80" i="230"/>
  <c r="S81" i="231"/>
  <c r="T80" i="231"/>
  <c r="U80" i="231" l="1"/>
  <c r="T81" i="231"/>
  <c r="V81" i="230"/>
  <c r="W80" i="230"/>
  <c r="W81" i="230" l="1"/>
  <c r="X80" i="230"/>
  <c r="U81" i="231"/>
  <c r="V80" i="231"/>
  <c r="W80" i="231" l="1"/>
  <c r="V81" i="231"/>
  <c r="X81" i="230"/>
  <c r="Y80" i="230"/>
  <c r="Y81" i="230" l="1"/>
  <c r="Z80" i="230"/>
  <c r="W81" i="231"/>
  <c r="X80" i="231"/>
  <c r="Y80" i="231" l="1"/>
  <c r="X81" i="231"/>
  <c r="Z81" i="230"/>
  <c r="AA80" i="230"/>
  <c r="AB80" i="230" l="1"/>
  <c r="AA81" i="230"/>
  <c r="Y81" i="231"/>
  <c r="Z80" i="231"/>
  <c r="AA80" i="231" l="1"/>
  <c r="Z81" i="231"/>
  <c r="AC80" i="230"/>
  <c r="AB81" i="230"/>
  <c r="AD80" i="230" l="1"/>
  <c r="AC81" i="230"/>
  <c r="AA81" i="231"/>
  <c r="AB80" i="231"/>
  <c r="AB81" i="231" l="1"/>
  <c r="AC80" i="231"/>
  <c r="AD81" i="230"/>
  <c r="AG82" i="230"/>
  <c r="AG86" i="230" l="1"/>
  <c r="AG84" i="230"/>
  <c r="U3" i="230"/>
  <c r="AD80" i="231"/>
  <c r="AC81" i="231"/>
  <c r="AD81" i="231" l="1"/>
  <c r="C97" i="231"/>
  <c r="AG82" i="231"/>
  <c r="U4" i="230"/>
  <c r="Y3" i="230"/>
  <c r="AI3" i="230" l="1"/>
  <c r="AG3" i="230" s="1"/>
  <c r="AI5" i="230"/>
  <c r="AI4" i="230"/>
  <c r="Y4" i="230"/>
  <c r="D97" i="231"/>
  <c r="C98" i="231"/>
  <c r="AG84" i="231"/>
  <c r="AG86" i="231"/>
  <c r="D98" i="231" l="1"/>
  <c r="E97" i="231"/>
  <c r="E98" i="231" l="1"/>
  <c r="F97" i="231"/>
  <c r="F98" i="231" l="1"/>
  <c r="G97" i="231"/>
  <c r="G98" i="231" l="1"/>
  <c r="H97" i="231"/>
  <c r="H98" i="231" l="1"/>
  <c r="I97" i="231"/>
  <c r="I98" i="231" l="1"/>
  <c r="J97" i="231"/>
  <c r="K97" i="231" l="1"/>
  <c r="J98" i="231"/>
  <c r="K98" i="231" l="1"/>
  <c r="L97" i="231"/>
  <c r="M97" i="231" l="1"/>
  <c r="L98" i="231"/>
  <c r="N97" i="231" l="1"/>
  <c r="M98" i="231"/>
  <c r="N98" i="231" l="1"/>
  <c r="O97" i="231"/>
  <c r="O98" i="231" l="1"/>
  <c r="P97" i="231"/>
  <c r="Q97" i="231" l="1"/>
  <c r="P98" i="231"/>
  <c r="R97" i="231" l="1"/>
  <c r="Q98" i="231"/>
  <c r="R98" i="231" l="1"/>
  <c r="S97" i="231"/>
  <c r="T97" i="231" l="1"/>
  <c r="S98" i="231"/>
  <c r="T98" i="231" l="1"/>
  <c r="U97" i="231"/>
  <c r="U98" i="231" l="1"/>
  <c r="V97" i="231"/>
  <c r="V98" i="231" l="1"/>
  <c r="W97" i="231"/>
  <c r="X97" i="231" l="1"/>
  <c r="W98" i="231"/>
  <c r="Y97" i="231" l="1"/>
  <c r="X98" i="231"/>
  <c r="Z97" i="231" l="1"/>
  <c r="Y98" i="231"/>
  <c r="Z98" i="231" l="1"/>
  <c r="AA97" i="231"/>
  <c r="AA98" i="231" l="1"/>
  <c r="AB97" i="231"/>
  <c r="AC97" i="231" l="1"/>
  <c r="AB98" i="231"/>
  <c r="AC98" i="231" l="1"/>
  <c r="AD97" i="231"/>
  <c r="C106" i="231" l="1"/>
  <c r="AD98" i="231"/>
  <c r="AG99" i="231"/>
  <c r="C107" i="231" l="1"/>
  <c r="D106" i="231"/>
  <c r="AG101" i="231"/>
  <c r="AG103" i="231"/>
  <c r="E106" i="231" l="1"/>
  <c r="D107" i="231"/>
  <c r="F106" i="231" l="1"/>
  <c r="E107" i="231"/>
  <c r="F107" i="231" l="1"/>
  <c r="G106" i="231"/>
  <c r="H106" i="231" l="1"/>
  <c r="G107" i="231"/>
  <c r="H107" i="231" l="1"/>
  <c r="I106" i="231"/>
  <c r="J106" i="231" l="1"/>
  <c r="I107" i="231"/>
  <c r="K106" i="231" l="1"/>
  <c r="J107" i="231"/>
  <c r="K107" i="231" l="1"/>
  <c r="L106" i="231"/>
  <c r="M106" i="231" l="1"/>
  <c r="L107" i="231"/>
  <c r="M107" i="231" l="1"/>
  <c r="N106" i="231"/>
  <c r="N107" i="231" l="1"/>
  <c r="O106" i="231"/>
  <c r="P106" i="231" l="1"/>
  <c r="O107" i="231"/>
  <c r="P107" i="231" l="1"/>
  <c r="Q106" i="231"/>
  <c r="Q107" i="231" l="1"/>
  <c r="R106" i="231"/>
  <c r="R107" i="231" l="1"/>
  <c r="S106" i="231"/>
  <c r="S107" i="231" l="1"/>
  <c r="T106" i="231"/>
  <c r="T107" i="231" l="1"/>
  <c r="U106" i="231"/>
  <c r="V106" i="231" l="1"/>
  <c r="U107" i="231"/>
  <c r="W106" i="231" l="1"/>
  <c r="V107" i="231"/>
  <c r="W107" i="231" l="1"/>
  <c r="X106" i="231"/>
  <c r="Y106" i="231" l="1"/>
  <c r="X107" i="231"/>
  <c r="Z106" i="231" l="1"/>
  <c r="Y107" i="231"/>
  <c r="AA106" i="231" l="1"/>
  <c r="Z107" i="231"/>
  <c r="AA107" i="231" l="1"/>
  <c r="AB106" i="231"/>
  <c r="AC106" i="231" l="1"/>
  <c r="AB107" i="231"/>
  <c r="AC107" i="231" l="1"/>
  <c r="AD106" i="231"/>
  <c r="AD107" i="231" l="1"/>
  <c r="C115" i="231"/>
  <c r="AG108" i="231"/>
  <c r="AG110" i="231" l="1"/>
  <c r="AG112" i="231"/>
  <c r="C116" i="231"/>
  <c r="D115" i="231"/>
  <c r="D116" i="231" l="1"/>
  <c r="E115" i="231"/>
  <c r="E116" i="231" l="1"/>
  <c r="F115" i="231"/>
  <c r="G115" i="231" l="1"/>
  <c r="F116" i="231"/>
  <c r="H115" i="231" l="1"/>
  <c r="G116" i="231"/>
  <c r="H116" i="231" l="1"/>
  <c r="I115" i="231"/>
  <c r="J115" i="231" l="1"/>
  <c r="I116" i="231"/>
  <c r="J116" i="231" l="1"/>
  <c r="K115" i="231"/>
  <c r="K116" i="231" l="1"/>
  <c r="L115" i="231"/>
  <c r="L116" i="231" l="1"/>
  <c r="M115" i="231"/>
  <c r="N115" i="231" l="1"/>
  <c r="M116" i="231"/>
  <c r="O115" i="231" l="1"/>
  <c r="N116" i="231"/>
  <c r="O116" i="231" l="1"/>
  <c r="P115" i="231"/>
  <c r="Q115" i="231" l="1"/>
  <c r="P116" i="231"/>
  <c r="Q116" i="231" l="1"/>
  <c r="R115" i="231"/>
  <c r="S115" i="231" l="1"/>
  <c r="R116" i="231"/>
  <c r="T115" i="231" l="1"/>
  <c r="S116" i="231"/>
  <c r="U115" i="231" l="1"/>
  <c r="T116" i="231"/>
  <c r="V115" i="231" l="1"/>
  <c r="U116" i="231"/>
  <c r="V116" i="231" l="1"/>
  <c r="W115" i="231"/>
  <c r="W116" i="231" l="1"/>
  <c r="X115" i="231"/>
  <c r="X116" i="231" l="1"/>
  <c r="Y115" i="231"/>
  <c r="Y116" i="231" l="1"/>
  <c r="Z115" i="231"/>
  <c r="Z116" i="231" l="1"/>
  <c r="AA115" i="231"/>
  <c r="AA116" i="231" l="1"/>
  <c r="AB115" i="231"/>
  <c r="AC115" i="231" l="1"/>
  <c r="AB116" i="231"/>
  <c r="AD115" i="231" l="1"/>
  <c r="AC116" i="231"/>
  <c r="AD116" i="231" l="1"/>
  <c r="C124" i="231"/>
  <c r="AG117" i="231"/>
  <c r="AG121" i="231" l="1"/>
  <c r="AG119" i="231"/>
  <c r="D124" i="231"/>
  <c r="C125" i="231"/>
  <c r="E124" i="231" l="1"/>
  <c r="D125" i="231"/>
  <c r="E125" i="231" l="1"/>
  <c r="F124" i="231"/>
  <c r="F125" i="231" l="1"/>
  <c r="G124" i="231"/>
  <c r="G125" i="231" l="1"/>
  <c r="H124" i="231"/>
  <c r="I124" i="231" l="1"/>
  <c r="H125" i="231"/>
  <c r="I125" i="231" l="1"/>
  <c r="J124" i="231"/>
  <c r="J125" i="231" l="1"/>
  <c r="K124" i="231"/>
  <c r="L124" i="231" l="1"/>
  <c r="K125" i="231"/>
  <c r="L125" i="231" l="1"/>
  <c r="M124" i="231"/>
  <c r="M125" i="231" l="1"/>
  <c r="N124" i="231"/>
  <c r="N125" i="231" l="1"/>
  <c r="O124" i="231"/>
  <c r="O125" i="231" l="1"/>
  <c r="P124" i="231"/>
  <c r="Q124" i="231" l="1"/>
  <c r="P125" i="231"/>
  <c r="R124" i="231" l="1"/>
  <c r="Q125" i="231"/>
  <c r="S124" i="231" l="1"/>
  <c r="R125" i="231"/>
  <c r="T124" i="231" l="1"/>
  <c r="S125" i="231"/>
  <c r="T125" i="231" l="1"/>
  <c r="U124" i="231"/>
  <c r="U125" i="231" l="1"/>
  <c r="V124" i="231"/>
  <c r="V125" i="231" l="1"/>
  <c r="W124" i="231"/>
  <c r="X124" i="231" l="1"/>
  <c r="W125" i="231"/>
  <c r="X125" i="231" l="1"/>
  <c r="Y124" i="231"/>
  <c r="Y125" i="231" l="1"/>
  <c r="Z124" i="231"/>
  <c r="AA124" i="231" l="1"/>
  <c r="Z125" i="231"/>
  <c r="AA125" i="231" l="1"/>
  <c r="AB124" i="231"/>
  <c r="AC124" i="231" l="1"/>
  <c r="AB125" i="231"/>
  <c r="AD124" i="231" l="1"/>
  <c r="AC125" i="231"/>
  <c r="C133" i="231" l="1"/>
  <c r="AD125" i="231"/>
  <c r="AG126" i="231"/>
  <c r="AG128" i="231" l="1"/>
  <c r="AG130" i="231"/>
  <c r="C134" i="231"/>
  <c r="D133" i="231"/>
  <c r="D134" i="231" l="1"/>
  <c r="E133" i="231"/>
  <c r="E134" i="231" l="1"/>
  <c r="F133" i="231"/>
  <c r="G133" i="231" l="1"/>
  <c r="F134" i="231"/>
  <c r="H133" i="231" l="1"/>
  <c r="G134" i="231"/>
  <c r="I133" i="231" l="1"/>
  <c r="H134" i="231"/>
  <c r="I134" i="231" l="1"/>
  <c r="J133" i="231"/>
  <c r="J134" i="231" l="1"/>
  <c r="K133" i="231"/>
  <c r="K134" i="231" l="1"/>
  <c r="L133" i="231"/>
  <c r="M133" i="231" l="1"/>
  <c r="L134" i="231"/>
  <c r="N133" i="231" l="1"/>
  <c r="M134" i="231"/>
  <c r="N134" i="231" l="1"/>
  <c r="O133" i="231"/>
  <c r="O134" i="231" l="1"/>
  <c r="P133" i="231"/>
  <c r="Q133" i="231" l="1"/>
  <c r="P134" i="231"/>
  <c r="Q134" i="231" l="1"/>
  <c r="R133" i="231"/>
  <c r="S133" i="231" l="1"/>
  <c r="R134" i="231"/>
  <c r="T133" i="231" l="1"/>
  <c r="S134" i="231"/>
  <c r="U133" i="231" l="1"/>
  <c r="T134" i="231"/>
  <c r="U134" i="231" l="1"/>
  <c r="V133" i="231"/>
  <c r="W133" i="231" l="1"/>
  <c r="V134" i="231"/>
  <c r="X133" i="231" l="1"/>
  <c r="W134" i="231"/>
  <c r="Y133" i="231" l="1"/>
  <c r="X134" i="231"/>
  <c r="Z133" i="231" l="1"/>
  <c r="Y134" i="231"/>
  <c r="Z134" i="231" l="1"/>
  <c r="AA133" i="231"/>
  <c r="AA134" i="231" l="1"/>
  <c r="AB133" i="231"/>
  <c r="AB134" i="231" l="1"/>
  <c r="AC133" i="231"/>
  <c r="AC134" i="231" l="1"/>
  <c r="AD133" i="231"/>
  <c r="AD134" i="231" l="1"/>
  <c r="C142" i="231"/>
  <c r="AG135" i="231"/>
  <c r="AG139" i="231" l="1"/>
  <c r="AG137" i="231"/>
  <c r="C143" i="231"/>
  <c r="D142" i="231"/>
  <c r="E142" i="231" l="1"/>
  <c r="D143" i="231"/>
  <c r="E143" i="231" l="1"/>
  <c r="F142" i="231"/>
  <c r="F143" i="231" l="1"/>
  <c r="G142" i="231"/>
  <c r="H142" i="231" l="1"/>
  <c r="G143" i="231"/>
  <c r="H143" i="231" l="1"/>
  <c r="I142" i="231"/>
  <c r="J142" i="231" l="1"/>
  <c r="I143" i="231"/>
  <c r="K142" i="231" l="1"/>
  <c r="J143" i="231"/>
  <c r="L142" i="231" l="1"/>
  <c r="K143" i="231"/>
  <c r="L143" i="231" l="1"/>
  <c r="M142" i="231"/>
  <c r="N142" i="231" l="1"/>
  <c r="M143" i="231"/>
  <c r="N143" i="231" l="1"/>
  <c r="O142" i="231"/>
  <c r="P142" i="231" l="1"/>
  <c r="O143" i="231"/>
  <c r="Q142" i="231" l="1"/>
  <c r="P143" i="231"/>
  <c r="Q143" i="231" l="1"/>
  <c r="R142" i="231"/>
  <c r="R143" i="231" l="1"/>
  <c r="S142" i="231"/>
  <c r="S143" i="231" l="1"/>
  <c r="T142" i="231"/>
  <c r="U142" i="231" l="1"/>
  <c r="T143" i="231"/>
  <c r="V142" i="231" l="1"/>
  <c r="U143" i="231"/>
  <c r="W142" i="231" l="1"/>
  <c r="V143" i="231"/>
  <c r="X142" i="231" l="1"/>
  <c r="W143" i="231"/>
  <c r="X143" i="231" l="1"/>
  <c r="Y142" i="231"/>
  <c r="Y143" i="231" l="1"/>
  <c r="Z142" i="231"/>
  <c r="Z143" i="231" l="1"/>
  <c r="AA142" i="231"/>
  <c r="AB142" i="231" l="1"/>
  <c r="AA143" i="231"/>
  <c r="AC142" i="231" l="1"/>
  <c r="AB143" i="231"/>
  <c r="AC143" i="231" l="1"/>
  <c r="AD142" i="231"/>
  <c r="AD143" i="231" l="1"/>
  <c r="C151" i="231"/>
  <c r="AG144" i="231"/>
  <c r="AG146" i="231" l="1"/>
  <c r="AG148" i="231"/>
  <c r="C152" i="231"/>
  <c r="D151" i="231"/>
  <c r="D152" i="231" l="1"/>
  <c r="E151" i="231"/>
  <c r="F151" i="231" l="1"/>
  <c r="E152" i="231"/>
  <c r="F152" i="231" l="1"/>
  <c r="G151" i="231"/>
  <c r="H151" i="231" l="1"/>
  <c r="G152" i="231"/>
  <c r="H152" i="231" l="1"/>
  <c r="I151" i="231"/>
  <c r="J151" i="231" l="1"/>
  <c r="I152" i="231"/>
  <c r="K151" i="231" l="1"/>
  <c r="J152" i="231"/>
  <c r="K152" i="231" l="1"/>
  <c r="L151" i="231"/>
  <c r="L152" i="231" l="1"/>
  <c r="M151" i="231"/>
  <c r="N151" i="231" l="1"/>
  <c r="M152" i="231"/>
  <c r="O151" i="231" l="1"/>
  <c r="N152" i="231"/>
  <c r="O152" i="231" l="1"/>
  <c r="P151" i="231"/>
  <c r="Q151" i="231" l="1"/>
  <c r="P152" i="231"/>
  <c r="Q152" i="231" l="1"/>
  <c r="R151" i="231"/>
  <c r="S151" i="231" l="1"/>
  <c r="R152" i="231"/>
  <c r="T151" i="231" l="1"/>
  <c r="S152" i="231"/>
  <c r="T152" i="231" l="1"/>
  <c r="U151" i="231"/>
  <c r="U152" i="231" l="1"/>
  <c r="V151" i="231"/>
  <c r="W151" i="231" l="1"/>
  <c r="V152" i="231"/>
  <c r="X151" i="231" l="1"/>
  <c r="W152" i="231"/>
  <c r="X152" i="231" l="1"/>
  <c r="Y151" i="231"/>
  <c r="Y152" i="231" l="1"/>
  <c r="Z151" i="231"/>
  <c r="Z152" i="231" l="1"/>
  <c r="AA151" i="231"/>
  <c r="AA152" i="231" l="1"/>
  <c r="AB151" i="231"/>
  <c r="AC151" i="231" l="1"/>
  <c r="AB152" i="231"/>
  <c r="AC152" i="231" l="1"/>
  <c r="AD151" i="231"/>
  <c r="C160" i="231" l="1"/>
  <c r="AD152" i="231"/>
  <c r="AG153" i="231"/>
  <c r="AG157" i="231" l="1"/>
  <c r="AG155" i="231"/>
  <c r="C161" i="231"/>
  <c r="D160" i="231"/>
  <c r="E160" i="231" l="1"/>
  <c r="D161" i="231"/>
  <c r="F160" i="231" l="1"/>
  <c r="E161" i="231"/>
  <c r="F161" i="231" l="1"/>
  <c r="G160" i="231"/>
  <c r="G161" i="231" l="1"/>
  <c r="H160" i="231"/>
  <c r="H161" i="231" l="1"/>
  <c r="I160" i="231"/>
  <c r="I161" i="231" l="1"/>
  <c r="J160" i="231"/>
  <c r="J161" i="231" l="1"/>
  <c r="K160" i="231"/>
  <c r="L160" i="231" l="1"/>
  <c r="K161" i="231"/>
  <c r="L161" i="231" l="1"/>
  <c r="M160" i="231"/>
  <c r="N160" i="231" l="1"/>
  <c r="M161" i="231"/>
  <c r="N161" i="231" l="1"/>
  <c r="O160" i="231"/>
  <c r="P160" i="231" l="1"/>
  <c r="O161" i="231"/>
  <c r="Q160" i="231" l="1"/>
  <c r="P161" i="231"/>
  <c r="Q161" i="231" l="1"/>
  <c r="R160" i="231"/>
  <c r="S160" i="231" l="1"/>
  <c r="R161" i="231"/>
  <c r="T160" i="231" l="1"/>
  <c r="S161" i="231"/>
  <c r="U160" i="231" l="1"/>
  <c r="T161" i="231"/>
  <c r="V160" i="231" l="1"/>
  <c r="U161" i="231"/>
  <c r="V161" i="231" l="1"/>
  <c r="W160" i="231"/>
  <c r="W161" i="231" l="1"/>
  <c r="X160" i="231"/>
  <c r="X161" i="231" l="1"/>
  <c r="Y160" i="231"/>
  <c r="Z160" i="231" l="1"/>
  <c r="Y161" i="231"/>
  <c r="AA160" i="231" l="1"/>
  <c r="Z161" i="231"/>
  <c r="AB160" i="231" l="1"/>
  <c r="AA161" i="231"/>
  <c r="AC160" i="231" l="1"/>
  <c r="AB161" i="231"/>
  <c r="AC161" i="231" l="1"/>
  <c r="AD160" i="231"/>
  <c r="C169" i="231" l="1"/>
  <c r="AD161" i="231"/>
  <c r="AG162" i="231"/>
  <c r="AG164" i="231" l="1"/>
  <c r="AG166" i="231"/>
  <c r="C170" i="231"/>
  <c r="D169" i="231"/>
  <c r="E169" i="231" l="1"/>
  <c r="D170" i="231"/>
  <c r="E170" i="231" l="1"/>
  <c r="F169" i="231"/>
  <c r="F170" i="231" l="1"/>
  <c r="G169" i="231"/>
  <c r="G170" i="231" l="1"/>
  <c r="H169" i="231"/>
  <c r="H170" i="231" l="1"/>
  <c r="I169" i="231"/>
  <c r="I170" i="231" l="1"/>
  <c r="J169" i="231"/>
  <c r="K169" i="231" l="1"/>
  <c r="J170" i="231"/>
  <c r="K170" i="231" l="1"/>
  <c r="L169" i="231"/>
  <c r="L170" i="231" l="1"/>
  <c r="M169" i="231"/>
  <c r="N169" i="231" l="1"/>
  <c r="M170" i="231"/>
  <c r="O169" i="231" l="1"/>
  <c r="N170" i="231"/>
  <c r="P169" i="231" l="1"/>
  <c r="O170" i="231"/>
  <c r="Q169" i="231" l="1"/>
  <c r="P170" i="231"/>
  <c r="R169" i="231" l="1"/>
  <c r="Q170" i="231"/>
  <c r="R170" i="231" l="1"/>
  <c r="S169" i="231"/>
  <c r="T169" i="231" l="1"/>
  <c r="S170" i="231"/>
  <c r="U169" i="231" l="1"/>
  <c r="T170" i="231"/>
  <c r="U170" i="231" l="1"/>
  <c r="V169" i="231"/>
  <c r="V170" i="231" l="1"/>
  <c r="W169" i="231"/>
  <c r="W170" i="231" l="1"/>
  <c r="X169" i="231"/>
  <c r="X170" i="231" l="1"/>
  <c r="Y169" i="231"/>
  <c r="Z169" i="231" l="1"/>
  <c r="Y170" i="231"/>
  <c r="Z170" i="231" l="1"/>
  <c r="AA169" i="231"/>
  <c r="AB169" i="231" l="1"/>
  <c r="AA170" i="231"/>
  <c r="AC169" i="231" l="1"/>
  <c r="AB170" i="231"/>
  <c r="AC170" i="231" l="1"/>
  <c r="AD169" i="231"/>
  <c r="AD170" i="231" l="1"/>
  <c r="AG171" i="231"/>
  <c r="AG173" i="231" l="1"/>
  <c r="AG175" i="231"/>
  <c r="U3" i="231"/>
  <c r="U4" i="231" l="1"/>
  <c r="Y3" i="231"/>
  <c r="AI3" i="231" l="1"/>
  <c r="AG3" i="231" s="1"/>
  <c r="AI5" i="231"/>
  <c r="AI4" i="231"/>
  <c r="Y4" i="231"/>
  <c r="G4" i="229" l="1"/>
  <c r="H4" i="227"/>
  <c r="H4" i="226"/>
  <c r="AQ4" i="226" s="1"/>
  <c r="V136" i="229"/>
  <c r="K136" i="229"/>
  <c r="V134" i="229"/>
  <c r="K134" i="229"/>
  <c r="V132" i="229"/>
  <c r="K132" i="229"/>
  <c r="V119" i="229"/>
  <c r="K119" i="229"/>
  <c r="V117" i="229"/>
  <c r="K117" i="229"/>
  <c r="V115" i="229"/>
  <c r="K115" i="229"/>
  <c r="V102" i="229"/>
  <c r="K102" i="229"/>
  <c r="V100" i="229"/>
  <c r="K100" i="229"/>
  <c r="V98" i="229"/>
  <c r="K98" i="229"/>
  <c r="V85" i="229"/>
  <c r="K85" i="229"/>
  <c r="V83" i="229"/>
  <c r="K83" i="229"/>
  <c r="V81" i="229"/>
  <c r="K81" i="229"/>
  <c r="V68" i="229"/>
  <c r="K68" i="229"/>
  <c r="V66" i="229"/>
  <c r="K66" i="229"/>
  <c r="V64" i="229"/>
  <c r="K64" i="229"/>
  <c r="V51" i="229"/>
  <c r="K51" i="229"/>
  <c r="V49" i="229"/>
  <c r="K49" i="229"/>
  <c r="V47" i="229"/>
  <c r="K47" i="229"/>
  <c r="V34" i="229"/>
  <c r="K34" i="229"/>
  <c r="V32" i="229"/>
  <c r="K32" i="229"/>
  <c r="V30" i="229"/>
  <c r="K30" i="229"/>
  <c r="V17" i="229"/>
  <c r="K17" i="229"/>
  <c r="V15" i="229"/>
  <c r="K15" i="229"/>
  <c r="V13" i="229"/>
  <c r="K13" i="229"/>
  <c r="E9" i="229"/>
  <c r="D9" i="229"/>
  <c r="C9" i="229"/>
  <c r="M6" i="229"/>
  <c r="K6" i="229"/>
  <c r="K5" i="229"/>
  <c r="C12" i="229" s="1"/>
  <c r="BP135" i="228"/>
  <c r="BE135" i="228"/>
  <c r="AS135" i="228"/>
  <c r="AH135" i="228"/>
  <c r="V135" i="228"/>
  <c r="K135" i="228"/>
  <c r="BP133" i="228"/>
  <c r="BE133" i="228"/>
  <c r="AS133" i="228"/>
  <c r="AH133" i="228"/>
  <c r="V133" i="228"/>
  <c r="K133" i="228"/>
  <c r="BP131" i="228"/>
  <c r="BE131" i="228"/>
  <c r="AS131" i="228"/>
  <c r="AH131" i="228"/>
  <c r="V131" i="228"/>
  <c r="K131" i="228"/>
  <c r="BP118" i="228"/>
  <c r="BE118" i="228"/>
  <c r="AS118" i="228"/>
  <c r="AH118" i="228"/>
  <c r="V118" i="228"/>
  <c r="K118" i="228"/>
  <c r="BP116" i="228"/>
  <c r="BE116" i="228"/>
  <c r="AS116" i="228"/>
  <c r="AH116" i="228"/>
  <c r="V116" i="228"/>
  <c r="K116" i="228"/>
  <c r="BP114" i="228"/>
  <c r="BE114" i="228"/>
  <c r="AS114" i="228"/>
  <c r="AH114" i="228"/>
  <c r="V114" i="228"/>
  <c r="K114" i="228"/>
  <c r="BP101" i="228"/>
  <c r="BE101" i="228"/>
  <c r="AS101" i="228"/>
  <c r="AH101" i="228"/>
  <c r="V101" i="228"/>
  <c r="K101" i="228"/>
  <c r="BP99" i="228"/>
  <c r="BE99" i="228"/>
  <c r="AS99" i="228"/>
  <c r="AH99" i="228"/>
  <c r="V99" i="228"/>
  <c r="K99" i="228"/>
  <c r="BP97" i="228"/>
  <c r="BE97" i="228"/>
  <c r="AS97" i="228"/>
  <c r="AH97" i="228"/>
  <c r="V97" i="228"/>
  <c r="K97" i="228"/>
  <c r="BP84" i="228"/>
  <c r="BE84" i="228"/>
  <c r="AS84" i="228"/>
  <c r="AH84" i="228"/>
  <c r="V84" i="228"/>
  <c r="K84" i="228"/>
  <c r="BP82" i="228"/>
  <c r="BE82" i="228"/>
  <c r="AS82" i="228"/>
  <c r="AH82" i="228"/>
  <c r="V82" i="228"/>
  <c r="K82" i="228"/>
  <c r="BP80" i="228"/>
  <c r="BE80" i="228"/>
  <c r="AS80" i="228"/>
  <c r="AH80" i="228"/>
  <c r="V80" i="228"/>
  <c r="K80" i="228"/>
  <c r="BP67" i="228"/>
  <c r="BE67" i="228"/>
  <c r="AS67" i="228"/>
  <c r="AH67" i="228"/>
  <c r="V67" i="228"/>
  <c r="K67" i="228"/>
  <c r="BP65" i="228"/>
  <c r="BE65" i="228"/>
  <c r="AS65" i="228"/>
  <c r="AH65" i="228"/>
  <c r="V65" i="228"/>
  <c r="K65" i="228"/>
  <c r="BP63" i="228"/>
  <c r="BE63" i="228"/>
  <c r="AS63" i="228"/>
  <c r="AH63" i="228"/>
  <c r="V63" i="228"/>
  <c r="K63" i="228"/>
  <c r="BP50" i="228"/>
  <c r="BE50" i="228"/>
  <c r="AS50" i="228"/>
  <c r="AH50" i="228"/>
  <c r="V50" i="228"/>
  <c r="K50" i="228"/>
  <c r="BP48" i="228"/>
  <c r="BE48" i="228"/>
  <c r="AS48" i="228"/>
  <c r="AH48" i="228"/>
  <c r="V48" i="228"/>
  <c r="K48" i="228"/>
  <c r="BP46" i="228"/>
  <c r="BE46" i="228"/>
  <c r="AS46" i="228"/>
  <c r="AH46" i="228"/>
  <c r="V46" i="228"/>
  <c r="K46" i="228"/>
  <c r="BP33" i="228"/>
  <c r="BE33" i="228"/>
  <c r="AS33" i="228"/>
  <c r="AH33" i="228"/>
  <c r="V33" i="228"/>
  <c r="K33" i="228"/>
  <c r="BP31" i="228"/>
  <c r="BE31" i="228"/>
  <c r="AS31" i="228"/>
  <c r="AH31" i="228"/>
  <c r="V31" i="228"/>
  <c r="K31" i="228"/>
  <c r="BP29" i="228"/>
  <c r="BE29" i="228"/>
  <c r="AS29" i="228"/>
  <c r="AH29" i="228"/>
  <c r="V29" i="228"/>
  <c r="K29" i="228"/>
  <c r="BP16" i="228"/>
  <c r="BE16" i="228"/>
  <c r="AS16" i="228"/>
  <c r="AH16" i="228"/>
  <c r="V16" i="228"/>
  <c r="K16" i="228"/>
  <c r="BP14" i="228"/>
  <c r="BE14" i="228"/>
  <c r="AS14" i="228"/>
  <c r="AH14" i="228"/>
  <c r="V14" i="228"/>
  <c r="K14" i="228"/>
  <c r="BP12" i="228"/>
  <c r="BE12" i="228"/>
  <c r="AS12" i="228"/>
  <c r="AH12" i="228"/>
  <c r="V12" i="228"/>
  <c r="K12" i="228"/>
  <c r="E8" i="228"/>
  <c r="D8" i="228"/>
  <c r="C8" i="228"/>
  <c r="AD5" i="228"/>
  <c r="BA5" i="228" s="1"/>
  <c r="BE5" i="228" s="1"/>
  <c r="M5" i="228"/>
  <c r="K5" i="228"/>
  <c r="AD4" i="228"/>
  <c r="AH4" i="228" s="1"/>
  <c r="K4" i="228"/>
  <c r="C11" i="228" s="1"/>
  <c r="D11" i="228" s="1"/>
  <c r="E11" i="228" s="1"/>
  <c r="AD3" i="228"/>
  <c r="BA3" i="228" s="1"/>
  <c r="AI134" i="227"/>
  <c r="AH134" i="227"/>
  <c r="R134" i="227"/>
  <c r="Q134" i="227"/>
  <c r="AI133" i="227"/>
  <c r="AH133" i="227"/>
  <c r="R133" i="227"/>
  <c r="Q133" i="227"/>
  <c r="AI132" i="227"/>
  <c r="AH132" i="227"/>
  <c r="AC132" i="227" s="1"/>
  <c r="AD132" i="227"/>
  <c r="R132" i="227"/>
  <c r="Q132" i="227"/>
  <c r="L132" i="227" s="1"/>
  <c r="M132" i="227"/>
  <c r="AI131" i="227"/>
  <c r="AH131" i="227"/>
  <c r="R131" i="227"/>
  <c r="Q131" i="227"/>
  <c r="AI130" i="227"/>
  <c r="AH130" i="227"/>
  <c r="R130" i="227"/>
  <c r="Q130" i="227"/>
  <c r="AI129" i="227"/>
  <c r="AH129" i="227"/>
  <c r="AD129" i="227"/>
  <c r="AC129" i="227"/>
  <c r="R129" i="227"/>
  <c r="Q129" i="227"/>
  <c r="L129" i="227" s="1"/>
  <c r="M129" i="227"/>
  <c r="AI128" i="227"/>
  <c r="AH128" i="227"/>
  <c r="AD128" i="227"/>
  <c r="R128" i="227"/>
  <c r="Q128" i="227"/>
  <c r="M128" i="227"/>
  <c r="AI127" i="227"/>
  <c r="AH127" i="227"/>
  <c r="AD127" i="227"/>
  <c r="R127" i="227"/>
  <c r="Q127" i="227"/>
  <c r="L127" i="227" s="1"/>
  <c r="M127" i="227"/>
  <c r="AI126" i="227"/>
  <c r="AH126" i="227"/>
  <c r="R126" i="227"/>
  <c r="Q126" i="227"/>
  <c r="AI125" i="227"/>
  <c r="AH125" i="227"/>
  <c r="R125" i="227"/>
  <c r="Q125" i="227"/>
  <c r="AI124" i="227"/>
  <c r="AH124" i="227"/>
  <c r="AD124" i="227"/>
  <c r="R124" i="227"/>
  <c r="Q124" i="227"/>
  <c r="M124" i="227"/>
  <c r="AI123" i="227"/>
  <c r="AC123" i="227" s="1"/>
  <c r="AH123" i="227"/>
  <c r="AD123" i="227"/>
  <c r="R123" i="227"/>
  <c r="Q123" i="227"/>
  <c r="M123" i="227"/>
  <c r="AI122" i="227"/>
  <c r="AH122" i="227"/>
  <c r="AD122" i="227"/>
  <c r="R122" i="227"/>
  <c r="Q122" i="227"/>
  <c r="M122" i="227"/>
  <c r="AI121" i="227"/>
  <c r="AC121" i="227" s="1"/>
  <c r="AH121" i="227"/>
  <c r="AD121" i="227"/>
  <c r="R121" i="227"/>
  <c r="Q121" i="227"/>
  <c r="M121" i="227"/>
  <c r="AI120" i="227"/>
  <c r="AH120" i="227"/>
  <c r="R120" i="227"/>
  <c r="Q120" i="227"/>
  <c r="AI119" i="227"/>
  <c r="AH119" i="227"/>
  <c r="R119" i="227"/>
  <c r="Q119" i="227"/>
  <c r="AI115" i="227"/>
  <c r="AH115" i="227"/>
  <c r="R115" i="227"/>
  <c r="Q115" i="227"/>
  <c r="AI114" i="227"/>
  <c r="AH114" i="227"/>
  <c r="R114" i="227"/>
  <c r="Q114" i="227"/>
  <c r="AI113" i="227"/>
  <c r="AH113" i="227"/>
  <c r="R113" i="227"/>
  <c r="Q113" i="227"/>
  <c r="AI112" i="227"/>
  <c r="AH112" i="227"/>
  <c r="R112" i="227"/>
  <c r="Q112" i="227"/>
  <c r="AI111" i="227"/>
  <c r="AH111" i="227"/>
  <c r="AD111" i="227"/>
  <c r="R111" i="227"/>
  <c r="Q111" i="227"/>
  <c r="L111" i="227" s="1"/>
  <c r="M111" i="227"/>
  <c r="AI110" i="227"/>
  <c r="AH110" i="227"/>
  <c r="R110" i="227"/>
  <c r="Q110" i="227"/>
  <c r="AI109" i="227"/>
  <c r="AH109" i="227"/>
  <c r="R109" i="227"/>
  <c r="Q109" i="227"/>
  <c r="AI108" i="227"/>
  <c r="AH108" i="227"/>
  <c r="AD108" i="227"/>
  <c r="R108" i="227"/>
  <c r="Q108" i="227"/>
  <c r="M108" i="227"/>
  <c r="L108" i="227"/>
  <c r="AI107" i="227"/>
  <c r="AH107" i="227"/>
  <c r="AC107" i="227" s="1"/>
  <c r="AD107" i="227"/>
  <c r="R107" i="227"/>
  <c r="Q107" i="227"/>
  <c r="L107" i="227" s="1"/>
  <c r="M107" i="227"/>
  <c r="AI106" i="227"/>
  <c r="AH106" i="227"/>
  <c r="AD106" i="227"/>
  <c r="R106" i="227"/>
  <c r="Q106" i="227"/>
  <c r="M106" i="227"/>
  <c r="AI105" i="227"/>
  <c r="AH105" i="227"/>
  <c r="R105" i="227"/>
  <c r="Q105" i="227"/>
  <c r="AI104" i="227"/>
  <c r="AH104" i="227"/>
  <c r="R104" i="227"/>
  <c r="Q104" i="227"/>
  <c r="AI103" i="227"/>
  <c r="AH103" i="227"/>
  <c r="AD103" i="227"/>
  <c r="R103" i="227"/>
  <c r="Q103" i="227"/>
  <c r="M103" i="227"/>
  <c r="AI102" i="227"/>
  <c r="AH102" i="227"/>
  <c r="AD102" i="227"/>
  <c r="R102" i="227"/>
  <c r="Q102" i="227"/>
  <c r="L102" i="227" s="1"/>
  <c r="M102" i="227"/>
  <c r="AI101" i="227"/>
  <c r="AH101" i="227"/>
  <c r="AD101" i="227"/>
  <c r="R101" i="227"/>
  <c r="Q101" i="227"/>
  <c r="M101" i="227"/>
  <c r="AI100" i="227"/>
  <c r="AH100" i="227"/>
  <c r="AD100" i="227"/>
  <c r="R100" i="227"/>
  <c r="Q100" i="227"/>
  <c r="M100" i="227"/>
  <c r="AI99" i="227"/>
  <c r="AH99" i="227"/>
  <c r="R99" i="227"/>
  <c r="Q99" i="227"/>
  <c r="AI98" i="227"/>
  <c r="AH98" i="227"/>
  <c r="R98" i="227"/>
  <c r="Q98" i="227"/>
  <c r="AI94" i="227"/>
  <c r="AH94" i="227"/>
  <c r="R94" i="227"/>
  <c r="Q94" i="227"/>
  <c r="AI93" i="227"/>
  <c r="AH93" i="227"/>
  <c r="R93" i="227"/>
  <c r="Q93" i="227"/>
  <c r="AI92" i="227"/>
  <c r="AH92" i="227"/>
  <c r="R92" i="227"/>
  <c r="Q92" i="227"/>
  <c r="AI91" i="227"/>
  <c r="AH91" i="227"/>
  <c r="R91" i="227"/>
  <c r="Q91" i="227"/>
  <c r="AI90" i="227"/>
  <c r="AC90" i="227" s="1"/>
  <c r="AH90" i="227"/>
  <c r="AD90" i="227"/>
  <c r="R90" i="227"/>
  <c r="L90" i="227" s="1"/>
  <c r="Q90" i="227"/>
  <c r="M90" i="227"/>
  <c r="AI89" i="227"/>
  <c r="AH89" i="227"/>
  <c r="R89" i="227"/>
  <c r="Q89" i="227"/>
  <c r="AI88" i="227"/>
  <c r="AH88" i="227"/>
  <c r="R88" i="227"/>
  <c r="Q88" i="227"/>
  <c r="AI87" i="227"/>
  <c r="AH87" i="227"/>
  <c r="AD87" i="227"/>
  <c r="R87" i="227"/>
  <c r="Q87" i="227"/>
  <c r="M87" i="227"/>
  <c r="AI86" i="227"/>
  <c r="AH86" i="227"/>
  <c r="AC86" i="227" s="1"/>
  <c r="AD86" i="227"/>
  <c r="R86" i="227"/>
  <c r="Q86" i="227"/>
  <c r="M86" i="227"/>
  <c r="AI85" i="227"/>
  <c r="AH85" i="227"/>
  <c r="AC85" i="227" s="1"/>
  <c r="AD85" i="227"/>
  <c r="R85" i="227"/>
  <c r="Q85" i="227"/>
  <c r="M85" i="227"/>
  <c r="AI84" i="227"/>
  <c r="AH84" i="227"/>
  <c r="R84" i="227"/>
  <c r="Q84" i="227"/>
  <c r="AI83" i="227"/>
  <c r="AH83" i="227"/>
  <c r="R83" i="227"/>
  <c r="Q83" i="227"/>
  <c r="AI82" i="227"/>
  <c r="AH82" i="227"/>
  <c r="AD82" i="227"/>
  <c r="R82" i="227"/>
  <c r="Q82" i="227"/>
  <c r="L82" i="227" s="1"/>
  <c r="M82" i="227"/>
  <c r="AI81" i="227"/>
  <c r="AH81" i="227"/>
  <c r="AD81" i="227"/>
  <c r="R81" i="227"/>
  <c r="Q81" i="227"/>
  <c r="L81" i="227" s="1"/>
  <c r="M81" i="227"/>
  <c r="AI80" i="227"/>
  <c r="AH80" i="227"/>
  <c r="AD80" i="227"/>
  <c r="R80" i="227"/>
  <c r="Q80" i="227"/>
  <c r="L80" i="227" s="1"/>
  <c r="M80" i="227"/>
  <c r="AI79" i="227"/>
  <c r="AH79" i="227"/>
  <c r="AD79" i="227"/>
  <c r="R79" i="227"/>
  <c r="Q79" i="227"/>
  <c r="M79" i="227"/>
  <c r="AI78" i="227"/>
  <c r="AH78" i="227"/>
  <c r="R78" i="227"/>
  <c r="Q78" i="227"/>
  <c r="AI77" i="227"/>
  <c r="AH77" i="227"/>
  <c r="R77" i="227"/>
  <c r="Q77" i="227"/>
  <c r="AI73" i="227"/>
  <c r="AH73" i="227"/>
  <c r="R73" i="227"/>
  <c r="Q73" i="227"/>
  <c r="AI72" i="227"/>
  <c r="AH72" i="227"/>
  <c r="R72" i="227"/>
  <c r="Q72" i="227"/>
  <c r="AI71" i="227"/>
  <c r="AH71" i="227"/>
  <c r="R71" i="227"/>
  <c r="Q71" i="227"/>
  <c r="AI70" i="227"/>
  <c r="AH70" i="227"/>
  <c r="R70" i="227"/>
  <c r="Q70" i="227"/>
  <c r="AI69" i="227"/>
  <c r="AH69" i="227"/>
  <c r="AD69" i="227"/>
  <c r="R69" i="227"/>
  <c r="Q69" i="227"/>
  <c r="M69" i="227"/>
  <c r="AI68" i="227"/>
  <c r="AH68" i="227"/>
  <c r="R68" i="227"/>
  <c r="Q68" i="227"/>
  <c r="AI67" i="227"/>
  <c r="AH67" i="227"/>
  <c r="R67" i="227"/>
  <c r="Q67" i="227"/>
  <c r="AI66" i="227"/>
  <c r="AH66" i="227"/>
  <c r="AD66" i="227"/>
  <c r="R66" i="227"/>
  <c r="Q66" i="227"/>
  <c r="L66" i="227" s="1"/>
  <c r="M66" i="227"/>
  <c r="AI65" i="227"/>
  <c r="AH65" i="227"/>
  <c r="AD65" i="227"/>
  <c r="R65" i="227"/>
  <c r="Q65" i="227"/>
  <c r="M65" i="227"/>
  <c r="AI64" i="227"/>
  <c r="AH64" i="227"/>
  <c r="AD64" i="227"/>
  <c r="R64" i="227"/>
  <c r="Q64" i="227"/>
  <c r="M64" i="227"/>
  <c r="AI63" i="227"/>
  <c r="AH63" i="227"/>
  <c r="R63" i="227"/>
  <c r="Q63" i="227"/>
  <c r="AI62" i="227"/>
  <c r="AH62" i="227"/>
  <c r="R62" i="227"/>
  <c r="Q62" i="227"/>
  <c r="AI61" i="227"/>
  <c r="AH61" i="227"/>
  <c r="AD61" i="227"/>
  <c r="R61" i="227"/>
  <c r="Q61" i="227"/>
  <c r="L61" i="227" s="1"/>
  <c r="M61" i="227"/>
  <c r="AI60" i="227"/>
  <c r="AH60" i="227"/>
  <c r="AD60" i="227"/>
  <c r="R60" i="227"/>
  <c r="Q60" i="227"/>
  <c r="L60" i="227" s="1"/>
  <c r="M60" i="227"/>
  <c r="AI59" i="227"/>
  <c r="AH59" i="227"/>
  <c r="AD59" i="227"/>
  <c r="R59" i="227"/>
  <c r="Q59" i="227"/>
  <c r="L59" i="227" s="1"/>
  <c r="M59" i="227"/>
  <c r="AI58" i="227"/>
  <c r="AH58" i="227"/>
  <c r="AD58" i="227"/>
  <c r="R58" i="227"/>
  <c r="Q58" i="227"/>
  <c r="M58" i="227"/>
  <c r="AI57" i="227"/>
  <c r="AH57" i="227"/>
  <c r="R57" i="227"/>
  <c r="Q57" i="227"/>
  <c r="AI56" i="227"/>
  <c r="AH56" i="227"/>
  <c r="R56" i="227"/>
  <c r="Q56" i="227"/>
  <c r="AI52" i="227"/>
  <c r="AH52" i="227"/>
  <c r="R52" i="227"/>
  <c r="Q52" i="227"/>
  <c r="AI51" i="227"/>
  <c r="AH51" i="227"/>
  <c r="R51" i="227"/>
  <c r="Q51" i="227"/>
  <c r="AI50" i="227"/>
  <c r="AH50" i="227"/>
  <c r="R50" i="227"/>
  <c r="Q50" i="227"/>
  <c r="AI49" i="227"/>
  <c r="AH49" i="227"/>
  <c r="R49" i="227"/>
  <c r="Q49" i="227"/>
  <c r="AI48" i="227"/>
  <c r="AH48" i="227"/>
  <c r="AD48" i="227"/>
  <c r="R48" i="227"/>
  <c r="Q48" i="227"/>
  <c r="L48" i="227" s="1"/>
  <c r="M48" i="227"/>
  <c r="AI47" i="227"/>
  <c r="AH47" i="227"/>
  <c r="R47" i="227"/>
  <c r="Q47" i="227"/>
  <c r="AI46" i="227"/>
  <c r="AH46" i="227"/>
  <c r="R46" i="227"/>
  <c r="Q46" i="227"/>
  <c r="AI45" i="227"/>
  <c r="AH45" i="227"/>
  <c r="AC45" i="227" s="1"/>
  <c r="AD45" i="227"/>
  <c r="R45" i="227"/>
  <c r="Q45" i="227"/>
  <c r="M45" i="227"/>
  <c r="L45" i="227"/>
  <c r="AI44" i="227"/>
  <c r="AH44" i="227"/>
  <c r="AD44" i="227"/>
  <c r="R44" i="227"/>
  <c r="Q44" i="227"/>
  <c r="L44" i="227" s="1"/>
  <c r="M44" i="227"/>
  <c r="AI43" i="227"/>
  <c r="AH43" i="227"/>
  <c r="AD43" i="227"/>
  <c r="R43" i="227"/>
  <c r="Q43" i="227"/>
  <c r="L43" i="227" s="1"/>
  <c r="M43" i="227"/>
  <c r="AI42" i="227"/>
  <c r="AH42" i="227"/>
  <c r="R42" i="227"/>
  <c r="Q42" i="227"/>
  <c r="AI41" i="227"/>
  <c r="AH41" i="227"/>
  <c r="R41" i="227"/>
  <c r="Q41" i="227"/>
  <c r="AI40" i="227"/>
  <c r="AH40" i="227"/>
  <c r="AC40" i="227" s="1"/>
  <c r="AD40" i="227"/>
  <c r="R40" i="227"/>
  <c r="L40" i="227" s="1"/>
  <c r="Q40" i="227"/>
  <c r="M40" i="227"/>
  <c r="AI39" i="227"/>
  <c r="AH39" i="227"/>
  <c r="AD39" i="227"/>
  <c r="R39" i="227"/>
  <c r="Q39" i="227"/>
  <c r="M39" i="227"/>
  <c r="AI38" i="227"/>
  <c r="AH38" i="227"/>
  <c r="AD38" i="227"/>
  <c r="R38" i="227"/>
  <c r="Q38" i="227"/>
  <c r="M38" i="227"/>
  <c r="AI37" i="227"/>
  <c r="AH37" i="227"/>
  <c r="AD37" i="227"/>
  <c r="R37" i="227"/>
  <c r="Q37" i="227"/>
  <c r="L37" i="227" s="1"/>
  <c r="M37" i="227"/>
  <c r="AI36" i="227"/>
  <c r="AH36" i="227"/>
  <c r="R36" i="227"/>
  <c r="Q36" i="227"/>
  <c r="AI35" i="227"/>
  <c r="AH35" i="227"/>
  <c r="R35" i="227"/>
  <c r="Q35" i="227"/>
  <c r="AI31" i="227"/>
  <c r="AH31" i="227"/>
  <c r="R31" i="227"/>
  <c r="Q31" i="227"/>
  <c r="AI30" i="227"/>
  <c r="AH30" i="227"/>
  <c r="R30" i="227"/>
  <c r="Q30" i="227"/>
  <c r="AI29" i="227"/>
  <c r="AH29" i="227"/>
  <c r="R29" i="227"/>
  <c r="Q29" i="227"/>
  <c r="AI28" i="227"/>
  <c r="AH28" i="227"/>
  <c r="R28" i="227"/>
  <c r="Q28" i="227"/>
  <c r="AI27" i="227"/>
  <c r="AH27" i="227"/>
  <c r="AD27" i="227"/>
  <c r="R27" i="227"/>
  <c r="Q27" i="227"/>
  <c r="M27" i="227"/>
  <c r="AI26" i="227"/>
  <c r="AH26" i="227"/>
  <c r="R26" i="227"/>
  <c r="Q26" i="227"/>
  <c r="AI25" i="227"/>
  <c r="AH25" i="227"/>
  <c r="R25" i="227"/>
  <c r="Q25" i="227"/>
  <c r="AI24" i="227"/>
  <c r="AH24" i="227"/>
  <c r="AD24" i="227"/>
  <c r="R24" i="227"/>
  <c r="Q24" i="227"/>
  <c r="M24" i="227"/>
  <c r="AI23" i="227"/>
  <c r="AH23" i="227"/>
  <c r="AD23" i="227"/>
  <c r="R23" i="227"/>
  <c r="Q23" i="227"/>
  <c r="L23" i="227" s="1"/>
  <c r="M23" i="227"/>
  <c r="AI22" i="227"/>
  <c r="AH22" i="227"/>
  <c r="AC22" i="227" s="1"/>
  <c r="AD22" i="227"/>
  <c r="R22" i="227"/>
  <c r="Q22" i="227"/>
  <c r="M22" i="227"/>
  <c r="AI21" i="227"/>
  <c r="AH21" i="227"/>
  <c r="R21" i="227"/>
  <c r="Q21" i="227"/>
  <c r="AI20" i="227"/>
  <c r="AH20" i="227"/>
  <c r="R20" i="227"/>
  <c r="Q20" i="227"/>
  <c r="AI19" i="227"/>
  <c r="AH19" i="227"/>
  <c r="AD19" i="227"/>
  <c r="R19" i="227"/>
  <c r="Q19" i="227"/>
  <c r="M19" i="227"/>
  <c r="AI18" i="227"/>
  <c r="AH18" i="227"/>
  <c r="AD18" i="227"/>
  <c r="R18" i="227"/>
  <c r="Q18" i="227"/>
  <c r="M18" i="227"/>
  <c r="AI17" i="227"/>
  <c r="AH17" i="227"/>
  <c r="AD17" i="227"/>
  <c r="R17" i="227"/>
  <c r="Q17" i="227"/>
  <c r="L17" i="227" s="1"/>
  <c r="M17" i="227"/>
  <c r="AI16" i="227"/>
  <c r="AH16" i="227"/>
  <c r="AD16" i="227"/>
  <c r="R16" i="227"/>
  <c r="Q16" i="227"/>
  <c r="M16" i="227"/>
  <c r="F9" i="227"/>
  <c r="E9" i="227"/>
  <c r="D9" i="227"/>
  <c r="D11" i="227" s="1"/>
  <c r="V6" i="227"/>
  <c r="L6" i="227"/>
  <c r="L5" i="227"/>
  <c r="D12" i="227" s="1"/>
  <c r="E12" i="227" s="1"/>
  <c r="AI132" i="226"/>
  <c r="AH132" i="226"/>
  <c r="R132" i="226"/>
  <c r="Q132" i="226"/>
  <c r="DA131" i="226"/>
  <c r="CZ131" i="226"/>
  <c r="CV131" i="226"/>
  <c r="CJ131" i="226"/>
  <c r="CI131" i="226"/>
  <c r="CD131" i="226" s="1"/>
  <c r="CE131" i="226"/>
  <c r="BR131" i="226"/>
  <c r="BQ131" i="226"/>
  <c r="BM131" i="226"/>
  <c r="BA131" i="226"/>
  <c r="AZ131" i="226"/>
  <c r="AU131" i="226" s="1"/>
  <c r="AV131" i="226"/>
  <c r="AI131" i="226"/>
  <c r="AH131" i="226"/>
  <c r="AC131" i="226" s="1"/>
  <c r="AD131" i="226"/>
  <c r="R131" i="226"/>
  <c r="Q131" i="226"/>
  <c r="M131" i="226"/>
  <c r="DA130" i="226"/>
  <c r="CZ130" i="226"/>
  <c r="CJ130" i="226"/>
  <c r="CI130" i="226"/>
  <c r="BR130" i="226"/>
  <c r="BQ130" i="226"/>
  <c r="BA130" i="226"/>
  <c r="AZ130" i="226"/>
  <c r="AI130" i="226"/>
  <c r="AH130" i="226"/>
  <c r="R130" i="226"/>
  <c r="Q130" i="226"/>
  <c r="DA129" i="226"/>
  <c r="CZ129" i="226"/>
  <c r="CJ129" i="226"/>
  <c r="CI129" i="226"/>
  <c r="BR129" i="226"/>
  <c r="BQ129" i="226"/>
  <c r="BA129" i="226"/>
  <c r="AZ129" i="226"/>
  <c r="AI129" i="226"/>
  <c r="AH129" i="226"/>
  <c r="R129" i="226"/>
  <c r="Q129" i="226"/>
  <c r="DA128" i="226"/>
  <c r="CZ128" i="226"/>
  <c r="CV128" i="226"/>
  <c r="CJ128" i="226"/>
  <c r="CI128" i="226"/>
  <c r="CE128" i="226"/>
  <c r="BR128" i="226"/>
  <c r="BQ128" i="226"/>
  <c r="BL128" i="226" s="1"/>
  <c r="BM128" i="226"/>
  <c r="BA128" i="226"/>
  <c r="AZ128" i="226"/>
  <c r="AU128" i="226" s="1"/>
  <c r="AV128" i="226"/>
  <c r="AI128" i="226"/>
  <c r="AH128" i="226"/>
  <c r="AD128" i="226"/>
  <c r="R128" i="226"/>
  <c r="Q128" i="226"/>
  <c r="M128" i="226"/>
  <c r="L128" i="226"/>
  <c r="DA127" i="226"/>
  <c r="CZ127" i="226"/>
  <c r="CV127" i="226"/>
  <c r="CJ127" i="226"/>
  <c r="CI127" i="226"/>
  <c r="CE127" i="226"/>
  <c r="BR127" i="226"/>
  <c r="BQ127" i="226"/>
  <c r="BM127" i="226"/>
  <c r="BA127" i="226"/>
  <c r="AZ127" i="226"/>
  <c r="AV127" i="226"/>
  <c r="AI127" i="226"/>
  <c r="AH127" i="226"/>
  <c r="AD127" i="226"/>
  <c r="AC127" i="226"/>
  <c r="R127" i="226"/>
  <c r="Q127" i="226"/>
  <c r="M127" i="226"/>
  <c r="DA126" i="226"/>
  <c r="CZ126" i="226"/>
  <c r="CU126" i="226" s="1"/>
  <c r="CV126" i="226"/>
  <c r="CJ126" i="226"/>
  <c r="CD126" i="226" s="1"/>
  <c r="CI126" i="226"/>
  <c r="CE126" i="226"/>
  <c r="BR126" i="226"/>
  <c r="BL126" i="226" s="1"/>
  <c r="BQ126" i="226"/>
  <c r="BM126" i="226"/>
  <c r="BA126" i="226"/>
  <c r="AZ126" i="226"/>
  <c r="AV126" i="226"/>
  <c r="AI126" i="226"/>
  <c r="AH126" i="226"/>
  <c r="AC126" i="226" s="1"/>
  <c r="AD126" i="226"/>
  <c r="R126" i="226"/>
  <c r="Q126" i="226"/>
  <c r="M126" i="226"/>
  <c r="DA125" i="226"/>
  <c r="CZ125" i="226"/>
  <c r="CJ125" i="226"/>
  <c r="CI125" i="226"/>
  <c r="BR125" i="226"/>
  <c r="BQ125" i="226"/>
  <c r="BA125" i="226"/>
  <c r="AZ125" i="226"/>
  <c r="AI125" i="226"/>
  <c r="AH125" i="226"/>
  <c r="R125" i="226"/>
  <c r="Q125" i="226"/>
  <c r="DA124" i="226"/>
  <c r="CZ124" i="226"/>
  <c r="CJ124" i="226"/>
  <c r="CI124" i="226"/>
  <c r="BR124" i="226"/>
  <c r="BQ124" i="226"/>
  <c r="BA124" i="226"/>
  <c r="AZ124" i="226"/>
  <c r="AI124" i="226"/>
  <c r="AH124" i="226"/>
  <c r="R124" i="226"/>
  <c r="Q124" i="226"/>
  <c r="DA123" i="226"/>
  <c r="CZ123" i="226"/>
  <c r="CV123" i="226"/>
  <c r="CJ123" i="226"/>
  <c r="CI123" i="226"/>
  <c r="CE123" i="226"/>
  <c r="BR123" i="226"/>
  <c r="BQ123" i="226"/>
  <c r="BM123" i="226"/>
  <c r="BA123" i="226"/>
  <c r="AZ123" i="226"/>
  <c r="AV123" i="226"/>
  <c r="AI123" i="226"/>
  <c r="AH123" i="226"/>
  <c r="AC123" i="226" s="1"/>
  <c r="AD123" i="226"/>
  <c r="R123" i="226"/>
  <c r="Q123" i="226"/>
  <c r="M123" i="226"/>
  <c r="DA122" i="226"/>
  <c r="CZ122" i="226"/>
  <c r="CU122" i="226" s="1"/>
  <c r="CV122" i="226"/>
  <c r="CJ122" i="226"/>
  <c r="CI122" i="226"/>
  <c r="CE122" i="226"/>
  <c r="BR122" i="226"/>
  <c r="BQ122" i="226"/>
  <c r="BM122" i="226"/>
  <c r="BA122" i="226"/>
  <c r="AZ122" i="226"/>
  <c r="AV122" i="226"/>
  <c r="AI122" i="226"/>
  <c r="AH122" i="226"/>
  <c r="AD122" i="226"/>
  <c r="R122" i="226"/>
  <c r="Q122" i="226"/>
  <c r="M122" i="226"/>
  <c r="DA121" i="226"/>
  <c r="CZ121" i="226"/>
  <c r="CV121" i="226"/>
  <c r="CJ121" i="226"/>
  <c r="CI121" i="226"/>
  <c r="CE121" i="226"/>
  <c r="BR121" i="226"/>
  <c r="BQ121" i="226"/>
  <c r="BM121" i="226"/>
  <c r="BA121" i="226"/>
  <c r="AU121" i="226" s="1"/>
  <c r="AZ121" i="226"/>
  <c r="AV121" i="226"/>
  <c r="AI121" i="226"/>
  <c r="AH121" i="226"/>
  <c r="AC121" i="226" s="1"/>
  <c r="AD121" i="226"/>
  <c r="R121" i="226"/>
  <c r="Q121" i="226"/>
  <c r="M121" i="226"/>
  <c r="L121" i="226"/>
  <c r="DA120" i="226"/>
  <c r="CZ120" i="226"/>
  <c r="CV120" i="226"/>
  <c r="CJ120" i="226"/>
  <c r="CI120" i="226"/>
  <c r="CE120" i="226"/>
  <c r="BR120" i="226"/>
  <c r="BQ120" i="226"/>
  <c r="BM120" i="226"/>
  <c r="BA120" i="226"/>
  <c r="AZ120" i="226"/>
  <c r="AV120" i="226"/>
  <c r="AI120" i="226"/>
  <c r="AH120" i="226"/>
  <c r="AD120" i="226"/>
  <c r="R120" i="226"/>
  <c r="Q120" i="226"/>
  <c r="M120" i="226"/>
  <c r="DA119" i="226"/>
  <c r="CZ119" i="226"/>
  <c r="CJ119" i="226"/>
  <c r="CI119" i="226"/>
  <c r="BR119" i="226"/>
  <c r="BQ119" i="226"/>
  <c r="BA119" i="226"/>
  <c r="AZ119" i="226"/>
  <c r="AI119" i="226"/>
  <c r="AH119" i="226"/>
  <c r="R119" i="226"/>
  <c r="Q119" i="226"/>
  <c r="DA118" i="226"/>
  <c r="CZ118" i="226"/>
  <c r="CJ118" i="226"/>
  <c r="CI118" i="226"/>
  <c r="BR118" i="226"/>
  <c r="BQ118" i="226"/>
  <c r="BA118" i="226"/>
  <c r="AZ118" i="226"/>
  <c r="AI118" i="226"/>
  <c r="AH118" i="226"/>
  <c r="R118" i="226"/>
  <c r="Q118" i="226"/>
  <c r="DA114" i="226"/>
  <c r="CZ114" i="226"/>
  <c r="CJ114" i="226"/>
  <c r="CI114" i="226"/>
  <c r="BR114" i="226"/>
  <c r="BQ114" i="226"/>
  <c r="BA114" i="226"/>
  <c r="AZ114" i="226"/>
  <c r="AI114" i="226"/>
  <c r="AH114" i="226"/>
  <c r="R114" i="226"/>
  <c r="Q114" i="226"/>
  <c r="DA113" i="226"/>
  <c r="CZ113" i="226"/>
  <c r="CJ113" i="226"/>
  <c r="CI113" i="226"/>
  <c r="BR113" i="226"/>
  <c r="BQ113" i="226"/>
  <c r="BA113" i="226"/>
  <c r="AZ113" i="226"/>
  <c r="AI113" i="226"/>
  <c r="AH113" i="226"/>
  <c r="R113" i="226"/>
  <c r="Q113" i="226"/>
  <c r="DA112" i="226"/>
  <c r="CZ112" i="226"/>
  <c r="CJ112" i="226"/>
  <c r="CI112" i="226"/>
  <c r="BR112" i="226"/>
  <c r="BQ112" i="226"/>
  <c r="BA112" i="226"/>
  <c r="AZ112" i="226"/>
  <c r="AI112" i="226"/>
  <c r="AH112" i="226"/>
  <c r="R112" i="226"/>
  <c r="Q112" i="226"/>
  <c r="DA111" i="226"/>
  <c r="CZ111" i="226"/>
  <c r="CJ111" i="226"/>
  <c r="CI111" i="226"/>
  <c r="BR111" i="226"/>
  <c r="BQ111" i="226"/>
  <c r="BA111" i="226"/>
  <c r="AZ111" i="226"/>
  <c r="AI111" i="226"/>
  <c r="AH111" i="226"/>
  <c r="R111" i="226"/>
  <c r="Q111" i="226"/>
  <c r="DA110" i="226"/>
  <c r="CZ110" i="226"/>
  <c r="CV110" i="226"/>
  <c r="CJ110" i="226"/>
  <c r="CI110" i="226"/>
  <c r="CE110" i="226"/>
  <c r="BR110" i="226"/>
  <c r="BQ110" i="226"/>
  <c r="BM110" i="226"/>
  <c r="BA110" i="226"/>
  <c r="AZ110" i="226"/>
  <c r="AU110" i="226" s="1"/>
  <c r="AV110" i="226"/>
  <c r="AI110" i="226"/>
  <c r="AH110" i="226"/>
  <c r="AD110" i="226"/>
  <c r="R110" i="226"/>
  <c r="L110" i="226" s="1"/>
  <c r="Q110" i="226"/>
  <c r="M110" i="226"/>
  <c r="DA109" i="226"/>
  <c r="CZ109" i="226"/>
  <c r="CJ109" i="226"/>
  <c r="CI109" i="226"/>
  <c r="BR109" i="226"/>
  <c r="BQ109" i="226"/>
  <c r="BA109" i="226"/>
  <c r="AZ109" i="226"/>
  <c r="AI109" i="226"/>
  <c r="AH109" i="226"/>
  <c r="R109" i="226"/>
  <c r="Q109" i="226"/>
  <c r="DA108" i="226"/>
  <c r="CZ108" i="226"/>
  <c r="CJ108" i="226"/>
  <c r="CI108" i="226"/>
  <c r="BR108" i="226"/>
  <c r="BQ108" i="226"/>
  <c r="BA108" i="226"/>
  <c r="AZ108" i="226"/>
  <c r="AI108" i="226"/>
  <c r="AH108" i="226"/>
  <c r="R108" i="226"/>
  <c r="Q108" i="226"/>
  <c r="DA107" i="226"/>
  <c r="CZ107" i="226"/>
  <c r="CV107" i="226"/>
  <c r="CJ107" i="226"/>
  <c r="CI107" i="226"/>
  <c r="CE107" i="226"/>
  <c r="BR107" i="226"/>
  <c r="BQ107" i="226"/>
  <c r="BM107" i="226"/>
  <c r="BA107" i="226"/>
  <c r="AZ107" i="226"/>
  <c r="AV107" i="226"/>
  <c r="AI107" i="226"/>
  <c r="AH107" i="226"/>
  <c r="AD107" i="226"/>
  <c r="R107" i="226"/>
  <c r="Q107" i="226"/>
  <c r="M107" i="226"/>
  <c r="L107" i="226"/>
  <c r="DA106" i="226"/>
  <c r="CZ106" i="226"/>
  <c r="CU106" i="226" s="1"/>
  <c r="CV106" i="226"/>
  <c r="CJ106" i="226"/>
  <c r="CI106" i="226"/>
  <c r="CD106" i="226" s="1"/>
  <c r="CE106" i="226"/>
  <c r="BR106" i="226"/>
  <c r="BQ106" i="226"/>
  <c r="BL106" i="226" s="1"/>
  <c r="BM106" i="226"/>
  <c r="BA106" i="226"/>
  <c r="AZ106" i="226"/>
  <c r="AV106" i="226"/>
  <c r="AI106" i="226"/>
  <c r="AH106" i="226"/>
  <c r="AD106" i="226"/>
  <c r="R106" i="226"/>
  <c r="Q106" i="226"/>
  <c r="M106" i="226"/>
  <c r="DA105" i="226"/>
  <c r="CZ105" i="226"/>
  <c r="CU105" i="226" s="1"/>
  <c r="CV105" i="226"/>
  <c r="CJ105" i="226"/>
  <c r="CI105" i="226"/>
  <c r="CD105" i="226" s="1"/>
  <c r="CE105" i="226"/>
  <c r="BR105" i="226"/>
  <c r="BQ105" i="226"/>
  <c r="BM105" i="226"/>
  <c r="BA105" i="226"/>
  <c r="AZ105" i="226"/>
  <c r="AV105" i="226"/>
  <c r="AI105" i="226"/>
  <c r="AH105" i="226"/>
  <c r="AD105" i="226"/>
  <c r="R105" i="226"/>
  <c r="Q105" i="226"/>
  <c r="M105" i="226"/>
  <c r="DA104" i="226"/>
  <c r="CZ104" i="226"/>
  <c r="CJ104" i="226"/>
  <c r="CI104" i="226"/>
  <c r="BR104" i="226"/>
  <c r="BQ104" i="226"/>
  <c r="BA104" i="226"/>
  <c r="AZ104" i="226"/>
  <c r="AI104" i="226"/>
  <c r="AH104" i="226"/>
  <c r="R104" i="226"/>
  <c r="Q104" i="226"/>
  <c r="DA103" i="226"/>
  <c r="CZ103" i="226"/>
  <c r="CJ103" i="226"/>
  <c r="CI103" i="226"/>
  <c r="BR103" i="226"/>
  <c r="BQ103" i="226"/>
  <c r="BA103" i="226"/>
  <c r="AZ103" i="226"/>
  <c r="AI103" i="226"/>
  <c r="AH103" i="226"/>
  <c r="R103" i="226"/>
  <c r="Q103" i="226"/>
  <c r="DA102" i="226"/>
  <c r="CZ102" i="226"/>
  <c r="CV102" i="226"/>
  <c r="CJ102" i="226"/>
  <c r="CI102" i="226"/>
  <c r="CD102" i="226" s="1"/>
  <c r="CE102" i="226"/>
  <c r="BR102" i="226"/>
  <c r="BQ102" i="226"/>
  <c r="BM102" i="226"/>
  <c r="BA102" i="226"/>
  <c r="AZ102" i="226"/>
  <c r="AU102" i="226" s="1"/>
  <c r="AV102" i="226"/>
  <c r="AI102" i="226"/>
  <c r="AH102" i="226"/>
  <c r="AC102" i="226" s="1"/>
  <c r="AD102" i="226"/>
  <c r="R102" i="226"/>
  <c r="L102" i="226" s="1"/>
  <c r="Q102" i="226"/>
  <c r="M102" i="226"/>
  <c r="DA101" i="226"/>
  <c r="CU101" i="226" s="1"/>
  <c r="CZ101" i="226"/>
  <c r="CV101" i="226"/>
  <c r="CJ101" i="226"/>
  <c r="CI101" i="226"/>
  <c r="CD101" i="226" s="1"/>
  <c r="CE101" i="226"/>
  <c r="BR101" i="226"/>
  <c r="BQ101" i="226"/>
  <c r="BL101" i="226" s="1"/>
  <c r="BM101" i="226"/>
  <c r="BA101" i="226"/>
  <c r="AZ101" i="226"/>
  <c r="AV101" i="226"/>
  <c r="AI101" i="226"/>
  <c r="AH101" i="226"/>
  <c r="AD101" i="226"/>
  <c r="R101" i="226"/>
  <c r="Q101" i="226"/>
  <c r="M101" i="226"/>
  <c r="DA100" i="226"/>
  <c r="CZ100" i="226"/>
  <c r="CV100" i="226"/>
  <c r="CJ100" i="226"/>
  <c r="CI100" i="226"/>
  <c r="CE100" i="226"/>
  <c r="CD100" i="226"/>
  <c r="BR100" i="226"/>
  <c r="BQ100" i="226"/>
  <c r="BL100" i="226" s="1"/>
  <c r="BM100" i="226"/>
  <c r="BA100" i="226"/>
  <c r="AZ100" i="226"/>
  <c r="AV100" i="226"/>
  <c r="AI100" i="226"/>
  <c r="AC100" i="226" s="1"/>
  <c r="AH100" i="226"/>
  <c r="AD100" i="226"/>
  <c r="R100" i="226"/>
  <c r="Q100" i="226"/>
  <c r="M100" i="226"/>
  <c r="DA99" i="226"/>
  <c r="CZ99" i="226"/>
  <c r="CV99" i="226"/>
  <c r="CJ99" i="226"/>
  <c r="CI99" i="226"/>
  <c r="CD99" i="226" s="1"/>
  <c r="CE99" i="226"/>
  <c r="BR99" i="226"/>
  <c r="BQ99" i="226"/>
  <c r="BM99" i="226"/>
  <c r="BA99" i="226"/>
  <c r="AZ99" i="226"/>
  <c r="AU99" i="226" s="1"/>
  <c r="AV99" i="226"/>
  <c r="AI99" i="226"/>
  <c r="AH99" i="226"/>
  <c r="AD99" i="226"/>
  <c r="R99" i="226"/>
  <c r="L99" i="226" s="1"/>
  <c r="Q99" i="226"/>
  <c r="M99" i="226"/>
  <c r="DA98" i="226"/>
  <c r="CZ98" i="226"/>
  <c r="CJ98" i="226"/>
  <c r="CI98" i="226"/>
  <c r="BR98" i="226"/>
  <c r="BQ98" i="226"/>
  <c r="BA98" i="226"/>
  <c r="AZ98" i="226"/>
  <c r="AI98" i="226"/>
  <c r="AH98" i="226"/>
  <c r="R98" i="226"/>
  <c r="Q98" i="226"/>
  <c r="DA97" i="226"/>
  <c r="CZ97" i="226"/>
  <c r="CJ97" i="226"/>
  <c r="CI97" i="226"/>
  <c r="BR97" i="226"/>
  <c r="BQ97" i="226"/>
  <c r="BA97" i="226"/>
  <c r="AZ97" i="226"/>
  <c r="AI97" i="226"/>
  <c r="AH97" i="226"/>
  <c r="R97" i="226"/>
  <c r="Q97" i="226"/>
  <c r="DA93" i="226"/>
  <c r="CZ93" i="226"/>
  <c r="CJ93" i="226"/>
  <c r="CI93" i="226"/>
  <c r="BR93" i="226"/>
  <c r="BQ93" i="226"/>
  <c r="BA93" i="226"/>
  <c r="AZ93" i="226"/>
  <c r="AI93" i="226"/>
  <c r="AH93" i="226"/>
  <c r="R93" i="226"/>
  <c r="Q93" i="226"/>
  <c r="DA92" i="226"/>
  <c r="CZ92" i="226"/>
  <c r="CJ92" i="226"/>
  <c r="CI92" i="226"/>
  <c r="BR92" i="226"/>
  <c r="BQ92" i="226"/>
  <c r="BA92" i="226"/>
  <c r="AZ92" i="226"/>
  <c r="AI92" i="226"/>
  <c r="AH92" i="226"/>
  <c r="R92" i="226"/>
  <c r="Q92" i="226"/>
  <c r="DA91" i="226"/>
  <c r="CZ91" i="226"/>
  <c r="CJ91" i="226"/>
  <c r="CI91" i="226"/>
  <c r="BR91" i="226"/>
  <c r="BQ91" i="226"/>
  <c r="BA91" i="226"/>
  <c r="AZ91" i="226"/>
  <c r="AI91" i="226"/>
  <c r="AH91" i="226"/>
  <c r="R91" i="226"/>
  <c r="Q91" i="226"/>
  <c r="DA90" i="226"/>
  <c r="CZ90" i="226"/>
  <c r="CJ90" i="226"/>
  <c r="CI90" i="226"/>
  <c r="BR90" i="226"/>
  <c r="BQ90" i="226"/>
  <c r="BA90" i="226"/>
  <c r="AZ90" i="226"/>
  <c r="AI90" i="226"/>
  <c r="AH90" i="226"/>
  <c r="R90" i="226"/>
  <c r="Q90" i="226"/>
  <c r="DA89" i="226"/>
  <c r="CZ89" i="226"/>
  <c r="CU89" i="226" s="1"/>
  <c r="CV89" i="226"/>
  <c r="CJ89" i="226"/>
  <c r="CI89" i="226"/>
  <c r="CD89" i="226" s="1"/>
  <c r="CE89" i="226"/>
  <c r="BR89" i="226"/>
  <c r="BQ89" i="226"/>
  <c r="BM89" i="226"/>
  <c r="BA89" i="226"/>
  <c r="AZ89" i="226"/>
  <c r="AU89" i="226" s="1"/>
  <c r="AV89" i="226"/>
  <c r="AI89" i="226"/>
  <c r="AH89" i="226"/>
  <c r="AD89" i="226"/>
  <c r="R89" i="226"/>
  <c r="Q89" i="226"/>
  <c r="M89" i="226"/>
  <c r="DA88" i="226"/>
  <c r="CZ88" i="226"/>
  <c r="CJ88" i="226"/>
  <c r="CI88" i="226"/>
  <c r="BR88" i="226"/>
  <c r="BQ88" i="226"/>
  <c r="BA88" i="226"/>
  <c r="AZ88" i="226"/>
  <c r="AI88" i="226"/>
  <c r="AH88" i="226"/>
  <c r="R88" i="226"/>
  <c r="Q88" i="226"/>
  <c r="DA87" i="226"/>
  <c r="CZ87" i="226"/>
  <c r="CJ87" i="226"/>
  <c r="CI87" i="226"/>
  <c r="BR87" i="226"/>
  <c r="BQ87" i="226"/>
  <c r="BA87" i="226"/>
  <c r="AZ87" i="226"/>
  <c r="AI87" i="226"/>
  <c r="AH87" i="226"/>
  <c r="R87" i="226"/>
  <c r="Q87" i="226"/>
  <c r="DA86" i="226"/>
  <c r="CZ86" i="226"/>
  <c r="CU86" i="226" s="1"/>
  <c r="CV86" i="226"/>
  <c r="CJ86" i="226"/>
  <c r="CI86" i="226"/>
  <c r="CD86" i="226" s="1"/>
  <c r="CE86" i="226"/>
  <c r="BR86" i="226"/>
  <c r="BQ86" i="226"/>
  <c r="BM86" i="226"/>
  <c r="BA86" i="226"/>
  <c r="AZ86" i="226"/>
  <c r="AV86" i="226"/>
  <c r="AI86" i="226"/>
  <c r="AH86" i="226"/>
  <c r="AD86" i="226"/>
  <c r="R86" i="226"/>
  <c r="L86" i="226" s="1"/>
  <c r="Q86" i="226"/>
  <c r="M86" i="226"/>
  <c r="DA85" i="226"/>
  <c r="CZ85" i="226"/>
  <c r="CU85" i="226" s="1"/>
  <c r="CV85" i="226"/>
  <c r="CJ85" i="226"/>
  <c r="CI85" i="226"/>
  <c r="CD85" i="226" s="1"/>
  <c r="CE85" i="226"/>
  <c r="BR85" i="226"/>
  <c r="BQ85" i="226"/>
  <c r="BL85" i="226" s="1"/>
  <c r="BM85" i="226"/>
  <c r="BA85" i="226"/>
  <c r="AZ85" i="226"/>
  <c r="AU85" i="226" s="1"/>
  <c r="AV85" i="226"/>
  <c r="AI85" i="226"/>
  <c r="AH85" i="226"/>
  <c r="AC85" i="226" s="1"/>
  <c r="AD85" i="226"/>
  <c r="R85" i="226"/>
  <c r="Q85" i="226"/>
  <c r="M85" i="226"/>
  <c r="DA84" i="226"/>
  <c r="CU84" i="226" s="1"/>
  <c r="CZ84" i="226"/>
  <c r="CV84" i="226"/>
  <c r="CJ84" i="226"/>
  <c r="CI84" i="226"/>
  <c r="CD84" i="226" s="1"/>
  <c r="CE84" i="226"/>
  <c r="BR84" i="226"/>
  <c r="BQ84" i="226"/>
  <c r="BM84" i="226"/>
  <c r="BA84" i="226"/>
  <c r="AZ84" i="226"/>
  <c r="AV84" i="226"/>
  <c r="AI84" i="226"/>
  <c r="AC84" i="226" s="1"/>
  <c r="AH84" i="226"/>
  <c r="AD84" i="226"/>
  <c r="R84" i="226"/>
  <c r="Q84" i="226"/>
  <c r="M84" i="226"/>
  <c r="DA83" i="226"/>
  <c r="CZ83" i="226"/>
  <c r="CJ83" i="226"/>
  <c r="CI83" i="226"/>
  <c r="BR83" i="226"/>
  <c r="BQ83" i="226"/>
  <c r="BA83" i="226"/>
  <c r="AZ83" i="226"/>
  <c r="AI83" i="226"/>
  <c r="AH83" i="226"/>
  <c r="R83" i="226"/>
  <c r="Q83" i="226"/>
  <c r="DA82" i="226"/>
  <c r="CZ82" i="226"/>
  <c r="CJ82" i="226"/>
  <c r="CI82" i="226"/>
  <c r="BR82" i="226"/>
  <c r="BQ82" i="226"/>
  <c r="BA82" i="226"/>
  <c r="AZ82" i="226"/>
  <c r="AI82" i="226"/>
  <c r="AH82" i="226"/>
  <c r="R82" i="226"/>
  <c r="Q82" i="226"/>
  <c r="DA81" i="226"/>
  <c r="CZ81" i="226"/>
  <c r="CV81" i="226"/>
  <c r="CJ81" i="226"/>
  <c r="CI81" i="226"/>
  <c r="CE81" i="226"/>
  <c r="BR81" i="226"/>
  <c r="BQ81" i="226"/>
  <c r="BL81" i="226" s="1"/>
  <c r="BM81" i="226"/>
  <c r="BA81" i="226"/>
  <c r="AZ81" i="226"/>
  <c r="AV81" i="226"/>
  <c r="AI81" i="226"/>
  <c r="AH81" i="226"/>
  <c r="AD81" i="226"/>
  <c r="R81" i="226"/>
  <c r="Q81" i="226"/>
  <c r="L81" i="226" s="1"/>
  <c r="M81" i="226"/>
  <c r="DA80" i="226"/>
  <c r="CZ80" i="226"/>
  <c r="CV80" i="226"/>
  <c r="CJ80" i="226"/>
  <c r="CI80" i="226"/>
  <c r="CE80" i="226"/>
  <c r="BR80" i="226"/>
  <c r="BQ80" i="226"/>
  <c r="BM80" i="226"/>
  <c r="BA80" i="226"/>
  <c r="AZ80" i="226"/>
  <c r="AV80" i="226"/>
  <c r="AI80" i="226"/>
  <c r="AH80" i="226"/>
  <c r="AD80" i="226"/>
  <c r="R80" i="226"/>
  <c r="Q80" i="226"/>
  <c r="M80" i="226"/>
  <c r="DA79" i="226"/>
  <c r="CZ79" i="226"/>
  <c r="CV79" i="226"/>
  <c r="CJ79" i="226"/>
  <c r="CI79" i="226"/>
  <c r="CD79" i="226" s="1"/>
  <c r="CE79" i="226"/>
  <c r="BR79" i="226"/>
  <c r="BQ79" i="226"/>
  <c r="BM79" i="226"/>
  <c r="BA79" i="226"/>
  <c r="AZ79" i="226"/>
  <c r="AV79" i="226"/>
  <c r="AI79" i="226"/>
  <c r="AH79" i="226"/>
  <c r="AC79" i="226" s="1"/>
  <c r="AD79" i="226"/>
  <c r="R79" i="226"/>
  <c r="Q79" i="226"/>
  <c r="M79" i="226"/>
  <c r="DA78" i="226"/>
  <c r="CZ78" i="226"/>
  <c r="CU78" i="226" s="1"/>
  <c r="CV78" i="226"/>
  <c r="CJ78" i="226"/>
  <c r="CI78" i="226"/>
  <c r="CD78" i="226" s="1"/>
  <c r="CE78" i="226"/>
  <c r="BR78" i="226"/>
  <c r="BQ78" i="226"/>
  <c r="BL78" i="226" s="1"/>
  <c r="BM78" i="226"/>
  <c r="BA78" i="226"/>
  <c r="AZ78" i="226"/>
  <c r="AV78" i="226"/>
  <c r="AI78" i="226"/>
  <c r="AH78" i="226"/>
  <c r="AD78" i="226"/>
  <c r="R78" i="226"/>
  <c r="Q78" i="226"/>
  <c r="M78" i="226"/>
  <c r="DA77" i="226"/>
  <c r="CZ77" i="226"/>
  <c r="CJ77" i="226"/>
  <c r="CI77" i="226"/>
  <c r="BR77" i="226"/>
  <c r="BQ77" i="226"/>
  <c r="BA77" i="226"/>
  <c r="AZ77" i="226"/>
  <c r="AI77" i="226"/>
  <c r="AH77" i="226"/>
  <c r="R77" i="226"/>
  <c r="Q77" i="226"/>
  <c r="DA76" i="226"/>
  <c r="CZ76" i="226"/>
  <c r="CJ76" i="226"/>
  <c r="CI76" i="226"/>
  <c r="BR76" i="226"/>
  <c r="BQ76" i="226"/>
  <c r="BA76" i="226"/>
  <c r="AZ76" i="226"/>
  <c r="AI76" i="226"/>
  <c r="AH76" i="226"/>
  <c r="R76" i="226"/>
  <c r="Q76" i="226"/>
  <c r="DA72" i="226"/>
  <c r="CZ72" i="226"/>
  <c r="CJ72" i="226"/>
  <c r="CI72" i="226"/>
  <c r="BR72" i="226"/>
  <c r="BQ72" i="226"/>
  <c r="BA72" i="226"/>
  <c r="AZ72" i="226"/>
  <c r="AI72" i="226"/>
  <c r="AH72" i="226"/>
  <c r="R72" i="226"/>
  <c r="Q72" i="226"/>
  <c r="DA71" i="226"/>
  <c r="CZ71" i="226"/>
  <c r="CJ71" i="226"/>
  <c r="CI71" i="226"/>
  <c r="BR71" i="226"/>
  <c r="BQ71" i="226"/>
  <c r="BA71" i="226"/>
  <c r="AZ71" i="226"/>
  <c r="AI71" i="226"/>
  <c r="AH71" i="226"/>
  <c r="R71" i="226"/>
  <c r="Q71" i="226"/>
  <c r="DA70" i="226"/>
  <c r="CZ70" i="226"/>
  <c r="CJ70" i="226"/>
  <c r="CI70" i="226"/>
  <c r="BR70" i="226"/>
  <c r="BQ70" i="226"/>
  <c r="BA70" i="226"/>
  <c r="AZ70" i="226"/>
  <c r="AI70" i="226"/>
  <c r="AH70" i="226"/>
  <c r="R70" i="226"/>
  <c r="Q70" i="226"/>
  <c r="DA69" i="226"/>
  <c r="CZ69" i="226"/>
  <c r="CJ69" i="226"/>
  <c r="CI69" i="226"/>
  <c r="BR69" i="226"/>
  <c r="BQ69" i="226"/>
  <c r="BA69" i="226"/>
  <c r="AZ69" i="226"/>
  <c r="AI69" i="226"/>
  <c r="AH69" i="226"/>
  <c r="R69" i="226"/>
  <c r="Q69" i="226"/>
  <c r="DA68" i="226"/>
  <c r="CZ68" i="226"/>
  <c r="CV68" i="226"/>
  <c r="CJ68" i="226"/>
  <c r="CI68" i="226"/>
  <c r="CD68" i="226" s="1"/>
  <c r="CE68" i="226"/>
  <c r="BR68" i="226"/>
  <c r="BQ68" i="226"/>
  <c r="BM68" i="226"/>
  <c r="BA68" i="226"/>
  <c r="AZ68" i="226"/>
  <c r="AV68" i="226"/>
  <c r="AI68" i="226"/>
  <c r="AH68" i="226"/>
  <c r="AD68" i="226"/>
  <c r="R68" i="226"/>
  <c r="Q68" i="226"/>
  <c r="M68" i="226"/>
  <c r="DA67" i="226"/>
  <c r="CZ67" i="226"/>
  <c r="CJ67" i="226"/>
  <c r="CI67" i="226"/>
  <c r="BR67" i="226"/>
  <c r="BQ67" i="226"/>
  <c r="BA67" i="226"/>
  <c r="AZ67" i="226"/>
  <c r="AI67" i="226"/>
  <c r="AH67" i="226"/>
  <c r="R67" i="226"/>
  <c r="Q67" i="226"/>
  <c r="DA66" i="226"/>
  <c r="CZ66" i="226"/>
  <c r="CJ66" i="226"/>
  <c r="CI66" i="226"/>
  <c r="BR66" i="226"/>
  <c r="BQ66" i="226"/>
  <c r="BA66" i="226"/>
  <c r="AZ66" i="226"/>
  <c r="AI66" i="226"/>
  <c r="AH66" i="226"/>
  <c r="R66" i="226"/>
  <c r="Q66" i="226"/>
  <c r="DA65" i="226"/>
  <c r="CZ65" i="226"/>
  <c r="CV65" i="226"/>
  <c r="CJ65" i="226"/>
  <c r="CI65" i="226"/>
  <c r="CE65" i="226"/>
  <c r="BR65" i="226"/>
  <c r="BQ65" i="226"/>
  <c r="BM65" i="226"/>
  <c r="BA65" i="226"/>
  <c r="AZ65" i="226"/>
  <c r="AV65" i="226"/>
  <c r="AI65" i="226"/>
  <c r="AH65" i="226"/>
  <c r="AC65" i="226" s="1"/>
  <c r="AD65" i="226"/>
  <c r="R65" i="226"/>
  <c r="Q65" i="226"/>
  <c r="L65" i="226" s="1"/>
  <c r="M65" i="226"/>
  <c r="DA64" i="226"/>
  <c r="CZ64" i="226"/>
  <c r="CU64" i="226" s="1"/>
  <c r="CV64" i="226"/>
  <c r="CJ64" i="226"/>
  <c r="CI64" i="226"/>
  <c r="CE64" i="226"/>
  <c r="BR64" i="226"/>
  <c r="BQ64" i="226"/>
  <c r="BM64" i="226"/>
  <c r="BA64" i="226"/>
  <c r="AZ64" i="226"/>
  <c r="AV64" i="226"/>
  <c r="AI64" i="226"/>
  <c r="AH64" i="226"/>
  <c r="AD64" i="226"/>
  <c r="R64" i="226"/>
  <c r="Q64" i="226"/>
  <c r="L64" i="226" s="1"/>
  <c r="M64" i="226"/>
  <c r="DA63" i="226"/>
  <c r="CZ63" i="226"/>
  <c r="CV63" i="226"/>
  <c r="CJ63" i="226"/>
  <c r="CD63" i="226" s="1"/>
  <c r="CI63" i="226"/>
  <c r="CE63" i="226"/>
  <c r="BR63" i="226"/>
  <c r="BQ63" i="226"/>
  <c r="BM63" i="226"/>
  <c r="BA63" i="226"/>
  <c r="AZ63" i="226"/>
  <c r="AV63" i="226"/>
  <c r="AI63" i="226"/>
  <c r="AH63" i="226"/>
  <c r="AD63" i="226"/>
  <c r="R63" i="226"/>
  <c r="Q63" i="226"/>
  <c r="L63" i="226" s="1"/>
  <c r="M63" i="226"/>
  <c r="DA62" i="226"/>
  <c r="CZ62" i="226"/>
  <c r="CJ62" i="226"/>
  <c r="CI62" i="226"/>
  <c r="BR62" i="226"/>
  <c r="BQ62" i="226"/>
  <c r="BA62" i="226"/>
  <c r="AZ62" i="226"/>
  <c r="AI62" i="226"/>
  <c r="AH62" i="226"/>
  <c r="R62" i="226"/>
  <c r="Q62" i="226"/>
  <c r="DA61" i="226"/>
  <c r="CZ61" i="226"/>
  <c r="CJ61" i="226"/>
  <c r="CI61" i="226"/>
  <c r="BR61" i="226"/>
  <c r="BQ61" i="226"/>
  <c r="BA61" i="226"/>
  <c r="AZ61" i="226"/>
  <c r="AI61" i="226"/>
  <c r="AH61" i="226"/>
  <c r="R61" i="226"/>
  <c r="Q61" i="226"/>
  <c r="DA60" i="226"/>
  <c r="CZ60" i="226"/>
  <c r="CV60" i="226"/>
  <c r="CJ60" i="226"/>
  <c r="CI60" i="226"/>
  <c r="CD60" i="226" s="1"/>
  <c r="CE60" i="226"/>
  <c r="BR60" i="226"/>
  <c r="BQ60" i="226"/>
  <c r="BM60" i="226"/>
  <c r="BA60" i="226"/>
  <c r="AZ60" i="226"/>
  <c r="AU60" i="226" s="1"/>
  <c r="AV60" i="226"/>
  <c r="AI60" i="226"/>
  <c r="AH60" i="226"/>
  <c r="AD60" i="226"/>
  <c r="R60" i="226"/>
  <c r="L60" i="226" s="1"/>
  <c r="Q60" i="226"/>
  <c r="M60" i="226"/>
  <c r="DA59" i="226"/>
  <c r="CZ59" i="226"/>
  <c r="CU59" i="226" s="1"/>
  <c r="CV59" i="226"/>
  <c r="CJ59" i="226"/>
  <c r="CI59" i="226"/>
  <c r="CE59" i="226"/>
  <c r="BR59" i="226"/>
  <c r="BQ59" i="226"/>
  <c r="BL59" i="226" s="1"/>
  <c r="BM59" i="226"/>
  <c r="BA59" i="226"/>
  <c r="AZ59" i="226"/>
  <c r="AV59" i="226"/>
  <c r="AI59" i="226"/>
  <c r="AH59" i="226"/>
  <c r="AD59" i="226"/>
  <c r="R59" i="226"/>
  <c r="Q59" i="226"/>
  <c r="L59" i="226" s="1"/>
  <c r="M59" i="226"/>
  <c r="DA58" i="226"/>
  <c r="CZ58" i="226"/>
  <c r="CV58" i="226"/>
  <c r="CJ58" i="226"/>
  <c r="CI58" i="226"/>
  <c r="CD58" i="226" s="1"/>
  <c r="CE58" i="226"/>
  <c r="BR58" i="226"/>
  <c r="BQ58" i="226"/>
  <c r="BM58" i="226"/>
  <c r="BA58" i="226"/>
  <c r="AZ58" i="226"/>
  <c r="AU58" i="226" s="1"/>
  <c r="AV58" i="226"/>
  <c r="AI58" i="226"/>
  <c r="AH58" i="226"/>
  <c r="AC58" i="226" s="1"/>
  <c r="AD58" i="226"/>
  <c r="R58" i="226"/>
  <c r="Q58" i="226"/>
  <c r="M58" i="226"/>
  <c r="DA57" i="226"/>
  <c r="CZ57" i="226"/>
  <c r="CU57" i="226" s="1"/>
  <c r="CV57" i="226"/>
  <c r="CJ57" i="226"/>
  <c r="CI57" i="226"/>
  <c r="CE57" i="226"/>
  <c r="BR57" i="226"/>
  <c r="BQ57" i="226"/>
  <c r="BM57" i="226"/>
  <c r="BA57" i="226"/>
  <c r="AZ57" i="226"/>
  <c r="AV57" i="226"/>
  <c r="AI57" i="226"/>
  <c r="AH57" i="226"/>
  <c r="AD57" i="226"/>
  <c r="R57" i="226"/>
  <c r="Q57" i="226"/>
  <c r="L57" i="226" s="1"/>
  <c r="M57" i="226"/>
  <c r="DA56" i="226"/>
  <c r="CZ56" i="226"/>
  <c r="CJ56" i="226"/>
  <c r="CI56" i="226"/>
  <c r="BR56" i="226"/>
  <c r="BQ56" i="226"/>
  <c r="BA56" i="226"/>
  <c r="AZ56" i="226"/>
  <c r="AI56" i="226"/>
  <c r="AH56" i="226"/>
  <c r="R56" i="226"/>
  <c r="Q56" i="226"/>
  <c r="DA55" i="226"/>
  <c r="CZ55" i="226"/>
  <c r="CJ55" i="226"/>
  <c r="CI55" i="226"/>
  <c r="BR55" i="226"/>
  <c r="BQ55" i="226"/>
  <c r="BA55" i="226"/>
  <c r="AZ55" i="226"/>
  <c r="AI55" i="226"/>
  <c r="AH55" i="226"/>
  <c r="R55" i="226"/>
  <c r="Q55" i="226"/>
  <c r="DA51" i="226"/>
  <c r="CZ51" i="226"/>
  <c r="CJ51" i="226"/>
  <c r="CI51" i="226"/>
  <c r="BR51" i="226"/>
  <c r="BQ51" i="226"/>
  <c r="BA51" i="226"/>
  <c r="AZ51" i="226"/>
  <c r="AI51" i="226"/>
  <c r="AH51" i="226"/>
  <c r="R51" i="226"/>
  <c r="Q51" i="226"/>
  <c r="DA50" i="226"/>
  <c r="CZ50" i="226"/>
  <c r="CJ50" i="226"/>
  <c r="CI50" i="226"/>
  <c r="BR50" i="226"/>
  <c r="BQ50" i="226"/>
  <c r="BA50" i="226"/>
  <c r="AZ50" i="226"/>
  <c r="AI50" i="226"/>
  <c r="AH50" i="226"/>
  <c r="R50" i="226"/>
  <c r="Q50" i="226"/>
  <c r="DA49" i="226"/>
  <c r="CZ49" i="226"/>
  <c r="CJ49" i="226"/>
  <c r="CI49" i="226"/>
  <c r="BR49" i="226"/>
  <c r="BQ49" i="226"/>
  <c r="BA49" i="226"/>
  <c r="AZ49" i="226"/>
  <c r="AI49" i="226"/>
  <c r="AH49" i="226"/>
  <c r="R49" i="226"/>
  <c r="Q49" i="226"/>
  <c r="DA48" i="226"/>
  <c r="CZ48" i="226"/>
  <c r="CJ48" i="226"/>
  <c r="CI48" i="226"/>
  <c r="BR48" i="226"/>
  <c r="BQ48" i="226"/>
  <c r="BA48" i="226"/>
  <c r="AZ48" i="226"/>
  <c r="AI48" i="226"/>
  <c r="AH48" i="226"/>
  <c r="R48" i="226"/>
  <c r="Q48" i="226"/>
  <c r="DA47" i="226"/>
  <c r="CZ47" i="226"/>
  <c r="CU47" i="226" s="1"/>
  <c r="CV47" i="226"/>
  <c r="CJ47" i="226"/>
  <c r="CI47" i="226"/>
  <c r="CE47" i="226"/>
  <c r="BR47" i="226"/>
  <c r="BQ47" i="226"/>
  <c r="BL47" i="226" s="1"/>
  <c r="BM47" i="226"/>
  <c r="BA47" i="226"/>
  <c r="AZ47" i="226"/>
  <c r="AU47" i="226" s="1"/>
  <c r="AV47" i="226"/>
  <c r="AI47" i="226"/>
  <c r="AH47" i="226"/>
  <c r="AD47" i="226"/>
  <c r="R47" i="226"/>
  <c r="Q47" i="226"/>
  <c r="M47" i="226"/>
  <c r="L47" i="226"/>
  <c r="DA46" i="226"/>
  <c r="CZ46" i="226"/>
  <c r="CJ46" i="226"/>
  <c r="CI46" i="226"/>
  <c r="BR46" i="226"/>
  <c r="BQ46" i="226"/>
  <c r="BA46" i="226"/>
  <c r="AZ46" i="226"/>
  <c r="AI46" i="226"/>
  <c r="AH46" i="226"/>
  <c r="R46" i="226"/>
  <c r="Q46" i="226"/>
  <c r="DA45" i="226"/>
  <c r="CZ45" i="226"/>
  <c r="CJ45" i="226"/>
  <c r="CI45" i="226"/>
  <c r="BR45" i="226"/>
  <c r="BQ45" i="226"/>
  <c r="BA45" i="226"/>
  <c r="AZ45" i="226"/>
  <c r="AI45" i="226"/>
  <c r="AH45" i="226"/>
  <c r="R45" i="226"/>
  <c r="Q45" i="226"/>
  <c r="DA44" i="226"/>
  <c r="CZ44" i="226"/>
  <c r="CU44" i="226" s="1"/>
  <c r="CV44" i="226"/>
  <c r="CJ44" i="226"/>
  <c r="CI44" i="226"/>
  <c r="CD44" i="226" s="1"/>
  <c r="CE44" i="226"/>
  <c r="BR44" i="226"/>
  <c r="BQ44" i="226"/>
  <c r="BM44" i="226"/>
  <c r="BA44" i="226"/>
  <c r="AZ44" i="226"/>
  <c r="AU44" i="226" s="1"/>
  <c r="AV44" i="226"/>
  <c r="AI44" i="226"/>
  <c r="AH44" i="226"/>
  <c r="AD44" i="226"/>
  <c r="R44" i="226"/>
  <c r="Q44" i="226"/>
  <c r="L44" i="226" s="1"/>
  <c r="M44" i="226"/>
  <c r="DA43" i="226"/>
  <c r="CZ43" i="226"/>
  <c r="CV43" i="226"/>
  <c r="CJ43" i="226"/>
  <c r="CI43" i="226"/>
  <c r="CD43" i="226" s="1"/>
  <c r="CE43" i="226"/>
  <c r="BR43" i="226"/>
  <c r="BQ43" i="226"/>
  <c r="BM43" i="226"/>
  <c r="BA43" i="226"/>
  <c r="AZ43" i="226"/>
  <c r="AV43" i="226"/>
  <c r="AI43" i="226"/>
  <c r="AH43" i="226"/>
  <c r="AD43" i="226"/>
  <c r="R43" i="226"/>
  <c r="Q43" i="226"/>
  <c r="L43" i="226" s="1"/>
  <c r="M43" i="226"/>
  <c r="DA42" i="226"/>
  <c r="CZ42" i="226"/>
  <c r="CU42" i="226" s="1"/>
  <c r="CV42" i="226"/>
  <c r="CJ42" i="226"/>
  <c r="CI42" i="226"/>
  <c r="CD42" i="226" s="1"/>
  <c r="CE42" i="226"/>
  <c r="BR42" i="226"/>
  <c r="BQ42" i="226"/>
  <c r="BL42" i="226" s="1"/>
  <c r="BM42" i="226"/>
  <c r="BA42" i="226"/>
  <c r="AZ42" i="226"/>
  <c r="AU42" i="226" s="1"/>
  <c r="AV42" i="226"/>
  <c r="AI42" i="226"/>
  <c r="AH42" i="226"/>
  <c r="AD42" i="226"/>
  <c r="AC42" i="226"/>
  <c r="R42" i="226"/>
  <c r="Q42" i="226"/>
  <c r="L42" i="226" s="1"/>
  <c r="M42" i="226"/>
  <c r="DA41" i="226"/>
  <c r="CZ41" i="226"/>
  <c r="CJ41" i="226"/>
  <c r="CI41" i="226"/>
  <c r="BR41" i="226"/>
  <c r="BQ41" i="226"/>
  <c r="BA41" i="226"/>
  <c r="AZ41" i="226"/>
  <c r="AI41" i="226"/>
  <c r="AH41" i="226"/>
  <c r="R41" i="226"/>
  <c r="Q41" i="226"/>
  <c r="DA40" i="226"/>
  <c r="CZ40" i="226"/>
  <c r="CJ40" i="226"/>
  <c r="CI40" i="226"/>
  <c r="BR40" i="226"/>
  <c r="BQ40" i="226"/>
  <c r="BA40" i="226"/>
  <c r="AZ40" i="226"/>
  <c r="AI40" i="226"/>
  <c r="AH40" i="226"/>
  <c r="R40" i="226"/>
  <c r="Q40" i="226"/>
  <c r="DA39" i="226"/>
  <c r="CZ39" i="226"/>
  <c r="CU39" i="226" s="1"/>
  <c r="CV39" i="226"/>
  <c r="CJ39" i="226"/>
  <c r="CI39" i="226"/>
  <c r="CD39" i="226" s="1"/>
  <c r="CE39" i="226"/>
  <c r="BR39" i="226"/>
  <c r="BQ39" i="226"/>
  <c r="BL39" i="226" s="1"/>
  <c r="BM39" i="226"/>
  <c r="BA39" i="226"/>
  <c r="AZ39" i="226"/>
  <c r="AV39" i="226"/>
  <c r="AI39" i="226"/>
  <c r="AH39" i="226"/>
  <c r="AD39" i="226"/>
  <c r="R39" i="226"/>
  <c r="Q39" i="226"/>
  <c r="M39" i="226"/>
  <c r="DA38" i="226"/>
  <c r="CZ38" i="226"/>
  <c r="CU38" i="226" s="1"/>
  <c r="CV38" i="226"/>
  <c r="CJ38" i="226"/>
  <c r="CI38" i="226"/>
  <c r="CD38" i="226" s="1"/>
  <c r="CE38" i="226"/>
  <c r="BR38" i="226"/>
  <c r="BQ38" i="226"/>
  <c r="BM38" i="226"/>
  <c r="BA38" i="226"/>
  <c r="AU38" i="226" s="1"/>
  <c r="AZ38" i="226"/>
  <c r="AV38" i="226"/>
  <c r="AI38" i="226"/>
  <c r="AH38" i="226"/>
  <c r="AD38" i="226"/>
  <c r="R38" i="226"/>
  <c r="Q38" i="226"/>
  <c r="L38" i="226" s="1"/>
  <c r="M38" i="226"/>
  <c r="DA37" i="226"/>
  <c r="CZ37" i="226"/>
  <c r="CV37" i="226"/>
  <c r="CJ37" i="226"/>
  <c r="CI37" i="226"/>
  <c r="CE37" i="226"/>
  <c r="BR37" i="226"/>
  <c r="BQ37" i="226"/>
  <c r="BM37" i="226"/>
  <c r="BA37" i="226"/>
  <c r="AZ37" i="226"/>
  <c r="AV37" i="226"/>
  <c r="AI37" i="226"/>
  <c r="AH37" i="226"/>
  <c r="AD37" i="226"/>
  <c r="R37" i="226"/>
  <c r="Q37" i="226"/>
  <c r="L37" i="226" s="1"/>
  <c r="M37" i="226"/>
  <c r="DA36" i="226"/>
  <c r="CZ36" i="226"/>
  <c r="CV36" i="226"/>
  <c r="CJ36" i="226"/>
  <c r="CI36" i="226"/>
  <c r="CD36" i="226" s="1"/>
  <c r="CE36" i="226"/>
  <c r="BR36" i="226"/>
  <c r="BQ36" i="226"/>
  <c r="BM36" i="226"/>
  <c r="BA36" i="226"/>
  <c r="AZ36" i="226"/>
  <c r="AV36" i="226"/>
  <c r="AU36" i="226"/>
  <c r="AI36" i="226"/>
  <c r="AH36" i="226"/>
  <c r="AD36" i="226"/>
  <c r="R36" i="226"/>
  <c r="Q36" i="226"/>
  <c r="M36" i="226"/>
  <c r="DA35" i="226"/>
  <c r="CZ35" i="226"/>
  <c r="CJ35" i="226"/>
  <c r="CI35" i="226"/>
  <c r="BR35" i="226"/>
  <c r="BQ35" i="226"/>
  <c r="BA35" i="226"/>
  <c r="AZ35" i="226"/>
  <c r="AI35" i="226"/>
  <c r="AH35" i="226"/>
  <c r="R35" i="226"/>
  <c r="Q35" i="226"/>
  <c r="DA34" i="226"/>
  <c r="CZ34" i="226"/>
  <c r="CJ34" i="226"/>
  <c r="CI34" i="226"/>
  <c r="BR34" i="226"/>
  <c r="BQ34" i="226"/>
  <c r="BA34" i="226"/>
  <c r="AZ34" i="226"/>
  <c r="AI34" i="226"/>
  <c r="AH34" i="226"/>
  <c r="R34" i="226"/>
  <c r="Q34" i="226"/>
  <c r="DA30" i="226"/>
  <c r="CZ30" i="226"/>
  <c r="CJ30" i="226"/>
  <c r="CI30" i="226"/>
  <c r="BR30" i="226"/>
  <c r="BQ30" i="226"/>
  <c r="BA30" i="226"/>
  <c r="AZ30" i="226"/>
  <c r="AI30" i="226"/>
  <c r="AH30" i="226"/>
  <c r="R30" i="226"/>
  <c r="Q30" i="226"/>
  <c r="DA29" i="226"/>
  <c r="CZ29" i="226"/>
  <c r="CJ29" i="226"/>
  <c r="CI29" i="226"/>
  <c r="BR29" i="226"/>
  <c r="BQ29" i="226"/>
  <c r="BA29" i="226"/>
  <c r="AZ29" i="226"/>
  <c r="AI29" i="226"/>
  <c r="AH29" i="226"/>
  <c r="R29" i="226"/>
  <c r="Q29" i="226"/>
  <c r="DA28" i="226"/>
  <c r="CZ28" i="226"/>
  <c r="CJ28" i="226"/>
  <c r="CI28" i="226"/>
  <c r="BR28" i="226"/>
  <c r="BQ28" i="226"/>
  <c r="BA28" i="226"/>
  <c r="AZ28" i="226"/>
  <c r="AI28" i="226"/>
  <c r="AH28" i="226"/>
  <c r="R28" i="226"/>
  <c r="Q28" i="226"/>
  <c r="DA27" i="226"/>
  <c r="CZ27" i="226"/>
  <c r="CJ27" i="226"/>
  <c r="CI27" i="226"/>
  <c r="BR27" i="226"/>
  <c r="BQ27" i="226"/>
  <c r="BA27" i="226"/>
  <c r="AZ27" i="226"/>
  <c r="AI27" i="226"/>
  <c r="AH27" i="226"/>
  <c r="R27" i="226"/>
  <c r="Q27" i="226"/>
  <c r="DA26" i="226"/>
  <c r="CZ26" i="226"/>
  <c r="CV26" i="226"/>
  <c r="CJ26" i="226"/>
  <c r="CI26" i="226"/>
  <c r="CE26" i="226"/>
  <c r="BR26" i="226"/>
  <c r="BQ26" i="226"/>
  <c r="BM26" i="226"/>
  <c r="BA26" i="226"/>
  <c r="AZ26" i="226"/>
  <c r="AU26" i="226" s="1"/>
  <c r="AV26" i="226"/>
  <c r="AI26" i="226"/>
  <c r="AH26" i="226"/>
  <c r="AD26" i="226"/>
  <c r="R26" i="226"/>
  <c r="Q26" i="226"/>
  <c r="L26" i="226" s="1"/>
  <c r="M26" i="226"/>
  <c r="DA25" i="226"/>
  <c r="CZ25" i="226"/>
  <c r="CJ25" i="226"/>
  <c r="CI25" i="226"/>
  <c r="BR25" i="226"/>
  <c r="BQ25" i="226"/>
  <c r="BA25" i="226"/>
  <c r="AZ25" i="226"/>
  <c r="AI25" i="226"/>
  <c r="AH25" i="226"/>
  <c r="R25" i="226"/>
  <c r="Q25" i="226"/>
  <c r="DA24" i="226"/>
  <c r="CZ24" i="226"/>
  <c r="CJ24" i="226"/>
  <c r="CI24" i="226"/>
  <c r="BR24" i="226"/>
  <c r="BQ24" i="226"/>
  <c r="BA24" i="226"/>
  <c r="AZ24" i="226"/>
  <c r="AI24" i="226"/>
  <c r="AH24" i="226"/>
  <c r="R24" i="226"/>
  <c r="Q24" i="226"/>
  <c r="DA23" i="226"/>
  <c r="CZ23" i="226"/>
  <c r="CV23" i="226"/>
  <c r="CJ23" i="226"/>
  <c r="CI23" i="226"/>
  <c r="CE23" i="226"/>
  <c r="CD23" i="226"/>
  <c r="BR23" i="226"/>
  <c r="BQ23" i="226"/>
  <c r="BM23" i="226"/>
  <c r="BA23" i="226"/>
  <c r="AZ23" i="226"/>
  <c r="AU23" i="226" s="1"/>
  <c r="AV23" i="226"/>
  <c r="AI23" i="226"/>
  <c r="AH23" i="226"/>
  <c r="AD23" i="226"/>
  <c r="R23" i="226"/>
  <c r="Q23" i="226"/>
  <c r="L23" i="226" s="1"/>
  <c r="M23" i="226"/>
  <c r="DA22" i="226"/>
  <c r="CZ22" i="226"/>
  <c r="CU22" i="226" s="1"/>
  <c r="CV22" i="226"/>
  <c r="CJ22" i="226"/>
  <c r="CI22" i="226"/>
  <c r="CD22" i="226" s="1"/>
  <c r="CE22" i="226"/>
  <c r="BR22" i="226"/>
  <c r="BQ22" i="226"/>
  <c r="BM22" i="226"/>
  <c r="BA22" i="226"/>
  <c r="AZ22" i="226"/>
  <c r="AU22" i="226" s="1"/>
  <c r="AV22" i="226"/>
  <c r="AI22" i="226"/>
  <c r="AH22" i="226"/>
  <c r="AC22" i="226" s="1"/>
  <c r="AD22" i="226"/>
  <c r="R22" i="226"/>
  <c r="Q22" i="226"/>
  <c r="M22" i="226"/>
  <c r="DA21" i="226"/>
  <c r="CZ21" i="226"/>
  <c r="CV21" i="226"/>
  <c r="CJ21" i="226"/>
  <c r="CI21" i="226"/>
  <c r="CE21" i="226"/>
  <c r="BR21" i="226"/>
  <c r="BQ21" i="226"/>
  <c r="BL21" i="226" s="1"/>
  <c r="BM21" i="226"/>
  <c r="BA21" i="226"/>
  <c r="AZ21" i="226"/>
  <c r="AU21" i="226" s="1"/>
  <c r="AV21" i="226"/>
  <c r="AI21" i="226"/>
  <c r="AC21" i="226" s="1"/>
  <c r="AH21" i="226"/>
  <c r="AD21" i="226"/>
  <c r="R21" i="226"/>
  <c r="Q21" i="226"/>
  <c r="M21" i="226"/>
  <c r="DA20" i="226"/>
  <c r="CZ20" i="226"/>
  <c r="CJ20" i="226"/>
  <c r="CI20" i="226"/>
  <c r="BR20" i="226"/>
  <c r="BQ20" i="226"/>
  <c r="BA20" i="226"/>
  <c r="AZ20" i="226"/>
  <c r="AI20" i="226"/>
  <c r="AH20" i="226"/>
  <c r="R20" i="226"/>
  <c r="Q20" i="226"/>
  <c r="DA19" i="226"/>
  <c r="CZ19" i="226"/>
  <c r="CJ19" i="226"/>
  <c r="CI19" i="226"/>
  <c r="BR19" i="226"/>
  <c r="BQ19" i="226"/>
  <c r="BA19" i="226"/>
  <c r="AZ19" i="226"/>
  <c r="AI19" i="226"/>
  <c r="AH19" i="226"/>
  <c r="R19" i="226"/>
  <c r="Q19" i="226"/>
  <c r="DA18" i="226"/>
  <c r="CZ18" i="226"/>
  <c r="CU18" i="226" s="1"/>
  <c r="CV18" i="226"/>
  <c r="CJ18" i="226"/>
  <c r="CI18" i="226"/>
  <c r="CD18" i="226" s="1"/>
  <c r="CE18" i="226"/>
  <c r="BR18" i="226"/>
  <c r="BQ18" i="226"/>
  <c r="BM18" i="226"/>
  <c r="BA18" i="226"/>
  <c r="AZ18" i="226"/>
  <c r="AU18" i="226" s="1"/>
  <c r="AV18" i="226"/>
  <c r="AI18" i="226"/>
  <c r="AH18" i="226"/>
  <c r="AC18" i="226" s="1"/>
  <c r="AD18" i="226"/>
  <c r="R18" i="226"/>
  <c r="Q18" i="226"/>
  <c r="M18" i="226"/>
  <c r="DA17" i="226"/>
  <c r="CU17" i="226" s="1"/>
  <c r="CZ17" i="226"/>
  <c r="CV17" i="226"/>
  <c r="CJ17" i="226"/>
  <c r="CI17" i="226"/>
  <c r="CE17" i="226"/>
  <c r="CD17" i="226"/>
  <c r="BR17" i="226"/>
  <c r="BQ17" i="226"/>
  <c r="BL17" i="226" s="1"/>
  <c r="BM17" i="226"/>
  <c r="BA17" i="226"/>
  <c r="AZ17" i="226"/>
  <c r="AV17" i="226"/>
  <c r="AI17" i="226"/>
  <c r="AH17" i="226"/>
  <c r="AD17" i="226"/>
  <c r="R17" i="226"/>
  <c r="Q17" i="226"/>
  <c r="M17" i="226"/>
  <c r="DA16" i="226"/>
  <c r="CZ16" i="226"/>
  <c r="CV16" i="226"/>
  <c r="CJ16" i="226"/>
  <c r="CI16" i="226"/>
  <c r="CD16" i="226" s="1"/>
  <c r="CE16" i="226"/>
  <c r="BR16" i="226"/>
  <c r="BQ16" i="226"/>
  <c r="BL16" i="226" s="1"/>
  <c r="BM16" i="226"/>
  <c r="BA16" i="226"/>
  <c r="AZ16" i="226"/>
  <c r="AU16" i="226" s="1"/>
  <c r="AV16" i="226"/>
  <c r="AI16" i="226"/>
  <c r="AH16" i="226"/>
  <c r="AD16" i="226"/>
  <c r="R16" i="226"/>
  <c r="Q16" i="226"/>
  <c r="M16" i="226"/>
  <c r="L16" i="226"/>
  <c r="DA15" i="226"/>
  <c r="CZ15" i="226"/>
  <c r="CU15" i="226" s="1"/>
  <c r="CV15" i="226"/>
  <c r="CJ15" i="226"/>
  <c r="CI15" i="226"/>
  <c r="CD15" i="226" s="1"/>
  <c r="CE15" i="226"/>
  <c r="BR15" i="226"/>
  <c r="BQ15" i="226"/>
  <c r="BM15" i="226"/>
  <c r="BA15" i="226"/>
  <c r="AZ15" i="226"/>
  <c r="AU15" i="226" s="1"/>
  <c r="AV15" i="226"/>
  <c r="AI15" i="226"/>
  <c r="AH15" i="226"/>
  <c r="AC15" i="226" s="1"/>
  <c r="AD15" i="226"/>
  <c r="R15" i="226"/>
  <c r="Q15" i="226"/>
  <c r="M15" i="226"/>
  <c r="F8" i="226"/>
  <c r="E8" i="226"/>
  <c r="D8" i="226"/>
  <c r="BZ5" i="226"/>
  <c r="CD5" i="226" s="1"/>
  <c r="L5" i="226"/>
  <c r="AC17" i="226" l="1"/>
  <c r="L18" i="226"/>
  <c r="L22" i="226"/>
  <c r="CU26" i="226"/>
  <c r="BL37" i="226"/>
  <c r="AC39" i="226"/>
  <c r="AU43" i="226"/>
  <c r="BL44" i="226"/>
  <c r="AC59" i="226"/>
  <c r="BL64" i="226"/>
  <c r="CU65" i="226"/>
  <c r="AU79" i="226"/>
  <c r="CD80" i="226"/>
  <c r="L101" i="226"/>
  <c r="CD107" i="226"/>
  <c r="AC110" i="226"/>
  <c r="BL122" i="226"/>
  <c r="L127" i="226"/>
  <c r="CU16" i="226"/>
  <c r="BL18" i="226"/>
  <c r="AC44" i="226"/>
  <c r="BL58" i="226"/>
  <c r="AC64" i="226"/>
  <c r="L79" i="226"/>
  <c r="AU80" i="226"/>
  <c r="AU107" i="226"/>
  <c r="CU107" i="226"/>
  <c r="CD110" i="226"/>
  <c r="CD122" i="226"/>
  <c r="L36" i="226"/>
  <c r="CD37" i="226"/>
  <c r="BL38" i="226"/>
  <c r="AU39" i="226"/>
  <c r="BL43" i="226"/>
  <c r="AU59" i="226"/>
  <c r="CU63" i="226"/>
  <c r="CD64" i="226"/>
  <c r="L68" i="226"/>
  <c r="CU80" i="226"/>
  <c r="L85" i="226"/>
  <c r="AC101" i="226"/>
  <c r="CU128" i="226"/>
  <c r="AU17" i="226"/>
  <c r="L21" i="226"/>
  <c r="L17" i="226"/>
  <c r="AU37" i="226"/>
  <c r="L39" i="226"/>
  <c r="AU57" i="226"/>
  <c r="CD65" i="226"/>
  <c r="L78" i="226"/>
  <c r="AC99" i="226"/>
  <c r="BL99" i="226"/>
  <c r="CU110" i="226"/>
  <c r="CD120" i="226"/>
  <c r="BL121" i="226"/>
  <c r="AU122" i="226"/>
  <c r="CU23" i="226"/>
  <c r="AU84" i="226"/>
  <c r="BL86" i="226"/>
  <c r="AU101" i="226"/>
  <c r="BL105" i="226"/>
  <c r="AU106" i="226"/>
  <c r="AC107" i="226"/>
  <c r="CD123" i="226"/>
  <c r="AU127" i="226"/>
  <c r="AC128" i="226"/>
  <c r="L24" i="227"/>
  <c r="AC43" i="227"/>
  <c r="AC59" i="227"/>
  <c r="AC65" i="227"/>
  <c r="AC102" i="227"/>
  <c r="AC124" i="227"/>
  <c r="AC64" i="227"/>
  <c r="AC79" i="227"/>
  <c r="AC101" i="227"/>
  <c r="L16" i="227"/>
  <c r="L22" i="227"/>
  <c r="AC24" i="227"/>
  <c r="AC39" i="227"/>
  <c r="AC106" i="227"/>
  <c r="L19" i="227"/>
  <c r="AC23" i="227"/>
  <c r="AC44" i="227"/>
  <c r="AC81" i="227"/>
  <c r="AC103" i="227"/>
  <c r="L58" i="227"/>
  <c r="L101" i="227"/>
  <c r="D12" i="229"/>
  <c r="C13" i="229"/>
  <c r="L15" i="226"/>
  <c r="AC16" i="226"/>
  <c r="L58" i="226"/>
  <c r="AC63" i="226"/>
  <c r="AU64" i="226"/>
  <c r="BL65" i="226"/>
  <c r="AC78" i="226"/>
  <c r="L80" i="226"/>
  <c r="CD81" i="226"/>
  <c r="BL84" i="226"/>
  <c r="AU86" i="226"/>
  <c r="AC89" i="226"/>
  <c r="CU99" i="226"/>
  <c r="L105" i="226"/>
  <c r="BL120" i="226"/>
  <c r="CD121" i="226"/>
  <c r="BL127" i="226"/>
  <c r="AC58" i="227"/>
  <c r="AC66" i="227"/>
  <c r="L103" i="227"/>
  <c r="CD57" i="226"/>
  <c r="AU68" i="226"/>
  <c r="BL80" i="226"/>
  <c r="L79" i="227"/>
  <c r="AC108" i="227"/>
  <c r="BA4" i="228"/>
  <c r="BE4" i="228" s="1"/>
  <c r="BL15" i="226"/>
  <c r="CD26" i="226"/>
  <c r="CU58" i="226"/>
  <c r="CD59" i="226"/>
  <c r="CU60" i="226"/>
  <c r="CU68" i="226"/>
  <c r="AC80" i="226"/>
  <c r="CU81" i="226"/>
  <c r="AC105" i="226"/>
  <c r="L106" i="226"/>
  <c r="AC120" i="226"/>
  <c r="AC122" i="226"/>
  <c r="AU123" i="226"/>
  <c r="CD127" i="226"/>
  <c r="AC48" i="227"/>
  <c r="AC82" i="227"/>
  <c r="L100" i="227"/>
  <c r="C12" i="228"/>
  <c r="CD21" i="226"/>
  <c r="AU63" i="226"/>
  <c r="L121" i="227"/>
  <c r="L128" i="227"/>
  <c r="AC60" i="226"/>
  <c r="BL68" i="226"/>
  <c r="AU78" i="226"/>
  <c r="CU79" i="226"/>
  <c r="L89" i="226"/>
  <c r="CU100" i="226"/>
  <c r="CU102" i="226"/>
  <c r="BL110" i="226"/>
  <c r="AU120" i="226"/>
  <c r="CU121" i="226"/>
  <c r="L123" i="226"/>
  <c r="CU123" i="226"/>
  <c r="L131" i="226"/>
  <c r="L18" i="227"/>
  <c r="AC27" i="227"/>
  <c r="L39" i="227"/>
  <c r="AC61" i="227"/>
  <c r="L69" i="227"/>
  <c r="AC80" i="227"/>
  <c r="L86" i="227"/>
  <c r="L87" i="227"/>
  <c r="AC100" i="227"/>
  <c r="AC122" i="227"/>
  <c r="AH5" i="228"/>
  <c r="BL22" i="226"/>
  <c r="AC38" i="226"/>
  <c r="AU65" i="226"/>
  <c r="AC81" i="226"/>
  <c r="AC106" i="226"/>
  <c r="CU120" i="226"/>
  <c r="L122" i="226"/>
  <c r="BL123" i="226"/>
  <c r="L126" i="226"/>
  <c r="AU126" i="226"/>
  <c r="CU127" i="226"/>
  <c r="CD128" i="226"/>
  <c r="BL131" i="226"/>
  <c r="CU131" i="226"/>
  <c r="L38" i="227"/>
  <c r="L65" i="227"/>
  <c r="AC69" i="227"/>
  <c r="L85" i="227"/>
  <c r="AC87" i="227"/>
  <c r="AC128" i="227"/>
  <c r="C11" i="229"/>
  <c r="CU21" i="226"/>
  <c r="BL57" i="226"/>
  <c r="BL63" i="226"/>
  <c r="AC68" i="226"/>
  <c r="L106" i="227"/>
  <c r="L123" i="227"/>
  <c r="BZ4" i="226"/>
  <c r="CD4" i="226" s="1"/>
  <c r="AU4" i="226"/>
  <c r="L4" i="226"/>
  <c r="D11" i="226" s="1"/>
  <c r="D12" i="226" s="1"/>
  <c r="V5" i="226"/>
  <c r="BE5" i="226" s="1"/>
  <c r="CN5" i="226" s="1"/>
  <c r="AC36" i="226"/>
  <c r="AU5" i="226"/>
  <c r="AC23" i="226"/>
  <c r="AC26" i="226"/>
  <c r="CU37" i="226"/>
  <c r="CU36" i="226"/>
  <c r="BL36" i="226"/>
  <c r="CU43" i="226"/>
  <c r="BL23" i="226"/>
  <c r="AC37" i="226"/>
  <c r="D10" i="226"/>
  <c r="AC43" i="226"/>
  <c r="CD47" i="226"/>
  <c r="BL60" i="226"/>
  <c r="BL26" i="226"/>
  <c r="F12" i="227"/>
  <c r="E13" i="227"/>
  <c r="AC47" i="226"/>
  <c r="AC57" i="226"/>
  <c r="BL89" i="226"/>
  <c r="AU100" i="226"/>
  <c r="BL79" i="226"/>
  <c r="L84" i="226"/>
  <c r="L100" i="226"/>
  <c r="AC86" i="226"/>
  <c r="AU81" i="226"/>
  <c r="BL102" i="226"/>
  <c r="L120" i="226"/>
  <c r="AC19" i="227"/>
  <c r="AC37" i="227"/>
  <c r="AC18" i="227"/>
  <c r="L64" i="227"/>
  <c r="BL107" i="226"/>
  <c r="AC17" i="227"/>
  <c r="D13" i="227"/>
  <c r="L27" i="227"/>
  <c r="AC60" i="227"/>
  <c r="AU105" i="226"/>
  <c r="AC38" i="227"/>
  <c r="AC16" i="227"/>
  <c r="L122" i="227"/>
  <c r="L124" i="227"/>
  <c r="D12" i="228"/>
  <c r="AC111" i="227"/>
  <c r="F11" i="228"/>
  <c r="E12" i="228"/>
  <c r="AC127" i="227"/>
  <c r="C10" i="228"/>
  <c r="D13" i="229"/>
  <c r="E12" i="229"/>
  <c r="E11" i="226" l="1"/>
  <c r="E12" i="226" s="1"/>
  <c r="G11" i="228"/>
  <c r="F12" i="228"/>
  <c r="G12" i="227"/>
  <c r="F13" i="227"/>
  <c r="E13" i="229"/>
  <c r="F12" i="229"/>
  <c r="F11" i="226" l="1"/>
  <c r="F12" i="226" s="1"/>
  <c r="H11" i="228"/>
  <c r="G12" i="228"/>
  <c r="F13" i="229"/>
  <c r="G12" i="229"/>
  <c r="H12" i="227"/>
  <c r="G13" i="227"/>
  <c r="G11" i="226" l="1"/>
  <c r="G12" i="226" s="1"/>
  <c r="I12" i="227"/>
  <c r="H13" i="227"/>
  <c r="H12" i="229"/>
  <c r="G13" i="229"/>
  <c r="I11" i="228"/>
  <c r="H12" i="228"/>
  <c r="H22" i="228" s="1"/>
  <c r="H20" i="228"/>
  <c r="H11" i="226" l="1"/>
  <c r="I11" i="226" s="1"/>
  <c r="H21" i="228"/>
  <c r="J12" i="227"/>
  <c r="K27" i="227" s="1"/>
  <c r="N27" i="227" s="1"/>
  <c r="I13" i="227"/>
  <c r="H19" i="228"/>
  <c r="I12" i="228"/>
  <c r="K11" i="228" s="1"/>
  <c r="K18" i="228" s="1"/>
  <c r="I9" i="228"/>
  <c r="K13" i="228"/>
  <c r="H22" i="229"/>
  <c r="I12" i="229"/>
  <c r="H13" i="229"/>
  <c r="H20" i="229" s="1"/>
  <c r="K14" i="229"/>
  <c r="H12" i="226" l="1"/>
  <c r="H23" i="229"/>
  <c r="H21" i="229"/>
  <c r="K17" i="228"/>
  <c r="K15" i="228"/>
  <c r="K18" i="227"/>
  <c r="N18" i="227" s="1"/>
  <c r="C26" i="228"/>
  <c r="C28" i="228" s="1"/>
  <c r="D25" i="228"/>
  <c r="C25" i="228"/>
  <c r="E25" i="228"/>
  <c r="H9" i="228"/>
  <c r="G9" i="228" s="1"/>
  <c r="F9" i="228" s="1"/>
  <c r="E9" i="228" s="1"/>
  <c r="D9" i="228" s="1"/>
  <c r="C9" i="228" s="1"/>
  <c r="K18" i="229"/>
  <c r="K16" i="229"/>
  <c r="K23" i="227"/>
  <c r="N23" i="227" s="1"/>
  <c r="P12" i="227"/>
  <c r="I13" i="229"/>
  <c r="K12" i="229" s="1"/>
  <c r="K19" i="229" s="1"/>
  <c r="I10" i="229"/>
  <c r="K24" i="227"/>
  <c r="N24" i="227" s="1"/>
  <c r="J11" i="226"/>
  <c r="K18" i="226" s="1"/>
  <c r="N18" i="226" s="1"/>
  <c r="I12" i="226"/>
  <c r="J13" i="227"/>
  <c r="J10" i="227"/>
  <c r="K19" i="227"/>
  <c r="N19" i="227" s="1"/>
  <c r="K22" i="227"/>
  <c r="N22" i="227" s="1"/>
  <c r="K17" i="227"/>
  <c r="N17" i="227" s="1"/>
  <c r="K16" i="227"/>
  <c r="N16" i="227" s="1"/>
  <c r="O14" i="227" l="1"/>
  <c r="C27" i="228"/>
  <c r="I10" i="227"/>
  <c r="H10" i="227" s="1"/>
  <c r="G10" i="227" s="1"/>
  <c r="F10" i="227" s="1"/>
  <c r="E10" i="227" s="1"/>
  <c r="D10" i="227" s="1"/>
  <c r="F30" i="227"/>
  <c r="E30" i="227"/>
  <c r="D30" i="227"/>
  <c r="D31" i="227"/>
  <c r="D26" i="229"/>
  <c r="H10" i="229"/>
  <c r="G10" i="229" s="1"/>
  <c r="F10" i="229" s="1"/>
  <c r="E10" i="229" s="1"/>
  <c r="D10" i="229" s="1"/>
  <c r="C10" i="229" s="1"/>
  <c r="C27" i="229"/>
  <c r="E26" i="229"/>
  <c r="C26" i="229"/>
  <c r="D28" i="228"/>
  <c r="D29" i="228" s="1"/>
  <c r="D26" i="228"/>
  <c r="C29" i="228"/>
  <c r="P27" i="227"/>
  <c r="J12" i="226"/>
  <c r="J9" i="226"/>
  <c r="K15" i="226"/>
  <c r="N15" i="226" s="1"/>
  <c r="K16" i="226"/>
  <c r="N16" i="226" s="1"/>
  <c r="K17" i="226"/>
  <c r="N17" i="226" s="1"/>
  <c r="K23" i="226"/>
  <c r="N23" i="226" s="1"/>
  <c r="K22" i="226"/>
  <c r="N22" i="226" s="1"/>
  <c r="P11" i="226"/>
  <c r="K26" i="226"/>
  <c r="N26" i="226" s="1"/>
  <c r="K21" i="226"/>
  <c r="N21" i="226" s="1"/>
  <c r="D32" i="227" l="1"/>
  <c r="D29" i="226"/>
  <c r="I9" i="226"/>
  <c r="H9" i="226" s="1"/>
  <c r="G9" i="226" s="1"/>
  <c r="F9" i="226" s="1"/>
  <c r="E9" i="226" s="1"/>
  <c r="D9" i="226" s="1"/>
  <c r="D32" i="226"/>
  <c r="D30" i="226"/>
  <c r="E29" i="226"/>
  <c r="F29" i="226"/>
  <c r="D27" i="229"/>
  <c r="C29" i="229"/>
  <c r="D29" i="229" s="1"/>
  <c r="D30" i="229" s="1"/>
  <c r="E31" i="227"/>
  <c r="Q32" i="227"/>
  <c r="R32" i="227"/>
  <c r="E26" i="228"/>
  <c r="E28" i="228"/>
  <c r="D33" i="227"/>
  <c r="E33" i="227" s="1"/>
  <c r="E34" i="227" s="1"/>
  <c r="O13" i="226"/>
  <c r="P26" i="226" s="1"/>
  <c r="C28" i="229"/>
  <c r="F33" i="227" l="1"/>
  <c r="F34" i="227" s="1"/>
  <c r="F31" i="227"/>
  <c r="D34" i="227"/>
  <c r="E27" i="229"/>
  <c r="E29" i="229"/>
  <c r="E30" i="229" s="1"/>
  <c r="C30" i="229"/>
  <c r="E29" i="228"/>
  <c r="F28" i="228"/>
  <c r="F29" i="228" s="1"/>
  <c r="F26" i="228"/>
  <c r="E30" i="226"/>
  <c r="E32" i="226"/>
  <c r="E33" i="226" s="1"/>
  <c r="D33" i="226"/>
  <c r="D31" i="226"/>
  <c r="G28" i="228" l="1"/>
  <c r="G29" i="228" s="1"/>
  <c r="G26" i="228"/>
  <c r="F29" i="229"/>
  <c r="F30" i="229" s="1"/>
  <c r="F27" i="229"/>
  <c r="G33" i="227"/>
  <c r="G31" i="227"/>
  <c r="R31" i="226"/>
  <c r="Q31" i="226"/>
  <c r="F32" i="226"/>
  <c r="F30" i="226"/>
  <c r="G34" i="227" l="1"/>
  <c r="G30" i="226"/>
  <c r="G32" i="226"/>
  <c r="H26" i="228"/>
  <c r="H28" i="228"/>
  <c r="G27" i="229"/>
  <c r="G29" i="229"/>
  <c r="G30" i="229" s="1"/>
  <c r="F33" i="226"/>
  <c r="H33" i="227"/>
  <c r="H34" i="227" s="1"/>
  <c r="H31" i="227"/>
  <c r="I33" i="227" l="1"/>
  <c r="I31" i="227"/>
  <c r="H27" i="229"/>
  <c r="H29" i="229"/>
  <c r="H29" i="228"/>
  <c r="H37" i="228"/>
  <c r="I26" i="228"/>
  <c r="I28" i="228"/>
  <c r="G33" i="226"/>
  <c r="H30" i="226"/>
  <c r="H32" i="226"/>
  <c r="C45" i="228" l="1"/>
  <c r="C43" i="228"/>
  <c r="E42" i="228"/>
  <c r="D42" i="228"/>
  <c r="C42" i="228"/>
  <c r="C44" i="228" s="1"/>
  <c r="J33" i="227"/>
  <c r="K45" i="227" s="1"/>
  <c r="N45" i="227" s="1"/>
  <c r="J31" i="227"/>
  <c r="H39" i="228"/>
  <c r="I32" i="226"/>
  <c r="I33" i="226" s="1"/>
  <c r="I30" i="226"/>
  <c r="I34" i="227"/>
  <c r="R33" i="227"/>
  <c r="Q33" i="227"/>
  <c r="K48" i="227"/>
  <c r="N48" i="227" s="1"/>
  <c r="H36" i="228"/>
  <c r="H38" i="228"/>
  <c r="H30" i="229"/>
  <c r="H40" i="229" s="1"/>
  <c r="H39" i="229"/>
  <c r="H38" i="229"/>
  <c r="I29" i="228"/>
  <c r="K28" i="228" s="1"/>
  <c r="K35" i="228" s="1"/>
  <c r="K30" i="228"/>
  <c r="H33" i="226"/>
  <c r="I29" i="229"/>
  <c r="I27" i="229"/>
  <c r="K40" i="227" l="1"/>
  <c r="N40" i="227" s="1"/>
  <c r="K43" i="227"/>
  <c r="N43" i="227" s="1"/>
  <c r="H37" i="229"/>
  <c r="P33" i="227"/>
  <c r="D51" i="227"/>
  <c r="D54" i="227"/>
  <c r="F51" i="227"/>
  <c r="E51" i="227"/>
  <c r="D52" i="227"/>
  <c r="Q34" i="227"/>
  <c r="R34" i="227"/>
  <c r="J34" i="227"/>
  <c r="K38" i="227"/>
  <c r="N38" i="227" s="1"/>
  <c r="K39" i="227"/>
  <c r="N39" i="227" s="1"/>
  <c r="K44" i="227"/>
  <c r="N44" i="227" s="1"/>
  <c r="C43" i="229"/>
  <c r="C46" i="229"/>
  <c r="C44" i="229"/>
  <c r="E43" i="229"/>
  <c r="D43" i="229"/>
  <c r="I30" i="229"/>
  <c r="K31" i="229"/>
  <c r="K34" i="228"/>
  <c r="K32" i="228"/>
  <c r="K37" i="227"/>
  <c r="N37" i="227" s="1"/>
  <c r="D43" i="228"/>
  <c r="D45" i="228"/>
  <c r="D46" i="228" s="1"/>
  <c r="C46" i="228"/>
  <c r="K29" i="229"/>
  <c r="K36" i="229" s="1"/>
  <c r="J32" i="226"/>
  <c r="K37" i="226" s="1"/>
  <c r="N37" i="226" s="1"/>
  <c r="J30" i="226"/>
  <c r="O35" i="227" l="1"/>
  <c r="P48" i="227" s="1"/>
  <c r="F50" i="226"/>
  <c r="D50" i="226"/>
  <c r="D53" i="226"/>
  <c r="E50" i="226"/>
  <c r="D51" i="226"/>
  <c r="K47" i="226"/>
  <c r="N47" i="226" s="1"/>
  <c r="K35" i="229"/>
  <c r="K33" i="229"/>
  <c r="K44" i="226"/>
  <c r="N44" i="226" s="1"/>
  <c r="K43" i="226"/>
  <c r="N43" i="226" s="1"/>
  <c r="D46" i="229"/>
  <c r="D47" i="229" s="1"/>
  <c r="D44" i="229"/>
  <c r="E54" i="227"/>
  <c r="E55" i="227" s="1"/>
  <c r="E52" i="227"/>
  <c r="K36" i="226"/>
  <c r="N36" i="226" s="1"/>
  <c r="C47" i="229"/>
  <c r="C45" i="229"/>
  <c r="D55" i="227"/>
  <c r="D53" i="227"/>
  <c r="J33" i="226"/>
  <c r="P32" i="226"/>
  <c r="K38" i="226"/>
  <c r="N38" i="226" s="1"/>
  <c r="K42" i="226"/>
  <c r="N42" i="226" s="1"/>
  <c r="R32" i="226"/>
  <c r="K39" i="226"/>
  <c r="N39" i="226" s="1"/>
  <c r="Q32" i="226"/>
  <c r="E45" i="228"/>
  <c r="E43" i="228"/>
  <c r="R33" i="226" l="1"/>
  <c r="Q33" i="226"/>
  <c r="Q53" i="227"/>
  <c r="R53" i="227"/>
  <c r="F45" i="228"/>
  <c r="F46" i="228" s="1"/>
  <c r="F43" i="228"/>
  <c r="E53" i="226"/>
  <c r="E54" i="226" s="1"/>
  <c r="E51" i="226"/>
  <c r="O34" i="226"/>
  <c r="P47" i="226" s="1"/>
  <c r="D54" i="226"/>
  <c r="F54" i="227"/>
  <c r="F52" i="227"/>
  <c r="D52" i="226"/>
  <c r="E46" i="228"/>
  <c r="E44" i="229"/>
  <c r="E46" i="229"/>
  <c r="E47" i="229" s="1"/>
  <c r="G52" i="227" l="1"/>
  <c r="G54" i="227"/>
  <c r="G55" i="227" s="1"/>
  <c r="F55" i="227"/>
  <c r="F44" i="229"/>
  <c r="F46" i="229"/>
  <c r="F47" i="229" s="1"/>
  <c r="G43" i="228"/>
  <c r="G45" i="228"/>
  <c r="R52" i="226"/>
  <c r="Q52" i="226"/>
  <c r="F53" i="226"/>
  <c r="F51" i="226"/>
  <c r="G53" i="226" l="1"/>
  <c r="G51" i="226"/>
  <c r="G46" i="229"/>
  <c r="G47" i="229" s="1"/>
  <c r="G44" i="229"/>
  <c r="G46" i="228"/>
  <c r="H54" i="227"/>
  <c r="H52" i="227"/>
  <c r="F54" i="226"/>
  <c r="H43" i="228"/>
  <c r="H45" i="228"/>
  <c r="H55" i="227" l="1"/>
  <c r="I45" i="228"/>
  <c r="I43" i="228"/>
  <c r="H44" i="229"/>
  <c r="H46" i="229"/>
  <c r="H46" i="228"/>
  <c r="H54" i="228" s="1"/>
  <c r="H53" i="226"/>
  <c r="H51" i="226"/>
  <c r="G54" i="226"/>
  <c r="I54" i="227"/>
  <c r="I55" i="227" s="1"/>
  <c r="I52" i="227"/>
  <c r="H54" i="226" l="1"/>
  <c r="H55" i="228"/>
  <c r="H56" i="228"/>
  <c r="J54" i="227"/>
  <c r="K66" i="227" s="1"/>
  <c r="N66" i="227" s="1"/>
  <c r="J52" i="227"/>
  <c r="H47" i="229"/>
  <c r="I53" i="226"/>
  <c r="I54" i="226" s="1"/>
  <c r="I51" i="226"/>
  <c r="H53" i="228"/>
  <c r="I44" i="229"/>
  <c r="I46" i="229"/>
  <c r="C60" i="228"/>
  <c r="C62" i="228"/>
  <c r="E59" i="228"/>
  <c r="D59" i="228"/>
  <c r="C59" i="228"/>
  <c r="I46" i="228"/>
  <c r="K45" i="228" s="1"/>
  <c r="K52" i="228" s="1"/>
  <c r="K47" i="228"/>
  <c r="C61" i="229" l="1"/>
  <c r="C60" i="229"/>
  <c r="C63" i="229"/>
  <c r="E60" i="229"/>
  <c r="D60" i="229"/>
  <c r="P54" i="227"/>
  <c r="C61" i="228"/>
  <c r="K60" i="227"/>
  <c r="N60" i="227" s="1"/>
  <c r="K64" i="227"/>
  <c r="N64" i="227" s="1"/>
  <c r="K46" i="229"/>
  <c r="K53" i="229" s="1"/>
  <c r="K69" i="227"/>
  <c r="N69" i="227" s="1"/>
  <c r="H56" i="229"/>
  <c r="K49" i="228"/>
  <c r="K51" i="228"/>
  <c r="H57" i="229"/>
  <c r="C63" i="228"/>
  <c r="D62" i="228"/>
  <c r="D63" i="228" s="1"/>
  <c r="D60" i="228"/>
  <c r="H54" i="229"/>
  <c r="J55" i="227"/>
  <c r="K59" i="227"/>
  <c r="N59" i="227" s="1"/>
  <c r="Q54" i="227"/>
  <c r="K65" i="227"/>
  <c r="N65" i="227" s="1"/>
  <c r="R54" i="227"/>
  <c r="K58" i="227"/>
  <c r="N58" i="227" s="1"/>
  <c r="H55" i="229"/>
  <c r="K61" i="227"/>
  <c r="N61" i="227" s="1"/>
  <c r="D72" i="227"/>
  <c r="D73" i="227"/>
  <c r="D75" i="227"/>
  <c r="F72" i="227"/>
  <c r="E72" i="227"/>
  <c r="I47" i="229"/>
  <c r="K48" i="229"/>
  <c r="J53" i="226"/>
  <c r="K65" i="226" s="1"/>
  <c r="N65" i="226" s="1"/>
  <c r="J51" i="226"/>
  <c r="D74" i="227" l="1"/>
  <c r="P53" i="226"/>
  <c r="K64" i="226"/>
  <c r="N64" i="226" s="1"/>
  <c r="K57" i="226"/>
  <c r="N57" i="226" s="1"/>
  <c r="K60" i="226"/>
  <c r="N60" i="226" s="1"/>
  <c r="K63" i="226"/>
  <c r="N63" i="226" s="1"/>
  <c r="K68" i="226"/>
  <c r="N68" i="226" s="1"/>
  <c r="K58" i="226"/>
  <c r="N58" i="226" s="1"/>
  <c r="R74" i="227"/>
  <c r="Q74" i="227"/>
  <c r="E62" i="228"/>
  <c r="E63" i="228" s="1"/>
  <c r="E60" i="228"/>
  <c r="E75" i="227"/>
  <c r="E76" i="227" s="1"/>
  <c r="E73" i="227"/>
  <c r="O56" i="227"/>
  <c r="P69" i="227" s="1"/>
  <c r="C64" i="229"/>
  <c r="C62" i="229"/>
  <c r="K50" i="229"/>
  <c r="K52" i="229"/>
  <c r="D74" i="226"/>
  <c r="D72" i="226"/>
  <c r="F71" i="226"/>
  <c r="D71" i="226"/>
  <c r="E71" i="226"/>
  <c r="J54" i="226"/>
  <c r="K59" i="226"/>
  <c r="N59" i="226" s="1"/>
  <c r="Q53" i="226"/>
  <c r="R53" i="226"/>
  <c r="D76" i="227"/>
  <c r="Q55" i="227"/>
  <c r="R55" i="227"/>
  <c r="D63" i="229"/>
  <c r="D64" i="229" s="1"/>
  <c r="D61" i="229"/>
  <c r="O55" i="226" l="1"/>
  <c r="P68" i="226" s="1"/>
  <c r="D73" i="226"/>
  <c r="E63" i="229"/>
  <c r="E64" i="229" s="1"/>
  <c r="E61" i="229"/>
  <c r="E74" i="226"/>
  <c r="E75" i="226" s="1"/>
  <c r="E72" i="226"/>
  <c r="D75" i="226"/>
  <c r="F75" i="227"/>
  <c r="F73" i="227"/>
  <c r="F62" i="228"/>
  <c r="F60" i="228"/>
  <c r="R54" i="226"/>
  <c r="Q54" i="226"/>
  <c r="G62" i="228" l="1"/>
  <c r="G63" i="228" s="1"/>
  <c r="G60" i="228"/>
  <c r="F63" i="228"/>
  <c r="G75" i="227"/>
  <c r="G76" i="227" s="1"/>
  <c r="G73" i="227"/>
  <c r="F76" i="227"/>
  <c r="F74" i="226"/>
  <c r="F72" i="226"/>
  <c r="F61" i="229"/>
  <c r="F63" i="229"/>
  <c r="R73" i="226"/>
  <c r="Q73" i="226"/>
  <c r="G74" i="226" l="1"/>
  <c r="G75" i="226" s="1"/>
  <c r="G72" i="226"/>
  <c r="H75" i="227"/>
  <c r="H73" i="227"/>
  <c r="F64" i="229"/>
  <c r="G61" i="229"/>
  <c r="G63" i="229"/>
  <c r="G64" i="229" s="1"/>
  <c r="F75" i="226"/>
  <c r="H62" i="228"/>
  <c r="H60" i="228"/>
  <c r="H61" i="229" l="1"/>
  <c r="H63" i="229"/>
  <c r="I75" i="227"/>
  <c r="I73" i="227"/>
  <c r="H76" i="227"/>
  <c r="I62" i="228"/>
  <c r="I63" i="228" s="1"/>
  <c r="I60" i="228"/>
  <c r="H74" i="226"/>
  <c r="H72" i="226"/>
  <c r="H63" i="228"/>
  <c r="K62" i="228" s="1"/>
  <c r="K69" i="228" s="1"/>
  <c r="K64" i="228" l="1"/>
  <c r="H73" i="228"/>
  <c r="H70" i="228"/>
  <c r="H75" i="226"/>
  <c r="J75" i="227"/>
  <c r="K79" i="227" s="1"/>
  <c r="N79" i="227" s="1"/>
  <c r="J73" i="227"/>
  <c r="I74" i="226"/>
  <c r="I75" i="226" s="1"/>
  <c r="I72" i="226"/>
  <c r="C77" i="228"/>
  <c r="C79" i="228"/>
  <c r="E76" i="228"/>
  <c r="D76" i="228"/>
  <c r="C76" i="228"/>
  <c r="C78" i="228" s="1"/>
  <c r="I76" i="227"/>
  <c r="P75" i="227"/>
  <c r="K90" i="227"/>
  <c r="N90" i="227" s="1"/>
  <c r="K68" i="228"/>
  <c r="K66" i="228"/>
  <c r="H72" i="228"/>
  <c r="H64" i="229"/>
  <c r="H74" i="229"/>
  <c r="K85" i="227"/>
  <c r="N85" i="227" s="1"/>
  <c r="I61" i="229"/>
  <c r="I63" i="229"/>
  <c r="H71" i="228"/>
  <c r="C80" i="228" l="1"/>
  <c r="H72" i="229"/>
  <c r="D79" i="228"/>
  <c r="D80" i="228" s="1"/>
  <c r="D77" i="228"/>
  <c r="J72" i="226"/>
  <c r="J74" i="226"/>
  <c r="P74" i="226" s="1"/>
  <c r="D93" i="227"/>
  <c r="D96" i="227"/>
  <c r="F93" i="227"/>
  <c r="E93" i="227"/>
  <c r="D94" i="227"/>
  <c r="J76" i="227"/>
  <c r="K81" i="227"/>
  <c r="N81" i="227" s="1"/>
  <c r="Q75" i="227"/>
  <c r="K80" i="227"/>
  <c r="N80" i="227" s="1"/>
  <c r="K86" i="227"/>
  <c r="N86" i="227" s="1"/>
  <c r="R75" i="227"/>
  <c r="K87" i="227"/>
  <c r="N87" i="227" s="1"/>
  <c r="K82" i="227"/>
  <c r="N82" i="227" s="1"/>
  <c r="D77" i="229"/>
  <c r="C77" i="229"/>
  <c r="C80" i="229"/>
  <c r="C78" i="229"/>
  <c r="E77" i="229"/>
  <c r="I64" i="229"/>
  <c r="K63" i="229" s="1"/>
  <c r="K70" i="229" s="1"/>
  <c r="K65" i="229"/>
  <c r="H71" i="229"/>
  <c r="H73" i="229"/>
  <c r="O77" i="227" l="1"/>
  <c r="P90" i="227" s="1"/>
  <c r="K85" i="226"/>
  <c r="N85" i="226" s="1"/>
  <c r="K81" i="226"/>
  <c r="N81" i="226" s="1"/>
  <c r="K78" i="226"/>
  <c r="N78" i="226" s="1"/>
  <c r="C81" i="229"/>
  <c r="C79" i="229"/>
  <c r="J75" i="226"/>
  <c r="R74" i="226"/>
  <c r="K79" i="226"/>
  <c r="N79" i="226" s="1"/>
  <c r="K80" i="226"/>
  <c r="N80" i="226" s="1"/>
  <c r="Q74" i="226"/>
  <c r="R76" i="227"/>
  <c r="Q76" i="227"/>
  <c r="D95" i="226"/>
  <c r="D93" i="226"/>
  <c r="F92" i="226"/>
  <c r="D92" i="226"/>
  <c r="E92" i="226"/>
  <c r="E96" i="227"/>
  <c r="E97" i="227" s="1"/>
  <c r="E94" i="227"/>
  <c r="K89" i="226"/>
  <c r="N89" i="226" s="1"/>
  <c r="E77" i="228"/>
  <c r="E79" i="228"/>
  <c r="E80" i="228" s="1"/>
  <c r="D97" i="227"/>
  <c r="K69" i="229"/>
  <c r="K67" i="229"/>
  <c r="D95" i="227"/>
  <c r="K86" i="226"/>
  <c r="N86" i="226" s="1"/>
  <c r="K84" i="226"/>
  <c r="N84" i="226" s="1"/>
  <c r="D78" i="229"/>
  <c r="D80" i="229"/>
  <c r="D81" i="229" s="1"/>
  <c r="O76" i="226" l="1"/>
  <c r="P89" i="226" s="1"/>
  <c r="D94" i="226"/>
  <c r="F96" i="227"/>
  <c r="F94" i="227"/>
  <c r="E80" i="229"/>
  <c r="E81" i="229" s="1"/>
  <c r="E78" i="229"/>
  <c r="Q95" i="227"/>
  <c r="R95" i="227"/>
  <c r="R75" i="226"/>
  <c r="Q75" i="226"/>
  <c r="R94" i="226"/>
  <c r="Q94" i="226"/>
  <c r="D96" i="226"/>
  <c r="F77" i="228"/>
  <c r="F79" i="228"/>
  <c r="F80" i="228" s="1"/>
  <c r="E93" i="226"/>
  <c r="E95" i="226"/>
  <c r="E96" i="226" s="1"/>
  <c r="F93" i="226" l="1"/>
  <c r="F95" i="226"/>
  <c r="G79" i="228"/>
  <c r="G80" i="228" s="1"/>
  <c r="G77" i="228"/>
  <c r="F80" i="229"/>
  <c r="F78" i="229"/>
  <c r="G94" i="227"/>
  <c r="G96" i="227"/>
  <c r="F97" i="227"/>
  <c r="F81" i="229" l="1"/>
  <c r="G78" i="229"/>
  <c r="G80" i="229"/>
  <c r="G81" i="229" s="1"/>
  <c r="H94" i="227"/>
  <c r="H96" i="227"/>
  <c r="F96" i="226"/>
  <c r="H79" i="228"/>
  <c r="H77" i="228"/>
  <c r="G97" i="227"/>
  <c r="G95" i="226"/>
  <c r="G93" i="226"/>
  <c r="H93" i="226" l="1"/>
  <c r="H95" i="226"/>
  <c r="G96" i="226"/>
  <c r="H97" i="227"/>
  <c r="I94" i="227"/>
  <c r="I96" i="227"/>
  <c r="I79" i="228"/>
  <c r="I80" i="228" s="1"/>
  <c r="I77" i="228"/>
  <c r="H80" i="229"/>
  <c r="H78" i="229"/>
  <c r="H80" i="228"/>
  <c r="K79" i="228" s="1"/>
  <c r="K86" i="228" s="1"/>
  <c r="H89" i="228" l="1"/>
  <c r="H88" i="228"/>
  <c r="I78" i="229"/>
  <c r="I80" i="229"/>
  <c r="I81" i="229" s="1"/>
  <c r="H81" i="229"/>
  <c r="K80" i="229" s="1"/>
  <c r="K87" i="229" s="1"/>
  <c r="K82" i="229"/>
  <c r="C93" i="228"/>
  <c r="C95" i="228" s="1"/>
  <c r="C96" i="228"/>
  <c r="C94" i="228"/>
  <c r="E93" i="228"/>
  <c r="D93" i="228"/>
  <c r="K81" i="228"/>
  <c r="J94" i="227"/>
  <c r="J96" i="227"/>
  <c r="K106" i="227" s="1"/>
  <c r="N106" i="227" s="1"/>
  <c r="I97" i="227"/>
  <c r="K103" i="227"/>
  <c r="N103" i="227" s="1"/>
  <c r="Q96" i="227"/>
  <c r="H90" i="228"/>
  <c r="H87" i="228"/>
  <c r="K100" i="227"/>
  <c r="N100" i="227" s="1"/>
  <c r="H96" i="226"/>
  <c r="R96" i="227"/>
  <c r="I95" i="226"/>
  <c r="I93" i="226"/>
  <c r="K111" i="227" l="1"/>
  <c r="N111" i="227" s="1"/>
  <c r="K102" i="227"/>
  <c r="N102" i="227" s="1"/>
  <c r="K108" i="227"/>
  <c r="N108" i="227" s="1"/>
  <c r="K86" i="229"/>
  <c r="K84" i="229"/>
  <c r="D96" i="228"/>
  <c r="D97" i="228" s="1"/>
  <c r="D94" i="228"/>
  <c r="H89" i="229"/>
  <c r="H90" i="229"/>
  <c r="J97" i="227"/>
  <c r="K101" i="227"/>
  <c r="N101" i="227" s="1"/>
  <c r="K107" i="227"/>
  <c r="N107" i="227" s="1"/>
  <c r="O98" i="227" s="1"/>
  <c r="H88" i="229"/>
  <c r="D114" i="227"/>
  <c r="F114" i="227"/>
  <c r="D117" i="227"/>
  <c r="E114" i="227"/>
  <c r="D115" i="227"/>
  <c r="H91" i="229"/>
  <c r="J95" i="226"/>
  <c r="K101" i="226" s="1"/>
  <c r="N101" i="226" s="1"/>
  <c r="J93" i="226"/>
  <c r="K85" i="228"/>
  <c r="K83" i="228"/>
  <c r="I96" i="226"/>
  <c r="C95" i="229"/>
  <c r="E94" i="229"/>
  <c r="D94" i="229"/>
  <c r="C94" i="229"/>
  <c r="C96" i="229" s="1"/>
  <c r="C97" i="229"/>
  <c r="C97" i="228"/>
  <c r="P96" i="227"/>
  <c r="K105" i="226" l="1"/>
  <c r="N105" i="226" s="1"/>
  <c r="K100" i="226"/>
  <c r="N100" i="226" s="1"/>
  <c r="P95" i="226"/>
  <c r="D114" i="226"/>
  <c r="E113" i="226"/>
  <c r="D113" i="226"/>
  <c r="D115" i="226" s="1"/>
  <c r="F113" i="226"/>
  <c r="D116" i="226"/>
  <c r="Q97" i="227"/>
  <c r="R97" i="227"/>
  <c r="D97" i="229"/>
  <c r="D98" i="229" s="1"/>
  <c r="D95" i="229"/>
  <c r="J96" i="226"/>
  <c r="R95" i="226"/>
  <c r="K110" i="226"/>
  <c r="N110" i="226" s="1"/>
  <c r="Q95" i="226"/>
  <c r="K106" i="226"/>
  <c r="N106" i="226" s="1"/>
  <c r="D118" i="227"/>
  <c r="P111" i="227"/>
  <c r="K102" i="226"/>
  <c r="N102" i="226" s="1"/>
  <c r="D116" i="227"/>
  <c r="E96" i="228"/>
  <c r="E94" i="228"/>
  <c r="K99" i="226"/>
  <c r="N99" i="226" s="1"/>
  <c r="C98" i="229"/>
  <c r="E117" i="227"/>
  <c r="E118" i="227" s="1"/>
  <c r="E115" i="227"/>
  <c r="K107" i="226"/>
  <c r="N107" i="226" s="1"/>
  <c r="O97" i="226" l="1"/>
  <c r="P110" i="226" s="1"/>
  <c r="F96" i="228"/>
  <c r="F97" i="228" s="1"/>
  <c r="F94" i="228"/>
  <c r="Q96" i="226"/>
  <c r="R96" i="226"/>
  <c r="E97" i="228"/>
  <c r="E95" i="229"/>
  <c r="E97" i="229"/>
  <c r="R116" i="227"/>
  <c r="Q116" i="227"/>
  <c r="D117" i="226"/>
  <c r="R115" i="226"/>
  <c r="Q115" i="226"/>
  <c r="F117" i="227"/>
  <c r="F115" i="227"/>
  <c r="E116" i="226"/>
  <c r="E117" i="226" s="1"/>
  <c r="E114" i="226"/>
  <c r="E98" i="229" l="1"/>
  <c r="F97" i="229"/>
  <c r="F98" i="229" s="1"/>
  <c r="F95" i="229"/>
  <c r="G115" i="227"/>
  <c r="G117" i="227"/>
  <c r="F118" i="227"/>
  <c r="G94" i="228"/>
  <c r="G96" i="228"/>
  <c r="F116" i="226"/>
  <c r="F114" i="226"/>
  <c r="H96" i="228" l="1"/>
  <c r="H94" i="228"/>
  <c r="H117" i="227"/>
  <c r="H115" i="227"/>
  <c r="G97" i="229"/>
  <c r="G98" i="229" s="1"/>
  <c r="G95" i="229"/>
  <c r="G116" i="226"/>
  <c r="G114" i="226"/>
  <c r="F117" i="226"/>
  <c r="G97" i="228"/>
  <c r="G118" i="227"/>
  <c r="H116" i="226" l="1"/>
  <c r="H114" i="226"/>
  <c r="G117" i="226"/>
  <c r="H97" i="229"/>
  <c r="H95" i="229"/>
  <c r="I115" i="227"/>
  <c r="I117" i="227"/>
  <c r="H118" i="227"/>
  <c r="I94" i="228"/>
  <c r="I96" i="228"/>
  <c r="H97" i="228"/>
  <c r="H107" i="228" s="1"/>
  <c r="H104" i="228" l="1"/>
  <c r="H98" i="229"/>
  <c r="H105" i="228"/>
  <c r="H106" i="228"/>
  <c r="I97" i="228"/>
  <c r="K96" i="228" s="1"/>
  <c r="K103" i="228" s="1"/>
  <c r="K98" i="228"/>
  <c r="C111" i="228"/>
  <c r="C110" i="228"/>
  <c r="E110" i="228"/>
  <c r="C113" i="228"/>
  <c r="D110" i="228"/>
  <c r="I118" i="227"/>
  <c r="K122" i="227"/>
  <c r="N122" i="227" s="1"/>
  <c r="K129" i="227"/>
  <c r="N129" i="227" s="1"/>
  <c r="K128" i="227"/>
  <c r="N128" i="227" s="1"/>
  <c r="I116" i="226"/>
  <c r="I114" i="226"/>
  <c r="J115" i="227"/>
  <c r="J117" i="227"/>
  <c r="H117" i="226"/>
  <c r="I97" i="229"/>
  <c r="I95" i="229"/>
  <c r="K97" i="229" l="1"/>
  <c r="K104" i="229" s="1"/>
  <c r="H105" i="229"/>
  <c r="K102" i="228"/>
  <c r="K100" i="228"/>
  <c r="I117" i="226"/>
  <c r="C112" i="229"/>
  <c r="E111" i="229"/>
  <c r="C111" i="229"/>
  <c r="C113" i="229" s="1"/>
  <c r="C114" i="229"/>
  <c r="D111" i="229"/>
  <c r="I98" i="229"/>
  <c r="K99" i="229"/>
  <c r="H108" i="229"/>
  <c r="H106" i="229"/>
  <c r="C114" i="228"/>
  <c r="H107" i="229"/>
  <c r="U10" i="227"/>
  <c r="U12" i="227"/>
  <c r="W9" i="227"/>
  <c r="V9" i="227"/>
  <c r="U9" i="227"/>
  <c r="U11" i="227" s="1"/>
  <c r="J116" i="226"/>
  <c r="K123" i="226" s="1"/>
  <c r="N123" i="226" s="1"/>
  <c r="J114" i="226"/>
  <c r="C112" i="228"/>
  <c r="J118" i="227"/>
  <c r="K124" i="227"/>
  <c r="N124" i="227" s="1"/>
  <c r="K127" i="227"/>
  <c r="N127" i="227" s="1"/>
  <c r="K121" i="227"/>
  <c r="N121" i="227" s="1"/>
  <c r="K123" i="227"/>
  <c r="N123" i="227" s="1"/>
  <c r="Q117" i="227"/>
  <c r="P117" i="227"/>
  <c r="K132" i="227"/>
  <c r="N132" i="227" s="1"/>
  <c r="R117" i="227"/>
  <c r="D111" i="228"/>
  <c r="D113" i="228"/>
  <c r="D114" i="228" s="1"/>
  <c r="K120" i="226" l="1"/>
  <c r="N120" i="226" s="1"/>
  <c r="K126" i="226"/>
  <c r="N126" i="226" s="1"/>
  <c r="P116" i="226"/>
  <c r="K121" i="226"/>
  <c r="N121" i="226" s="1"/>
  <c r="E113" i="228"/>
  <c r="E111" i="228"/>
  <c r="W8" i="226"/>
  <c r="U11" i="226"/>
  <c r="V8" i="226"/>
  <c r="U8" i="226"/>
  <c r="U10" i="226" s="1"/>
  <c r="U9" i="226"/>
  <c r="J117" i="226"/>
  <c r="K122" i="226"/>
  <c r="N122" i="226" s="1"/>
  <c r="R116" i="226"/>
  <c r="Q116" i="226"/>
  <c r="K101" i="229"/>
  <c r="K103" i="229"/>
  <c r="K127" i="226"/>
  <c r="N127" i="226" s="1"/>
  <c r="O119" i="227"/>
  <c r="P132" i="227" s="1"/>
  <c r="P136" i="227" s="1"/>
  <c r="C115" i="229"/>
  <c r="U13" i="227"/>
  <c r="V12" i="227"/>
  <c r="V13" i="227" s="1"/>
  <c r="V10" i="227"/>
  <c r="Q118" i="227"/>
  <c r="Q136" i="227" s="1"/>
  <c r="R118" i="227"/>
  <c r="R136" i="227" s="1"/>
  <c r="D112" i="229"/>
  <c r="D114" i="229"/>
  <c r="D115" i="229" s="1"/>
  <c r="K128" i="226"/>
  <c r="N128" i="226" s="1"/>
  <c r="K131" i="226"/>
  <c r="N131" i="226" s="1"/>
  <c r="O118" i="226" l="1"/>
  <c r="P131" i="226" s="1"/>
  <c r="W10" i="227"/>
  <c r="W12" i="227"/>
  <c r="R117" i="226"/>
  <c r="Q117" i="226"/>
  <c r="V11" i="226"/>
  <c r="V12" i="226" s="1"/>
  <c r="V9" i="226"/>
  <c r="U12" i="226"/>
  <c r="E114" i="229"/>
  <c r="E112" i="229"/>
  <c r="F111" i="228"/>
  <c r="F113" i="228"/>
  <c r="F114" i="228" s="1"/>
  <c r="E114" i="228"/>
  <c r="W11" i="226" l="1"/>
  <c r="W9" i="226"/>
  <c r="G113" i="228"/>
  <c r="G111" i="228"/>
  <c r="W13" i="227"/>
  <c r="X10" i="227"/>
  <c r="X12" i="227"/>
  <c r="F112" i="229"/>
  <c r="F114" i="229"/>
  <c r="F115" i="229" s="1"/>
  <c r="E115" i="229"/>
  <c r="H113" i="228" l="1"/>
  <c r="H111" i="228"/>
  <c r="G114" i="228"/>
  <c r="X13" i="227"/>
  <c r="X11" i="226"/>
  <c r="X9" i="226"/>
  <c r="G114" i="229"/>
  <c r="G112" i="229"/>
  <c r="Y12" i="227"/>
  <c r="Y10" i="227"/>
  <c r="W12" i="226"/>
  <c r="G115" i="229" l="1"/>
  <c r="I113" i="228"/>
  <c r="I111" i="228"/>
  <c r="Y11" i="226"/>
  <c r="Y9" i="226"/>
  <c r="H114" i="228"/>
  <c r="H124" i="228" s="1"/>
  <c r="H123" i="228"/>
  <c r="Z12" i="227"/>
  <c r="Z10" i="227"/>
  <c r="Y13" i="227"/>
  <c r="H114" i="229"/>
  <c r="H112" i="229"/>
  <c r="X12" i="226"/>
  <c r="H121" i="228" l="1"/>
  <c r="H122" i="228"/>
  <c r="I114" i="229"/>
  <c r="I115" i="229" s="1"/>
  <c r="I112" i="229"/>
  <c r="H115" i="229"/>
  <c r="H125" i="229" s="1"/>
  <c r="Z9" i="226"/>
  <c r="Z11" i="226"/>
  <c r="Y12" i="226"/>
  <c r="E127" i="228"/>
  <c r="C128" i="228"/>
  <c r="C130" i="228"/>
  <c r="D127" i="228"/>
  <c r="C127" i="228"/>
  <c r="C129" i="228" s="1"/>
  <c r="I114" i="228"/>
  <c r="K113" i="228" s="1"/>
  <c r="K120" i="228" s="1"/>
  <c r="K115" i="228"/>
  <c r="AA12" i="227"/>
  <c r="AA13" i="227" s="1"/>
  <c r="AA10" i="227"/>
  <c r="K114" i="229"/>
  <c r="K121" i="229" s="1"/>
  <c r="Z13" i="227"/>
  <c r="AB22" i="227" l="1"/>
  <c r="AE22" i="227" s="1"/>
  <c r="AB24" i="227"/>
  <c r="AE24" i="227" s="1"/>
  <c r="AB17" i="227"/>
  <c r="AE17" i="227" s="1"/>
  <c r="AG12" i="227"/>
  <c r="K116" i="229"/>
  <c r="AB16" i="227"/>
  <c r="AE16" i="227" s="1"/>
  <c r="H123" i="229"/>
  <c r="C131" i="228"/>
  <c r="H124" i="229"/>
  <c r="H122" i="229"/>
  <c r="K120" i="229"/>
  <c r="K118" i="229"/>
  <c r="C131" i="229"/>
  <c r="C129" i="229"/>
  <c r="D128" i="229"/>
  <c r="E128" i="229"/>
  <c r="C128" i="229"/>
  <c r="C130" i="229" s="1"/>
  <c r="U30" i="227"/>
  <c r="U31" i="227"/>
  <c r="V30" i="227"/>
  <c r="W30" i="227"/>
  <c r="U33" i="227"/>
  <c r="D128" i="228"/>
  <c r="D130" i="228"/>
  <c r="D131" i="228" s="1"/>
  <c r="AA9" i="226"/>
  <c r="AA11" i="226"/>
  <c r="AB23" i="226" s="1"/>
  <c r="AE23" i="226" s="1"/>
  <c r="K119" i="228"/>
  <c r="K117" i="228"/>
  <c r="AB19" i="227"/>
  <c r="AE19" i="227" s="1"/>
  <c r="AB27" i="227"/>
  <c r="AE27" i="227" s="1"/>
  <c r="AB23" i="227"/>
  <c r="AE23" i="227" s="1"/>
  <c r="Z12" i="226"/>
  <c r="AB18" i="227"/>
  <c r="AE18" i="227" s="1"/>
  <c r="U32" i="227" l="1"/>
  <c r="AF14" i="227"/>
  <c r="AG27" i="227" s="1"/>
  <c r="AB21" i="226"/>
  <c r="AE21" i="226" s="1"/>
  <c r="AG11" i="226"/>
  <c r="AB22" i="226"/>
  <c r="AE22" i="226" s="1"/>
  <c r="AB18" i="226"/>
  <c r="AE18" i="226" s="1"/>
  <c r="D129" i="229"/>
  <c r="D131" i="229"/>
  <c r="D132" i="229" s="1"/>
  <c r="C132" i="229"/>
  <c r="E128" i="228"/>
  <c r="E130" i="228"/>
  <c r="E131" i="228" s="1"/>
  <c r="U34" i="227"/>
  <c r="V33" i="227"/>
  <c r="V34" i="227" s="1"/>
  <c r="V31" i="227"/>
  <c r="AI32" i="227"/>
  <c r="AH32" i="227"/>
  <c r="AA12" i="226"/>
  <c r="AB17" i="226"/>
  <c r="AE17" i="226" s="1"/>
  <c r="AB26" i="226"/>
  <c r="AE26" i="226" s="1"/>
  <c r="AB15" i="226"/>
  <c r="AE15" i="226" s="1"/>
  <c r="AB16" i="226"/>
  <c r="AE16" i="226" s="1"/>
  <c r="U29" i="226"/>
  <c r="W29" i="226"/>
  <c r="V29" i="226"/>
  <c r="U30" i="226"/>
  <c r="U32" i="226"/>
  <c r="U31" i="226" l="1"/>
  <c r="AF13" i="226"/>
  <c r="AG26" i="226" s="1"/>
  <c r="W31" i="227"/>
  <c r="W33" i="227"/>
  <c r="F130" i="228"/>
  <c r="F128" i="228"/>
  <c r="AI31" i="226"/>
  <c r="AH31" i="226"/>
  <c r="U33" i="226"/>
  <c r="V32" i="226"/>
  <c r="V33" i="226" s="1"/>
  <c r="V30" i="226"/>
  <c r="E129" i="229"/>
  <c r="E131" i="229"/>
  <c r="G130" i="228" l="1"/>
  <c r="G131" i="228" s="1"/>
  <c r="G128" i="228"/>
  <c r="F131" i="228"/>
  <c r="F131" i="229"/>
  <c r="F132" i="229" s="1"/>
  <c r="F129" i="229"/>
  <c r="E132" i="229"/>
  <c r="W32" i="226"/>
  <c r="W30" i="226"/>
  <c r="W34" i="227"/>
  <c r="X33" i="227"/>
  <c r="X31" i="227"/>
  <c r="G129" i="229" l="1"/>
  <c r="G131" i="229"/>
  <c r="Y31" i="227"/>
  <c r="Y33" i="227"/>
  <c r="X34" i="227"/>
  <c r="H128" i="228"/>
  <c r="H130" i="228"/>
  <c r="X32" i="226"/>
  <c r="X33" i="226" s="1"/>
  <c r="X30" i="226"/>
  <c r="W33" i="226"/>
  <c r="H131" i="228" l="1"/>
  <c r="H139" i="228" s="1"/>
  <c r="I130" i="228"/>
  <c r="I128" i="228"/>
  <c r="Y34" i="227"/>
  <c r="Z33" i="227"/>
  <c r="Z31" i="227"/>
  <c r="G132" i="229"/>
  <c r="H131" i="229"/>
  <c r="H129" i="229"/>
  <c r="Y32" i="226"/>
  <c r="Y30" i="226"/>
  <c r="N11" i="228" l="1"/>
  <c r="N8" i="228"/>
  <c r="P8" i="228"/>
  <c r="O8" i="228"/>
  <c r="N9" i="228"/>
  <c r="I131" i="228"/>
  <c r="K132" i="228"/>
  <c r="H138" i="228"/>
  <c r="H132" i="229"/>
  <c r="H142" i="229" s="1"/>
  <c r="H141" i="229"/>
  <c r="H140" i="229"/>
  <c r="Y33" i="226"/>
  <c r="K130" i="228"/>
  <c r="K137" i="228" s="1"/>
  <c r="Z32" i="226"/>
  <c r="Z30" i="226"/>
  <c r="Z34" i="227"/>
  <c r="H141" i="228"/>
  <c r="I131" i="229"/>
  <c r="I129" i="229"/>
  <c r="AA33" i="227"/>
  <c r="AG33" i="227" s="1"/>
  <c r="AA31" i="227"/>
  <c r="H140" i="228"/>
  <c r="K134" i="228" l="1"/>
  <c r="K136" i="228"/>
  <c r="AA32" i="226"/>
  <c r="AB37" i="226" s="1"/>
  <c r="AE37" i="226" s="1"/>
  <c r="AA30" i="226"/>
  <c r="O9" i="228"/>
  <c r="O11" i="228"/>
  <c r="O12" i="228" s="1"/>
  <c r="N9" i="229"/>
  <c r="N12" i="229"/>
  <c r="O9" i="229"/>
  <c r="P9" i="229"/>
  <c r="N10" i="229"/>
  <c r="I132" i="229"/>
  <c r="K131" i="229" s="1"/>
  <c r="K138" i="229" s="1"/>
  <c r="K133" i="229"/>
  <c r="N10" i="228"/>
  <c r="Z10" i="228"/>
  <c r="AA34" i="227"/>
  <c r="AI33" i="227"/>
  <c r="AB37" i="227"/>
  <c r="AE37" i="227" s="1"/>
  <c r="AB45" i="227"/>
  <c r="AE45" i="227" s="1"/>
  <c r="AH33" i="227"/>
  <c r="Z33" i="226"/>
  <c r="AB36" i="226"/>
  <c r="AE36" i="226" s="1"/>
  <c r="AB44" i="226"/>
  <c r="AE44" i="226" s="1"/>
  <c r="AB47" i="226"/>
  <c r="AE47" i="226" s="1"/>
  <c r="N12" i="228"/>
  <c r="AB43" i="227"/>
  <c r="AE43" i="227" s="1"/>
  <c r="AB38" i="227"/>
  <c r="AE38" i="227" s="1"/>
  <c r="AB44" i="227"/>
  <c r="AE44" i="227" s="1"/>
  <c r="AG32" i="226"/>
  <c r="AB48" i="227"/>
  <c r="AE48" i="227" s="1"/>
  <c r="AB40" i="227"/>
  <c r="AE40" i="227" s="1"/>
  <c r="AB39" i="227"/>
  <c r="AE39" i="227" s="1"/>
  <c r="H139" i="229"/>
  <c r="U51" i="227"/>
  <c r="U54" i="227"/>
  <c r="W51" i="227"/>
  <c r="V51" i="227"/>
  <c r="U52" i="227"/>
  <c r="U53" i="227" l="1"/>
  <c r="AB39" i="226"/>
  <c r="AE39" i="226" s="1"/>
  <c r="V54" i="227"/>
  <c r="V55" i="227" s="1"/>
  <c r="V52" i="227"/>
  <c r="K137" i="229"/>
  <c r="K135" i="229"/>
  <c r="AF35" i="227"/>
  <c r="AG48" i="227" s="1"/>
  <c r="U55" i="227"/>
  <c r="AI53" i="227"/>
  <c r="AH53" i="227"/>
  <c r="P9" i="228"/>
  <c r="P11" i="228"/>
  <c r="U51" i="226"/>
  <c r="W50" i="226"/>
  <c r="V50" i="226"/>
  <c r="U50" i="226"/>
  <c r="U53" i="226"/>
  <c r="AA33" i="226"/>
  <c r="AB43" i="226"/>
  <c r="AE43" i="226" s="1"/>
  <c r="AB42" i="226"/>
  <c r="AE42" i="226" s="1"/>
  <c r="AI32" i="226"/>
  <c r="AH32" i="226"/>
  <c r="O10" i="229"/>
  <c r="O12" i="229"/>
  <c r="O13" i="229" s="1"/>
  <c r="AB38" i="226"/>
  <c r="AE38" i="226" s="1"/>
  <c r="N13" i="229"/>
  <c r="AI34" i="227"/>
  <c r="AH34" i="227"/>
  <c r="N11" i="229"/>
  <c r="AF34" i="226" l="1"/>
  <c r="AG47" i="226" s="1"/>
  <c r="U52" i="226"/>
  <c r="Q9" i="228"/>
  <c r="Q11" i="228"/>
  <c r="Q12" i="228" s="1"/>
  <c r="U54" i="226"/>
  <c r="P10" i="229"/>
  <c r="P12" i="229"/>
  <c r="W52" i="227"/>
  <c r="W54" i="227"/>
  <c r="V51" i="226"/>
  <c r="V53" i="226"/>
  <c r="V54" i="226" s="1"/>
  <c r="AH33" i="226"/>
  <c r="AI33" i="226"/>
  <c r="AI52" i="226"/>
  <c r="AH52" i="226"/>
  <c r="P12" i="228"/>
  <c r="P13" i="229" l="1"/>
  <c r="W55" i="227"/>
  <c r="X52" i="227"/>
  <c r="X54" i="227"/>
  <c r="X55" i="227" s="1"/>
  <c r="Q12" i="229"/>
  <c r="Q13" i="229" s="1"/>
  <c r="Q10" i="229"/>
  <c r="R9" i="228"/>
  <c r="R11" i="228"/>
  <c r="W51" i="226"/>
  <c r="W53" i="226"/>
  <c r="R12" i="228" l="1"/>
  <c r="S9" i="228"/>
  <c r="S11" i="228"/>
  <c r="R10" i="229"/>
  <c r="R12" i="229"/>
  <c r="R13" i="229" s="1"/>
  <c r="Y52" i="227"/>
  <c r="Y54" i="227"/>
  <c r="W54" i="226"/>
  <c r="X51" i="226"/>
  <c r="X53" i="226"/>
  <c r="S10" i="229" l="1"/>
  <c r="S12" i="229"/>
  <c r="X54" i="226"/>
  <c r="Y53" i="226"/>
  <c r="Y51" i="226"/>
  <c r="S12" i="228"/>
  <c r="S21" i="228" s="1"/>
  <c r="T11" i="228"/>
  <c r="T9" i="228"/>
  <c r="Y55" i="227"/>
  <c r="Z54" i="227"/>
  <c r="Z52" i="227"/>
  <c r="Z53" i="226" l="1"/>
  <c r="Z51" i="226"/>
  <c r="Y54" i="226"/>
  <c r="S20" i="228"/>
  <c r="S13" i="229"/>
  <c r="S22" i="229" s="1"/>
  <c r="AA52" i="227"/>
  <c r="AA54" i="227"/>
  <c r="AB65" i="227" s="1"/>
  <c r="AE65" i="227" s="1"/>
  <c r="Z55" i="227"/>
  <c r="S19" i="228"/>
  <c r="T10" i="229"/>
  <c r="T12" i="229"/>
  <c r="O25" i="228"/>
  <c r="N25" i="228"/>
  <c r="P25" i="228"/>
  <c r="N26" i="228"/>
  <c r="N28" i="228"/>
  <c r="T12" i="228"/>
  <c r="V11" i="228" s="1"/>
  <c r="V18" i="228" s="1"/>
  <c r="V13" i="228"/>
  <c r="S22" i="228"/>
  <c r="AB61" i="227" l="1"/>
  <c r="AE61" i="227" s="1"/>
  <c r="S21" i="229"/>
  <c r="S23" i="229"/>
  <c r="AA23" i="229" s="1"/>
  <c r="AB23" i="229"/>
  <c r="AA22" i="229"/>
  <c r="AB22" i="229"/>
  <c r="AA21" i="229"/>
  <c r="O28" i="228"/>
  <c r="O29" i="228" s="1"/>
  <c r="O26" i="228"/>
  <c r="AG54" i="227"/>
  <c r="AA55" i="227"/>
  <c r="AB69" i="227"/>
  <c r="AE69" i="227" s="1"/>
  <c r="AI54" i="227"/>
  <c r="AH54" i="227"/>
  <c r="T13" i="229"/>
  <c r="V14" i="229"/>
  <c r="W72" i="227"/>
  <c r="U75" i="227"/>
  <c r="V72" i="227"/>
  <c r="U73" i="227"/>
  <c r="U72" i="227"/>
  <c r="O26" i="229"/>
  <c r="N26" i="229"/>
  <c r="N27" i="229"/>
  <c r="N29" i="229"/>
  <c r="P26" i="229"/>
  <c r="AB60" i="227"/>
  <c r="AE60" i="227" s="1"/>
  <c r="S20" i="229"/>
  <c r="AA53" i="226"/>
  <c r="AB57" i="226" s="1"/>
  <c r="AE57" i="226" s="1"/>
  <c r="AA51" i="226"/>
  <c r="V17" i="228"/>
  <c r="V15" i="228"/>
  <c r="AB59" i="227"/>
  <c r="AE59" i="227" s="1"/>
  <c r="Z54" i="226"/>
  <c r="V12" i="229"/>
  <c r="V19" i="229" s="1"/>
  <c r="AB20" i="229" s="1"/>
  <c r="Z27" i="228"/>
  <c r="N27" i="228"/>
  <c r="AB58" i="227"/>
  <c r="AE58" i="227" s="1"/>
  <c r="AB66" i="227"/>
  <c r="AE66" i="227" s="1"/>
  <c r="N29" i="228"/>
  <c r="AB64" i="227"/>
  <c r="AE64" i="227" s="1"/>
  <c r="N28" i="229" l="1"/>
  <c r="AG53" i="226"/>
  <c r="N30" i="229"/>
  <c r="O29" i="229"/>
  <c r="O30" i="229" s="1"/>
  <c r="O27" i="229"/>
  <c r="AF56" i="227"/>
  <c r="AG69" i="227" s="1"/>
  <c r="AI55" i="227"/>
  <c r="AH55" i="227"/>
  <c r="V71" i="226"/>
  <c r="W71" i="226"/>
  <c r="U74" i="226"/>
  <c r="U72" i="226"/>
  <c r="U71" i="226"/>
  <c r="U73" i="226" s="1"/>
  <c r="U74" i="227"/>
  <c r="P28" i="228"/>
  <c r="P26" i="228"/>
  <c r="AA54" i="226"/>
  <c r="AB60" i="226"/>
  <c r="AE60" i="226" s="1"/>
  <c r="AB58" i="226"/>
  <c r="AE58" i="226" s="1"/>
  <c r="AB64" i="226"/>
  <c r="AE64" i="226" s="1"/>
  <c r="AB65" i="226"/>
  <c r="AE65" i="226" s="1"/>
  <c r="AH53" i="226"/>
  <c r="AI53" i="226"/>
  <c r="AB59" i="226"/>
  <c r="AE59" i="226" s="1"/>
  <c r="AB68" i="226"/>
  <c r="AE68" i="226" s="1"/>
  <c r="AB63" i="226"/>
  <c r="AE63" i="226" s="1"/>
  <c r="V73" i="227"/>
  <c r="V75" i="227"/>
  <c r="V76" i="227" s="1"/>
  <c r="AB21" i="229"/>
  <c r="AA20" i="229"/>
  <c r="U76" i="227"/>
  <c r="V16" i="229"/>
  <c r="V18" i="229"/>
  <c r="AB19" i="229" s="1"/>
  <c r="AF55" i="226" l="1"/>
  <c r="AG68" i="226" s="1"/>
  <c r="U75" i="226"/>
  <c r="AH54" i="226"/>
  <c r="AI54" i="226"/>
  <c r="W73" i="227"/>
  <c r="W75" i="227"/>
  <c r="Q26" i="228"/>
  <c r="Q28" i="228"/>
  <c r="Q29" i="228" s="1"/>
  <c r="P27" i="229"/>
  <c r="P29" i="229"/>
  <c r="P30" i="229" s="1"/>
  <c r="P29" i="228"/>
  <c r="AI74" i="227"/>
  <c r="AH74" i="227"/>
  <c r="V72" i="226"/>
  <c r="V74" i="226"/>
  <c r="V75" i="226" s="1"/>
  <c r="AI73" i="226"/>
  <c r="AH73" i="226"/>
  <c r="W74" i="226" l="1"/>
  <c r="W72" i="226"/>
  <c r="Q27" i="229"/>
  <c r="Q29" i="229"/>
  <c r="Q30" i="229" s="1"/>
  <c r="R28" i="228"/>
  <c r="R26" i="228"/>
  <c r="X73" i="227"/>
  <c r="X75" i="227"/>
  <c r="W76" i="227"/>
  <c r="X76" i="227" l="1"/>
  <c r="Y75" i="227"/>
  <c r="Y73" i="227"/>
  <c r="S28" i="228"/>
  <c r="S26" i="228"/>
  <c r="R29" i="228"/>
  <c r="R29" i="229"/>
  <c r="R30" i="229" s="1"/>
  <c r="R27" i="229"/>
  <c r="X72" i="226"/>
  <c r="X74" i="226"/>
  <c r="W75" i="226"/>
  <c r="T26" i="228" l="1"/>
  <c r="T28" i="228"/>
  <c r="T29" i="228" s="1"/>
  <c r="S29" i="228"/>
  <c r="S36" i="228" s="1"/>
  <c r="Y74" i="226"/>
  <c r="Y72" i="226"/>
  <c r="Z73" i="227"/>
  <c r="Z75" i="227"/>
  <c r="Y76" i="227"/>
  <c r="X75" i="226"/>
  <c r="S29" i="229"/>
  <c r="S27" i="229"/>
  <c r="V30" i="228"/>
  <c r="V28" i="228"/>
  <c r="V35" i="228" s="1"/>
  <c r="Y75" i="226" l="1"/>
  <c r="T27" i="229"/>
  <c r="T29" i="229"/>
  <c r="AA73" i="227"/>
  <c r="AA75" i="227"/>
  <c r="Z74" i="226"/>
  <c r="Z72" i="226"/>
  <c r="S37" i="228"/>
  <c r="S39" i="228"/>
  <c r="S38" i="228"/>
  <c r="V32" i="228"/>
  <c r="V34" i="228"/>
  <c r="S30" i="229"/>
  <c r="S40" i="229" s="1"/>
  <c r="AA40" i="229" s="1"/>
  <c r="Z76" i="227"/>
  <c r="AI75" i="227"/>
  <c r="N43" i="228"/>
  <c r="P42" i="228"/>
  <c r="O42" i="228"/>
  <c r="N45" i="228"/>
  <c r="N42" i="228"/>
  <c r="S39" i="229" l="1"/>
  <c r="S37" i="229"/>
  <c r="S38" i="229"/>
  <c r="AB39" i="229"/>
  <c r="AA38" i="229"/>
  <c r="U94" i="227"/>
  <c r="U93" i="227"/>
  <c r="U96" i="227"/>
  <c r="W93" i="227"/>
  <c r="V93" i="227"/>
  <c r="T30" i="229"/>
  <c r="V31" i="229"/>
  <c r="P43" i="229"/>
  <c r="N44" i="229"/>
  <c r="O43" i="229"/>
  <c r="N43" i="229"/>
  <c r="N46" i="229"/>
  <c r="N46" i="228"/>
  <c r="AA76" i="227"/>
  <c r="AI76" i="227" s="1"/>
  <c r="AB85" i="227"/>
  <c r="AE85" i="227" s="1"/>
  <c r="AB86" i="227"/>
  <c r="AE86" i="227" s="1"/>
  <c r="AB79" i="227"/>
  <c r="AE79" i="227" s="1"/>
  <c r="AH75" i="227"/>
  <c r="AB81" i="227"/>
  <c r="AE81" i="227" s="1"/>
  <c r="AB40" i="229"/>
  <c r="AA39" i="229"/>
  <c r="O45" i="228"/>
  <c r="O46" i="228" s="1"/>
  <c r="O43" i="228"/>
  <c r="AB80" i="227"/>
  <c r="AE80" i="227" s="1"/>
  <c r="AB87" i="227"/>
  <c r="AE87" i="227" s="1"/>
  <c r="AH76" i="227"/>
  <c r="AB38" i="229"/>
  <c r="AA37" i="229"/>
  <c r="AB82" i="227"/>
  <c r="AE82" i="227" s="1"/>
  <c r="AG75" i="227"/>
  <c r="AA74" i="226"/>
  <c r="AB78" i="226" s="1"/>
  <c r="AE78" i="226" s="1"/>
  <c r="AA72" i="226"/>
  <c r="Z44" i="228"/>
  <c r="N44" i="228"/>
  <c r="V29" i="229"/>
  <c r="V36" i="229" s="1"/>
  <c r="AB37" i="229" s="1"/>
  <c r="Z75" i="226"/>
  <c r="AB90" i="227"/>
  <c r="AE90" i="227" s="1"/>
  <c r="AG74" i="226" l="1"/>
  <c r="O46" i="229"/>
  <c r="O47" i="229" s="1"/>
  <c r="O44" i="229"/>
  <c r="AF77" i="227"/>
  <c r="V35" i="229"/>
  <c r="AB36" i="229" s="1"/>
  <c r="V33" i="229"/>
  <c r="V92" i="226"/>
  <c r="U95" i="226"/>
  <c r="W92" i="226"/>
  <c r="U92" i="226"/>
  <c r="U93" i="226"/>
  <c r="AA75" i="226"/>
  <c r="AI74" i="226"/>
  <c r="AH74" i="226"/>
  <c r="AB80" i="226"/>
  <c r="AE80" i="226" s="1"/>
  <c r="AB85" i="226"/>
  <c r="AE85" i="226" s="1"/>
  <c r="U97" i="227"/>
  <c r="U95" i="227"/>
  <c r="V96" i="227"/>
  <c r="V97" i="227" s="1"/>
  <c r="V94" i="227"/>
  <c r="N47" i="229"/>
  <c r="AB86" i="226"/>
  <c r="AE86" i="226" s="1"/>
  <c r="AG90" i="227"/>
  <c r="AB89" i="226"/>
  <c r="AE89" i="226" s="1"/>
  <c r="AB79" i="226"/>
  <c r="AE79" i="226" s="1"/>
  <c r="P45" i="228"/>
  <c r="P43" i="228"/>
  <c r="AB81" i="226"/>
  <c r="AE81" i="226" s="1"/>
  <c r="AB84" i="226"/>
  <c r="AE84" i="226" s="1"/>
  <c r="N45" i="229"/>
  <c r="U94" i="226" l="1"/>
  <c r="AF76" i="226"/>
  <c r="AG89" i="226" s="1"/>
  <c r="AI75" i="226"/>
  <c r="AH75" i="226"/>
  <c r="V93" i="226"/>
  <c r="V95" i="226"/>
  <c r="V96" i="226" s="1"/>
  <c r="AI94" i="226"/>
  <c r="AH94" i="226"/>
  <c r="W94" i="227"/>
  <c r="W96" i="227"/>
  <c r="Q45" i="228"/>
  <c r="Q46" i="228" s="1"/>
  <c r="Q43" i="228"/>
  <c r="U96" i="226"/>
  <c r="P46" i="228"/>
  <c r="AH95" i="227"/>
  <c r="AI95" i="227"/>
  <c r="P46" i="229"/>
  <c r="P44" i="229"/>
  <c r="Q44" i="229" l="1"/>
  <c r="Q46" i="229"/>
  <c r="Q47" i="229" s="1"/>
  <c r="W97" i="227"/>
  <c r="P47" i="229"/>
  <c r="X96" i="227"/>
  <c r="X94" i="227"/>
  <c r="W95" i="226"/>
  <c r="W93" i="226"/>
  <c r="R45" i="228"/>
  <c r="R43" i="228"/>
  <c r="R46" i="228" l="1"/>
  <c r="X93" i="226"/>
  <c r="X95" i="226"/>
  <c r="W96" i="226"/>
  <c r="S43" i="228"/>
  <c r="S45" i="228"/>
  <c r="Y96" i="227"/>
  <c r="Y94" i="227"/>
  <c r="X97" i="227"/>
  <c r="R44" i="229"/>
  <c r="R46" i="229"/>
  <c r="Z94" i="227" l="1"/>
  <c r="Z96" i="227"/>
  <c r="Z97" i="227" s="1"/>
  <c r="X96" i="226"/>
  <c r="Y97" i="227"/>
  <c r="T45" i="228"/>
  <c r="T43" i="228"/>
  <c r="R47" i="229"/>
  <c r="Y95" i="226"/>
  <c r="Y93" i="226"/>
  <c r="S46" i="228"/>
  <c r="S53" i="228" s="1"/>
  <c r="S46" i="229"/>
  <c r="S44" i="229"/>
  <c r="S56" i="228" l="1"/>
  <c r="S54" i="228"/>
  <c r="S55" i="228"/>
  <c r="Z93" i="226"/>
  <c r="Z95" i="226"/>
  <c r="Y96" i="226"/>
  <c r="T44" i="229"/>
  <c r="T46" i="229"/>
  <c r="N59" i="228"/>
  <c r="N60" i="228"/>
  <c r="O59" i="228"/>
  <c r="P59" i="228"/>
  <c r="N62" i="228"/>
  <c r="S47" i="229"/>
  <c r="S57" i="229" s="1"/>
  <c r="AA57" i="229" s="1"/>
  <c r="T46" i="228"/>
  <c r="V45" i="228" s="1"/>
  <c r="V52" i="228" s="1"/>
  <c r="V47" i="228"/>
  <c r="AA94" i="227"/>
  <c r="AA96" i="227"/>
  <c r="AB101" i="227" s="1"/>
  <c r="AE101" i="227" s="1"/>
  <c r="N61" i="228" l="1"/>
  <c r="Z61" i="228"/>
  <c r="V49" i="228"/>
  <c r="V51" i="228"/>
  <c r="T47" i="229"/>
  <c r="V46" i="229" s="1"/>
  <c r="V53" i="229" s="1"/>
  <c r="AB54" i="229" s="1"/>
  <c r="V48" i="229"/>
  <c r="O62" i="228"/>
  <c r="O63" i="228" s="1"/>
  <c r="O60" i="228"/>
  <c r="N63" i="229"/>
  <c r="O60" i="229"/>
  <c r="N60" i="229"/>
  <c r="N61" i="229"/>
  <c r="P60" i="229"/>
  <c r="Z96" i="226"/>
  <c r="S56" i="229"/>
  <c r="AA93" i="226"/>
  <c r="AA95" i="226"/>
  <c r="AB106" i="226" s="1"/>
  <c r="AE106" i="226" s="1"/>
  <c r="S55" i="229"/>
  <c r="S54" i="229"/>
  <c r="AA97" i="227"/>
  <c r="AB111" i="227"/>
  <c r="AE111" i="227" s="1"/>
  <c r="AI96" i="227"/>
  <c r="AG96" i="227"/>
  <c r="AB108" i="227"/>
  <c r="AE108" i="227" s="1"/>
  <c r="AB102" i="227"/>
  <c r="AE102" i="227" s="1"/>
  <c r="AH96" i="227"/>
  <c r="AB106" i="227"/>
  <c r="AE106" i="227" s="1"/>
  <c r="AB107" i="227"/>
  <c r="AE107" i="227" s="1"/>
  <c r="AB103" i="227"/>
  <c r="AE103" i="227" s="1"/>
  <c r="W114" i="227"/>
  <c r="V114" i="227"/>
  <c r="U115" i="227"/>
  <c r="U117" i="227"/>
  <c r="U114" i="227"/>
  <c r="N63" i="228"/>
  <c r="AB100" i="227"/>
  <c r="AE100" i="227" s="1"/>
  <c r="U116" i="227" l="1"/>
  <c r="AI116" i="227" s="1"/>
  <c r="AB99" i="226"/>
  <c r="AE99" i="226" s="1"/>
  <c r="AB107" i="226"/>
  <c r="AE107" i="226" s="1"/>
  <c r="AB56" i="229"/>
  <c r="AA55" i="229"/>
  <c r="AA96" i="226"/>
  <c r="AI95" i="226"/>
  <c r="AH95" i="226"/>
  <c r="AB100" i="226"/>
  <c r="AE100" i="226" s="1"/>
  <c r="AB101" i="226"/>
  <c r="AE101" i="226" s="1"/>
  <c r="N64" i="229"/>
  <c r="U114" i="226"/>
  <c r="U116" i="226"/>
  <c r="W113" i="226"/>
  <c r="V113" i="226"/>
  <c r="U113" i="226"/>
  <c r="P60" i="228"/>
  <c r="P62" i="228"/>
  <c r="AB102" i="226"/>
  <c r="AE102" i="226" s="1"/>
  <c r="V52" i="229"/>
  <c r="AB53" i="229" s="1"/>
  <c r="V50" i="229"/>
  <c r="AI97" i="227"/>
  <c r="AH97" i="227"/>
  <c r="AB55" i="229"/>
  <c r="AA54" i="229"/>
  <c r="AF98" i="227"/>
  <c r="AB57" i="229"/>
  <c r="AA56" i="229"/>
  <c r="AG111" i="227"/>
  <c r="U118" i="227"/>
  <c r="V115" i="227"/>
  <c r="V117" i="227"/>
  <c r="V118" i="227" s="1"/>
  <c r="AB110" i="226"/>
  <c r="AE110" i="226" s="1"/>
  <c r="AG95" i="226"/>
  <c r="O63" i="229"/>
  <c r="O64" i="229" s="1"/>
  <c r="O61" i="229"/>
  <c r="AB105" i="226"/>
  <c r="AE105" i="226" s="1"/>
  <c r="N62" i="229"/>
  <c r="AH116" i="227" l="1"/>
  <c r="AF97" i="226"/>
  <c r="W117" i="227"/>
  <c r="W115" i="227"/>
  <c r="P63" i="228"/>
  <c r="P61" i="229"/>
  <c r="P63" i="229"/>
  <c r="P64" i="229" s="1"/>
  <c r="AG110" i="226"/>
  <c r="U117" i="226"/>
  <c r="V114" i="226"/>
  <c r="V116" i="226"/>
  <c r="V117" i="226" s="1"/>
  <c r="Q60" i="228"/>
  <c r="Q62" i="228"/>
  <c r="Q63" i="228" s="1"/>
  <c r="AH96" i="226"/>
  <c r="AI96" i="226"/>
  <c r="U115" i="226"/>
  <c r="W114" i="226" l="1"/>
  <c r="W116" i="226"/>
  <c r="R62" i="228"/>
  <c r="R60" i="228"/>
  <c r="X115" i="227"/>
  <c r="X117" i="227"/>
  <c r="AI115" i="226"/>
  <c r="AH115" i="226"/>
  <c r="Q63" i="229"/>
  <c r="Q61" i="229"/>
  <c r="W118" i="227"/>
  <c r="S62" i="228" l="1"/>
  <c r="S60" i="228"/>
  <c r="W117" i="226"/>
  <c r="R61" i="229"/>
  <c r="R63" i="229"/>
  <c r="R64" i="229" s="1"/>
  <c r="R63" i="228"/>
  <c r="X118" i="227"/>
  <c r="X114" i="226"/>
  <c r="X116" i="226"/>
  <c r="Q64" i="229"/>
  <c r="Y117" i="227"/>
  <c r="Y115" i="227"/>
  <c r="S61" i="229" l="1"/>
  <c r="S63" i="229"/>
  <c r="Y114" i="226"/>
  <c r="Y116" i="226"/>
  <c r="Y118" i="227"/>
  <c r="Z115" i="227"/>
  <c r="Z117" i="227"/>
  <c r="T60" i="228"/>
  <c r="T62" i="228"/>
  <c r="X117" i="226"/>
  <c r="S63" i="228"/>
  <c r="S73" i="228"/>
  <c r="S71" i="228"/>
  <c r="S70" i="228"/>
  <c r="S72" i="228"/>
  <c r="Z118" i="227" l="1"/>
  <c r="AI117" i="227"/>
  <c r="O76" i="228"/>
  <c r="N77" i="228"/>
  <c r="P76" i="228"/>
  <c r="N76" i="228"/>
  <c r="N79" i="228"/>
  <c r="AA117" i="227"/>
  <c r="AB132" i="227" s="1"/>
  <c r="AE132" i="227" s="1"/>
  <c r="AA115" i="227"/>
  <c r="T63" i="228"/>
  <c r="V62" i="228" s="1"/>
  <c r="V69" i="228" s="1"/>
  <c r="V64" i="228"/>
  <c r="Y117" i="226"/>
  <c r="Z116" i="226"/>
  <c r="Z114" i="226"/>
  <c r="S64" i="229"/>
  <c r="S72" i="229" s="1"/>
  <c r="T63" i="229"/>
  <c r="T61" i="229"/>
  <c r="AA72" i="229" l="1"/>
  <c r="N80" i="228"/>
  <c r="Z78" i="228"/>
  <c r="N78" i="228"/>
  <c r="N78" i="229"/>
  <c r="P77" i="229"/>
  <c r="O77" i="229"/>
  <c r="N80" i="229"/>
  <c r="N77" i="229"/>
  <c r="AA116" i="226"/>
  <c r="AB123" i="226" s="1"/>
  <c r="AE123" i="226" s="1"/>
  <c r="AA114" i="226"/>
  <c r="O77" i="228"/>
  <c r="O79" i="228"/>
  <c r="O80" i="228" s="1"/>
  <c r="V63" i="229"/>
  <c r="V70" i="229" s="1"/>
  <c r="AB71" i="229" s="1"/>
  <c r="AA118" i="227"/>
  <c r="AB129" i="227"/>
  <c r="AE129" i="227" s="1"/>
  <c r="AH117" i="227"/>
  <c r="T64" i="229"/>
  <c r="V65" i="229"/>
  <c r="Z117" i="226"/>
  <c r="AB127" i="227"/>
  <c r="AE127" i="227" s="1"/>
  <c r="AB121" i="227"/>
  <c r="AE121" i="227" s="1"/>
  <c r="AB123" i="227"/>
  <c r="AE123" i="227" s="1"/>
  <c r="AB122" i="227"/>
  <c r="AE122" i="227" s="1"/>
  <c r="V66" i="228"/>
  <c r="V68" i="228"/>
  <c r="AB128" i="227"/>
  <c r="AE128" i="227" s="1"/>
  <c r="AB124" i="227"/>
  <c r="AE124" i="227" s="1"/>
  <c r="S71" i="229"/>
  <c r="S73" i="229"/>
  <c r="S74" i="229"/>
  <c r="AA74" i="229" s="1"/>
  <c r="AG117" i="227"/>
  <c r="N79" i="229" l="1"/>
  <c r="AB121" i="226"/>
  <c r="AE121" i="226" s="1"/>
  <c r="AB128" i="226"/>
  <c r="AE128" i="226" s="1"/>
  <c r="AB122" i="226"/>
  <c r="AE122" i="226" s="1"/>
  <c r="AB131" i="226"/>
  <c r="AE131" i="226" s="1"/>
  <c r="AB127" i="226"/>
  <c r="AE127" i="226" s="1"/>
  <c r="N81" i="229"/>
  <c r="AI118" i="227"/>
  <c r="AI136" i="227" s="1"/>
  <c r="AH118" i="227"/>
  <c r="AH136" i="227" s="1"/>
  <c r="O80" i="229"/>
  <c r="O81" i="229" s="1"/>
  <c r="O78" i="229"/>
  <c r="P79" i="228"/>
  <c r="P80" i="228" s="1"/>
  <c r="P77" i="228"/>
  <c r="AG116" i="226"/>
  <c r="AB72" i="229"/>
  <c r="AA71" i="229"/>
  <c r="AM9" i="226"/>
  <c r="AO8" i="226"/>
  <c r="AN8" i="226"/>
  <c r="AM8" i="226"/>
  <c r="AM11" i="226"/>
  <c r="V67" i="229"/>
  <c r="V69" i="229"/>
  <c r="AB70" i="229" s="1"/>
  <c r="AF119" i="227"/>
  <c r="AG132" i="227" s="1"/>
  <c r="AG136" i="227" s="1"/>
  <c r="AE4" i="227" s="1"/>
  <c r="AB74" i="229"/>
  <c r="AA73" i="229"/>
  <c r="AA117" i="226"/>
  <c r="AI116" i="226"/>
  <c r="AH116" i="226"/>
  <c r="AB126" i="226"/>
  <c r="AE126" i="226" s="1"/>
  <c r="AB120" i="226"/>
  <c r="AE120" i="226" s="1"/>
  <c r="AB73" i="229"/>
  <c r="AM12" i="226" l="1"/>
  <c r="P80" i="229"/>
  <c r="P81" i="229" s="1"/>
  <c r="P78" i="229"/>
  <c r="Q77" i="228"/>
  <c r="Q79" i="228"/>
  <c r="AF118" i="226"/>
  <c r="AM10" i="226"/>
  <c r="AN11" i="226"/>
  <c r="AN12" i="226" s="1"/>
  <c r="AN9" i="226"/>
  <c r="AI117" i="226"/>
  <c r="AH117" i="226"/>
  <c r="AG131" i="226"/>
  <c r="AO11" i="226" l="1"/>
  <c r="AO9" i="226"/>
  <c r="Q80" i="229"/>
  <c r="Q81" i="229" s="1"/>
  <c r="Q78" i="229"/>
  <c r="Q80" i="228"/>
  <c r="R77" i="228"/>
  <c r="R79" i="228"/>
  <c r="R80" i="228" s="1"/>
  <c r="R80" i="229" l="1"/>
  <c r="R81" i="229" s="1"/>
  <c r="R78" i="229"/>
  <c r="S77" i="228"/>
  <c r="S79" i="228"/>
  <c r="AP9" i="226"/>
  <c r="AP11" i="226"/>
  <c r="AO12" i="226"/>
  <c r="AQ9" i="226" l="1"/>
  <c r="AQ11" i="226"/>
  <c r="T79" i="228"/>
  <c r="T77" i="228"/>
  <c r="AP12" i="226"/>
  <c r="S80" i="228"/>
  <c r="S89" i="228" s="1"/>
  <c r="S88" i="228"/>
  <c r="S80" i="229"/>
  <c r="S78" i="229"/>
  <c r="S81" i="229" l="1"/>
  <c r="T78" i="229"/>
  <c r="T80" i="229"/>
  <c r="N96" i="228"/>
  <c r="P93" i="228"/>
  <c r="O93" i="228"/>
  <c r="N93" i="228"/>
  <c r="N94" i="228"/>
  <c r="V79" i="228"/>
  <c r="V86" i="228" s="1"/>
  <c r="T80" i="228"/>
  <c r="V81" i="228"/>
  <c r="S87" i="228"/>
  <c r="AQ12" i="226"/>
  <c r="S90" i="228"/>
  <c r="AR11" i="226"/>
  <c r="AR9" i="226"/>
  <c r="T81" i="229" l="1"/>
  <c r="V82" i="229"/>
  <c r="N97" i="229"/>
  <c r="N94" i="229"/>
  <c r="N95" i="229"/>
  <c r="O94" i="229"/>
  <c r="P94" i="229"/>
  <c r="V85" i="228"/>
  <c r="V83" i="228"/>
  <c r="V80" i="229"/>
  <c r="V87" i="229" s="1"/>
  <c r="AB88" i="229" s="1"/>
  <c r="N97" i="228"/>
  <c r="S90" i="229"/>
  <c r="S91" i="229"/>
  <c r="AA91" i="229" s="1"/>
  <c r="S88" i="229"/>
  <c r="O94" i="228"/>
  <c r="O96" i="228"/>
  <c r="O97" i="228" s="1"/>
  <c r="N95" i="228"/>
  <c r="Z95" i="228"/>
  <c r="AS11" i="226"/>
  <c r="AT23" i="226" s="1"/>
  <c r="AW23" i="226" s="1"/>
  <c r="AS9" i="226"/>
  <c r="AR12" i="226"/>
  <c r="S89" i="229"/>
  <c r="AB90" i="229" l="1"/>
  <c r="AA89" i="229"/>
  <c r="AT21" i="226"/>
  <c r="AW21" i="226" s="1"/>
  <c r="P96" i="228"/>
  <c r="P97" i="228" s="1"/>
  <c r="P94" i="228"/>
  <c r="AT17" i="226"/>
  <c r="AW17" i="226" s="1"/>
  <c r="AT15" i="226"/>
  <c r="AW15" i="226" s="1"/>
  <c r="O95" i="229"/>
  <c r="O97" i="229"/>
  <c r="O98" i="229" s="1"/>
  <c r="N96" i="229"/>
  <c r="N98" i="229"/>
  <c r="AS12" i="226"/>
  <c r="AT26" i="226"/>
  <c r="AW26" i="226" s="1"/>
  <c r="AT18" i="226"/>
  <c r="AW18" i="226" s="1"/>
  <c r="AB91" i="229"/>
  <c r="AA90" i="229"/>
  <c r="AB89" i="229"/>
  <c r="AA88" i="229"/>
  <c r="AY11" i="226"/>
  <c r="AT22" i="226"/>
  <c r="AW22" i="226" s="1"/>
  <c r="AT16" i="226"/>
  <c r="AW16" i="226" s="1"/>
  <c r="V86" i="229"/>
  <c r="AB87" i="229" s="1"/>
  <c r="V84" i="229"/>
  <c r="AM30" i="226"/>
  <c r="AO29" i="226"/>
  <c r="AN29" i="226"/>
  <c r="AM32" i="226"/>
  <c r="AM29" i="226"/>
  <c r="AM31" i="226" s="1"/>
  <c r="AX13" i="226" l="1"/>
  <c r="AY26" i="226"/>
  <c r="P97" i="229"/>
  <c r="P95" i="229"/>
  <c r="BA31" i="226"/>
  <c r="AZ31" i="226"/>
  <c r="AM33" i="226"/>
  <c r="Q94" i="228"/>
  <c r="Q96" i="228"/>
  <c r="AN30" i="226"/>
  <c r="AN32" i="226"/>
  <c r="AN33" i="226" s="1"/>
  <c r="R96" i="228" l="1"/>
  <c r="R97" i="228" s="1"/>
  <c r="R94" i="228"/>
  <c r="Q97" i="229"/>
  <c r="Q98" i="229" s="1"/>
  <c r="Q95" i="229"/>
  <c r="AO30" i="226"/>
  <c r="AO32" i="226"/>
  <c r="Q97" i="228"/>
  <c r="P98" i="229"/>
  <c r="S96" i="228" l="1"/>
  <c r="S94" i="228"/>
  <c r="AO33" i="226"/>
  <c r="AP32" i="226"/>
  <c r="AP30" i="226"/>
  <c r="R97" i="229"/>
  <c r="R95" i="229"/>
  <c r="AP33" i="226" l="1"/>
  <c r="T94" i="228"/>
  <c r="T96" i="228"/>
  <c r="R98" i="229"/>
  <c r="AQ30" i="226"/>
  <c r="AQ32" i="226"/>
  <c r="S95" i="229"/>
  <c r="S97" i="229"/>
  <c r="S97" i="228"/>
  <c r="S105" i="228" s="1"/>
  <c r="S104" i="228"/>
  <c r="S107" i="228"/>
  <c r="S106" i="228"/>
  <c r="AR30" i="226" l="1"/>
  <c r="AR32" i="226"/>
  <c r="P110" i="228"/>
  <c r="O110" i="228"/>
  <c r="N110" i="228"/>
  <c r="N111" i="228"/>
  <c r="N113" i="228"/>
  <c r="T97" i="228"/>
  <c r="V98" i="228"/>
  <c r="S98" i="229"/>
  <c r="S108" i="229" s="1"/>
  <c r="AA108" i="229" s="1"/>
  <c r="V96" i="228"/>
  <c r="V103" i="228" s="1"/>
  <c r="T95" i="229"/>
  <c r="T97" i="229"/>
  <c r="AQ33" i="226"/>
  <c r="N112" i="228" l="1"/>
  <c r="S106" i="229"/>
  <c r="N114" i="229"/>
  <c r="O111" i="229"/>
  <c r="N111" i="229"/>
  <c r="N113" i="229" s="1"/>
  <c r="P111" i="229"/>
  <c r="N112" i="229"/>
  <c r="O113" i="228"/>
  <c r="O114" i="228" s="1"/>
  <c r="O111" i="228"/>
  <c r="S107" i="229"/>
  <c r="S105" i="229"/>
  <c r="V100" i="228"/>
  <c r="V102" i="228"/>
  <c r="AR33" i="226"/>
  <c r="AS32" i="226"/>
  <c r="AT47" i="226" s="1"/>
  <c r="AW47" i="226" s="1"/>
  <c r="AS30" i="226"/>
  <c r="T98" i="229"/>
  <c r="V97" i="229" s="1"/>
  <c r="V104" i="229" s="1"/>
  <c r="AB105" i="229" s="1"/>
  <c r="V99" i="229"/>
  <c r="N114" i="228"/>
  <c r="AB108" i="229" l="1"/>
  <c r="AA107" i="229"/>
  <c r="AT43" i="226"/>
  <c r="AW43" i="226" s="1"/>
  <c r="AS33" i="226"/>
  <c r="BA32" i="226"/>
  <c r="AZ32" i="226"/>
  <c r="AT42" i="226"/>
  <c r="AW42" i="226" s="1"/>
  <c r="AT36" i="226"/>
  <c r="AW36" i="226" s="1"/>
  <c r="P111" i="228"/>
  <c r="P113" i="228"/>
  <c r="AT44" i="226"/>
  <c r="AW44" i="226" s="1"/>
  <c r="O114" i="229"/>
  <c r="O115" i="229" s="1"/>
  <c r="O112" i="229"/>
  <c r="AB106" i="229"/>
  <c r="AA105" i="229"/>
  <c r="AY32" i="226"/>
  <c r="AT38" i="226"/>
  <c r="AW38" i="226" s="1"/>
  <c r="V103" i="229"/>
  <c r="AB104" i="229" s="1"/>
  <c r="V101" i="229"/>
  <c r="AT39" i="226"/>
  <c r="AW39" i="226" s="1"/>
  <c r="AT37" i="226"/>
  <c r="AW37" i="226" s="1"/>
  <c r="N115" i="229"/>
  <c r="AB107" i="229"/>
  <c r="AA106" i="229"/>
  <c r="AM53" i="226"/>
  <c r="AM51" i="226"/>
  <c r="AO50" i="226"/>
  <c r="AN50" i="226"/>
  <c r="AM50" i="226"/>
  <c r="P114" i="228" l="1"/>
  <c r="Q113" i="228"/>
  <c r="Q114" i="228" s="1"/>
  <c r="Q111" i="228"/>
  <c r="AM52" i="226"/>
  <c r="AX34" i="226"/>
  <c r="AN51" i="226"/>
  <c r="AN53" i="226"/>
  <c r="AN54" i="226" s="1"/>
  <c r="AM54" i="226"/>
  <c r="AY47" i="226"/>
  <c r="BA33" i="226"/>
  <c r="AZ33" i="226"/>
  <c r="P112" i="229"/>
  <c r="P114" i="229"/>
  <c r="AO51" i="226" l="1"/>
  <c r="AO53" i="226"/>
  <c r="P115" i="229"/>
  <c r="BA52" i="226"/>
  <c r="AZ52" i="226"/>
  <c r="Q114" i="229"/>
  <c r="Q115" i="229" s="1"/>
  <c r="Q112" i="229"/>
  <c r="R111" i="228"/>
  <c r="R113" i="228"/>
  <c r="R114" i="228" s="1"/>
  <c r="R114" i="229" l="1"/>
  <c r="R115" i="229" s="1"/>
  <c r="R112" i="229"/>
  <c r="S113" i="228"/>
  <c r="S111" i="228"/>
  <c r="AO54" i="226"/>
  <c r="AP53" i="226"/>
  <c r="AP51" i="226"/>
  <c r="AP54" i="226" l="1"/>
  <c r="S114" i="228"/>
  <c r="V113" i="228" s="1"/>
  <c r="V120" i="228" s="1"/>
  <c r="T111" i="228"/>
  <c r="T113" i="228"/>
  <c r="T114" i="228" s="1"/>
  <c r="S112" i="229"/>
  <c r="S114" i="229"/>
  <c r="AQ51" i="226"/>
  <c r="AQ53" i="226"/>
  <c r="S115" i="229" l="1"/>
  <c r="S123" i="229" s="1"/>
  <c r="S125" i="229"/>
  <c r="AA125" i="229" s="1"/>
  <c r="S123" i="228"/>
  <c r="S122" i="228"/>
  <c r="T112" i="229"/>
  <c r="T114" i="229"/>
  <c r="AQ54" i="226"/>
  <c r="N130" i="228"/>
  <c r="P127" i="228"/>
  <c r="O127" i="228"/>
  <c r="N128" i="228"/>
  <c r="N127" i="228"/>
  <c r="V115" i="228"/>
  <c r="S121" i="228"/>
  <c r="AR51" i="226"/>
  <c r="AR53" i="226"/>
  <c r="S124" i="228"/>
  <c r="N129" i="228" l="1"/>
  <c r="AA123" i="229"/>
  <c r="T115" i="229"/>
  <c r="V116" i="229"/>
  <c r="O128" i="228"/>
  <c r="O130" i="228"/>
  <c r="O131" i="228" s="1"/>
  <c r="N131" i="229"/>
  <c r="P128" i="229"/>
  <c r="O128" i="229"/>
  <c r="N128" i="229"/>
  <c r="N130" i="229" s="1"/>
  <c r="N129" i="229"/>
  <c r="V119" i="228"/>
  <c r="V117" i="228"/>
  <c r="N131" i="228"/>
  <c r="AR54" i="226"/>
  <c r="AS51" i="226"/>
  <c r="AS53" i="226"/>
  <c r="AT65" i="226" s="1"/>
  <c r="AW65" i="226" s="1"/>
  <c r="S122" i="229"/>
  <c r="V114" i="229"/>
  <c r="V121" i="229" s="1"/>
  <c r="AB122" i="229" s="1"/>
  <c r="S124" i="229"/>
  <c r="AB124" i="229" s="1"/>
  <c r="O131" i="229" l="1"/>
  <c r="O132" i="229" s="1"/>
  <c r="O129" i="229"/>
  <c r="AS54" i="226"/>
  <c r="AT63" i="226"/>
  <c r="AW63" i="226" s="1"/>
  <c r="AZ53" i="226"/>
  <c r="BA53" i="226"/>
  <c r="AY53" i="226"/>
  <c r="AT60" i="226"/>
  <c r="AW60" i="226" s="1"/>
  <c r="AT68" i="226"/>
  <c r="AW68" i="226" s="1"/>
  <c r="AT57" i="226"/>
  <c r="AW57" i="226" s="1"/>
  <c r="AT59" i="226"/>
  <c r="AW59" i="226" s="1"/>
  <c r="AO71" i="226"/>
  <c r="AM74" i="226"/>
  <c r="AM72" i="226"/>
  <c r="AN71" i="226"/>
  <c r="AM71" i="226"/>
  <c r="AT64" i="226"/>
  <c r="AW64" i="226" s="1"/>
  <c r="AT58" i="226"/>
  <c r="AW58" i="226" s="1"/>
  <c r="AB125" i="229"/>
  <c r="AA124" i="229"/>
  <c r="N132" i="229"/>
  <c r="AB123" i="229"/>
  <c r="AA122" i="229"/>
  <c r="P130" i="228"/>
  <c r="P128" i="228"/>
  <c r="V118" i="229"/>
  <c r="V120" i="229"/>
  <c r="AB121" i="229" s="1"/>
  <c r="AM73" i="226" l="1"/>
  <c r="AX55" i="226"/>
  <c r="AY68" i="226"/>
  <c r="AZ73" i="226"/>
  <c r="BA73" i="226"/>
  <c r="AZ54" i="226"/>
  <c r="BA54" i="226"/>
  <c r="Q130" i="228"/>
  <c r="Q131" i="228" s="1"/>
  <c r="Q128" i="228"/>
  <c r="AN74" i="226"/>
  <c r="AN75" i="226" s="1"/>
  <c r="AN72" i="226"/>
  <c r="P131" i="228"/>
  <c r="AM75" i="226"/>
  <c r="P131" i="229"/>
  <c r="P129" i="229"/>
  <c r="AO72" i="226" l="1"/>
  <c r="AO74" i="226"/>
  <c r="R128" i="228"/>
  <c r="R130" i="228"/>
  <c r="Q129" i="229"/>
  <c r="Q131" i="229"/>
  <c r="Q132" i="229" s="1"/>
  <c r="P132" i="229"/>
  <c r="R131" i="229" l="1"/>
  <c r="R132" i="229" s="1"/>
  <c r="R129" i="229"/>
  <c r="R131" i="228"/>
  <c r="S128" i="228"/>
  <c r="S130" i="228"/>
  <c r="AO75" i="226"/>
  <c r="AP72" i="226"/>
  <c r="AP74" i="226"/>
  <c r="S131" i="228" l="1"/>
  <c r="S138" i="228" s="1"/>
  <c r="S140" i="228"/>
  <c r="S139" i="228"/>
  <c r="AP75" i="226"/>
  <c r="T128" i="228"/>
  <c r="T130" i="228"/>
  <c r="AQ74" i="226"/>
  <c r="AQ72" i="226"/>
  <c r="S129" i="229"/>
  <c r="S131" i="229"/>
  <c r="S132" i="229" l="1"/>
  <c r="S140" i="229" s="1"/>
  <c r="AB8" i="228"/>
  <c r="AA8" i="228"/>
  <c r="Z9" i="228"/>
  <c r="Z11" i="228"/>
  <c r="Z8" i="228"/>
  <c r="T131" i="228"/>
  <c r="V130" i="228" s="1"/>
  <c r="V137" i="228" s="1"/>
  <c r="V132" i="228"/>
  <c r="T129" i="229"/>
  <c r="T131" i="229"/>
  <c r="AR72" i="226"/>
  <c r="AR74" i="226"/>
  <c r="AQ75" i="226"/>
  <c r="S141" i="228"/>
  <c r="AA140" i="229" l="1"/>
  <c r="V134" i="228"/>
  <c r="V136" i="228"/>
  <c r="AR75" i="226"/>
  <c r="T132" i="229"/>
  <c r="V133" i="229"/>
  <c r="Z12" i="228"/>
  <c r="AA9" i="228"/>
  <c r="AA11" i="228"/>
  <c r="AA12" i="228" s="1"/>
  <c r="AS72" i="226"/>
  <c r="AS74" i="226"/>
  <c r="AT78" i="226" s="1"/>
  <c r="AW78" i="226" s="1"/>
  <c r="V131" i="229"/>
  <c r="V138" i="229" s="1"/>
  <c r="AB139" i="229" s="1"/>
  <c r="S141" i="229"/>
  <c r="S139" i="229"/>
  <c r="S142" i="229"/>
  <c r="AA142" i="229" s="1"/>
  <c r="AT89" i="226" l="1"/>
  <c r="AW89" i="226" s="1"/>
  <c r="AT81" i="226"/>
  <c r="AW81" i="226" s="1"/>
  <c r="AS75" i="226"/>
  <c r="BA74" i="226"/>
  <c r="AY74" i="226"/>
  <c r="AZ74" i="226"/>
  <c r="AT85" i="226"/>
  <c r="AW85" i="226" s="1"/>
  <c r="AM95" i="226"/>
  <c r="AN92" i="226"/>
  <c r="AM92" i="226"/>
  <c r="AM93" i="226"/>
  <c r="AO92" i="226"/>
  <c r="AT86" i="226"/>
  <c r="AW86" i="226" s="1"/>
  <c r="AT80" i="226"/>
  <c r="AW80" i="226" s="1"/>
  <c r="AB11" i="228"/>
  <c r="AB9" i="228"/>
  <c r="AB140" i="229"/>
  <c r="AA139" i="229"/>
  <c r="V5" i="229" s="1"/>
  <c r="AT79" i="226"/>
  <c r="AW79" i="226" s="1"/>
  <c r="V6" i="229"/>
  <c r="V137" i="229"/>
  <c r="AB138" i="229" s="1"/>
  <c r="U4" i="229" s="1"/>
  <c r="V135" i="229"/>
  <c r="AB142" i="229"/>
  <c r="AA141" i="229"/>
  <c r="AT84" i="226"/>
  <c r="AW84" i="226" s="1"/>
  <c r="AB141" i="229"/>
  <c r="AM94" i="226" l="1"/>
  <c r="AX76" i="226"/>
  <c r="AN95" i="226"/>
  <c r="AN96" i="226" s="1"/>
  <c r="AN93" i="226"/>
  <c r="BA94" i="226"/>
  <c r="AZ94" i="226"/>
  <c r="U5" i="229"/>
  <c r="AM96" i="226"/>
  <c r="AY89" i="226"/>
  <c r="AB12" i="228"/>
  <c r="BA75" i="226"/>
  <c r="AZ75" i="226"/>
  <c r="AC9" i="228"/>
  <c r="AC11" i="228"/>
  <c r="AC12" i="228" s="1"/>
  <c r="AD9" i="228" l="1"/>
  <c r="AD11" i="228"/>
  <c r="AD12" i="228" s="1"/>
  <c r="AO95" i="226"/>
  <c r="AO93" i="226"/>
  <c r="AP95" i="226" l="1"/>
  <c r="AP96" i="226" s="1"/>
  <c r="AP93" i="226"/>
  <c r="AO96" i="226"/>
  <c r="AE11" i="228"/>
  <c r="AE9" i="228"/>
  <c r="AE12" i="228" l="1"/>
  <c r="AQ95" i="226"/>
  <c r="AQ93" i="226"/>
  <c r="AF9" i="228"/>
  <c r="AF11" i="228"/>
  <c r="AA25" i="228" l="1"/>
  <c r="Z28" i="228"/>
  <c r="AB25" i="228"/>
  <c r="Z26" i="228"/>
  <c r="Z25" i="228"/>
  <c r="AH11" i="228"/>
  <c r="AH18" i="228" s="1"/>
  <c r="AQ96" i="226"/>
  <c r="AE21" i="228"/>
  <c r="AE22" i="228"/>
  <c r="AF12" i="228"/>
  <c r="AH13" i="228"/>
  <c r="AR93" i="226"/>
  <c r="AR95" i="226"/>
  <c r="AR96" i="226" s="1"/>
  <c r="AE20" i="228"/>
  <c r="AE19" i="228"/>
  <c r="AS93" i="226" l="1"/>
  <c r="AS95" i="226"/>
  <c r="AT107" i="226" s="1"/>
  <c r="AW107" i="226" s="1"/>
  <c r="AH15" i="228"/>
  <c r="AH17" i="228"/>
  <c r="AA26" i="228"/>
  <c r="AA28" i="228"/>
  <c r="AA29" i="228" s="1"/>
  <c r="AT101" i="226"/>
  <c r="AW101" i="226" s="1"/>
  <c r="AT102" i="226"/>
  <c r="AW102" i="226" s="1"/>
  <c r="Z29" i="228"/>
  <c r="AY95" i="226" l="1"/>
  <c r="AT106" i="226"/>
  <c r="AW106" i="226" s="1"/>
  <c r="AS96" i="226"/>
  <c r="AZ95" i="226"/>
  <c r="BA95" i="226"/>
  <c r="AB26" i="228"/>
  <c r="AB28" i="228"/>
  <c r="AB29" i="228" s="1"/>
  <c r="AO113" i="226"/>
  <c r="AN113" i="226"/>
  <c r="AM116" i="226"/>
  <c r="AM113" i="226"/>
  <c r="AM115" i="226" s="1"/>
  <c r="AM114" i="226"/>
  <c r="AT99" i="226"/>
  <c r="AW99" i="226" s="1"/>
  <c r="AT100" i="226"/>
  <c r="AW100" i="226" s="1"/>
  <c r="AT110" i="226"/>
  <c r="AW110" i="226" s="1"/>
  <c r="AT105" i="226"/>
  <c r="AW105" i="226" s="1"/>
  <c r="BA115" i="226" l="1"/>
  <c r="AZ115" i="226"/>
  <c r="AZ96" i="226"/>
  <c r="BA96" i="226"/>
  <c r="AM117" i="226"/>
  <c r="AC26" i="228"/>
  <c r="AC28" i="228"/>
  <c r="AC29" i="228" s="1"/>
  <c r="AX97" i="226"/>
  <c r="AY110" i="226" s="1"/>
  <c r="AN116" i="226"/>
  <c r="AN117" i="226" s="1"/>
  <c r="AN114" i="226"/>
  <c r="AO116" i="226" l="1"/>
  <c r="AO114" i="226"/>
  <c r="AD26" i="228"/>
  <c r="AD28" i="228"/>
  <c r="AD29" i="228" s="1"/>
  <c r="AE26" i="228" l="1"/>
  <c r="AE28" i="228"/>
  <c r="AP114" i="226"/>
  <c r="AP116" i="226"/>
  <c r="AO117" i="226"/>
  <c r="AP117" i="226" l="1"/>
  <c r="AQ116" i="226"/>
  <c r="AQ114" i="226"/>
  <c r="AE29" i="228"/>
  <c r="AE36" i="228" s="1"/>
  <c r="AF28" i="228"/>
  <c r="AF26" i="228"/>
  <c r="AE37" i="228" l="1"/>
  <c r="AE38" i="228"/>
  <c r="AE39" i="228"/>
  <c r="AR116" i="226"/>
  <c r="AR114" i="226"/>
  <c r="AQ117" i="226"/>
  <c r="Z42" i="228"/>
  <c r="Z43" i="228"/>
  <c r="AB42" i="228"/>
  <c r="Z45" i="228"/>
  <c r="AA42" i="228"/>
  <c r="AF29" i="228"/>
  <c r="AH30" i="228"/>
  <c r="AH28" i="228"/>
  <c r="AH35" i="228" s="1"/>
  <c r="AH32" i="228" l="1"/>
  <c r="AH34" i="228"/>
  <c r="AS114" i="226"/>
  <c r="AS116" i="226"/>
  <c r="AT127" i="226" s="1"/>
  <c r="AW127" i="226" s="1"/>
  <c r="AR117" i="226"/>
  <c r="AT122" i="226"/>
  <c r="AW122" i="226" s="1"/>
  <c r="AT128" i="226"/>
  <c r="AW128" i="226" s="1"/>
  <c r="Z46" i="228"/>
  <c r="AA45" i="228"/>
  <c r="AA46" i="228" s="1"/>
  <c r="AA43" i="228"/>
  <c r="AT131" i="226" l="1"/>
  <c r="AW131" i="226" s="1"/>
  <c r="AY116" i="226"/>
  <c r="AB45" i="228"/>
  <c r="AB46" i="228" s="1"/>
  <c r="AB43" i="228"/>
  <c r="AS117" i="226"/>
  <c r="AT123" i="226"/>
  <c r="AW123" i="226" s="1"/>
  <c r="AT121" i="226"/>
  <c r="AW121" i="226" s="1"/>
  <c r="AT120" i="226"/>
  <c r="AW120" i="226" s="1"/>
  <c r="AT126" i="226"/>
  <c r="AW126" i="226" s="1"/>
  <c r="AZ116" i="226"/>
  <c r="BA116" i="226"/>
  <c r="BF8" i="226"/>
  <c r="BD11" i="226"/>
  <c r="BD9" i="226"/>
  <c r="BE8" i="226"/>
  <c r="BD8" i="226"/>
  <c r="BD10" i="226" l="1"/>
  <c r="AX118" i="226"/>
  <c r="AY131" i="226" s="1"/>
  <c r="BA117" i="226"/>
  <c r="AZ117" i="226"/>
  <c r="BE11" i="226"/>
  <c r="BE12" i="226" s="1"/>
  <c r="BE9" i="226"/>
  <c r="AC43" i="228"/>
  <c r="AC45" i="228"/>
  <c r="BD12" i="226"/>
  <c r="AC46" i="228" l="1"/>
  <c r="AD43" i="228"/>
  <c r="AD45" i="228"/>
  <c r="AD46" i="228" s="1"/>
  <c r="BF9" i="226"/>
  <c r="BF11" i="226"/>
  <c r="BF12" i="226" l="1"/>
  <c r="AE43" i="228"/>
  <c r="AE45" i="228"/>
  <c r="BG11" i="226"/>
  <c r="BG12" i="226" s="1"/>
  <c r="BG9" i="226"/>
  <c r="AF43" i="228" l="1"/>
  <c r="AF45" i="228"/>
  <c r="AF46" i="228" s="1"/>
  <c r="BH9" i="226"/>
  <c r="BH11" i="226"/>
  <c r="AE46" i="228"/>
  <c r="AH45" i="228" s="1"/>
  <c r="AH52" i="228" s="1"/>
  <c r="BI11" i="226" l="1"/>
  <c r="BI12" i="226" s="1"/>
  <c r="BI9" i="226"/>
  <c r="AE53" i="228"/>
  <c r="AE54" i="228"/>
  <c r="AE55" i="228"/>
  <c r="BH12" i="226"/>
  <c r="AA59" i="228"/>
  <c r="Z59" i="228"/>
  <c r="Z60" i="228"/>
  <c r="AB59" i="228"/>
  <c r="Z62" i="228"/>
  <c r="AE56" i="228"/>
  <c r="AH47" i="228"/>
  <c r="Z63" i="228" l="1"/>
  <c r="BJ11" i="226"/>
  <c r="BJ9" i="226"/>
  <c r="AH51" i="228"/>
  <c r="AH49" i="228"/>
  <c r="AA62" i="228"/>
  <c r="AA63" i="228" s="1"/>
  <c r="AA60" i="228"/>
  <c r="BJ12" i="226" l="1"/>
  <c r="BK22" i="226"/>
  <c r="BN22" i="226" s="1"/>
  <c r="BK17" i="226"/>
  <c r="BN17" i="226" s="1"/>
  <c r="BK26" i="226"/>
  <c r="BN26" i="226" s="1"/>
  <c r="BK18" i="226"/>
  <c r="BN18" i="226" s="1"/>
  <c r="BK21" i="226"/>
  <c r="BN21" i="226" s="1"/>
  <c r="BK23" i="226"/>
  <c r="BN23" i="226" s="1"/>
  <c r="BK16" i="226"/>
  <c r="BN16" i="226" s="1"/>
  <c r="BD32" i="226"/>
  <c r="BD30" i="226"/>
  <c r="BF29" i="226"/>
  <c r="BE29" i="226"/>
  <c r="BD29" i="226"/>
  <c r="BK15" i="226"/>
  <c r="BN15" i="226" s="1"/>
  <c r="BP11" i="226"/>
  <c r="AB60" i="228"/>
  <c r="AB62" i="228"/>
  <c r="AB63" i="228" s="1"/>
  <c r="BD31" i="226" l="1"/>
  <c r="BD33" i="226"/>
  <c r="AC60" i="228"/>
  <c r="AC62" i="228"/>
  <c r="AC63" i="228" s="1"/>
  <c r="BR31" i="226"/>
  <c r="BQ31" i="226"/>
  <c r="BE30" i="226"/>
  <c r="BE32" i="226"/>
  <c r="BE33" i="226" s="1"/>
  <c r="BO13" i="226"/>
  <c r="BP26" i="226" s="1"/>
  <c r="BF30" i="226" l="1"/>
  <c r="BF32" i="226"/>
  <c r="AD60" i="228"/>
  <c r="AD62" i="228"/>
  <c r="AD63" i="228" s="1"/>
  <c r="AE62" i="228" l="1"/>
  <c r="AE60" i="228"/>
  <c r="BF33" i="226"/>
  <c r="BG30" i="226"/>
  <c r="BG32" i="226"/>
  <c r="BG33" i="226" l="1"/>
  <c r="BH30" i="226"/>
  <c r="BH32" i="226"/>
  <c r="AF62" i="228"/>
  <c r="AF60" i="228"/>
  <c r="AE63" i="228"/>
  <c r="AE72" i="228" s="1"/>
  <c r="AE71" i="228"/>
  <c r="AE73" i="228" l="1"/>
  <c r="AF63" i="228"/>
  <c r="AH64" i="228"/>
  <c r="BI30" i="226"/>
  <c r="BI32" i="226"/>
  <c r="BI33" i="226" s="1"/>
  <c r="BH33" i="226"/>
  <c r="AH62" i="228"/>
  <c r="AH69" i="228" s="1"/>
  <c r="AE70" i="228"/>
  <c r="Z79" i="228"/>
  <c r="Z77" i="228"/>
  <c r="AB76" i="228"/>
  <c r="Z76" i="228"/>
  <c r="AA76" i="228"/>
  <c r="AA77" i="228" l="1"/>
  <c r="AA79" i="228"/>
  <c r="AA80" i="228" s="1"/>
  <c r="BJ30" i="226"/>
  <c r="BJ32" i="226"/>
  <c r="Z80" i="228"/>
  <c r="AH68" i="228"/>
  <c r="AH66" i="228"/>
  <c r="BK43" i="226"/>
  <c r="BN43" i="226" s="1"/>
  <c r="BJ33" i="226" l="1"/>
  <c r="BQ32" i="226"/>
  <c r="BR32" i="226"/>
  <c r="BK47" i="226"/>
  <c r="BN47" i="226" s="1"/>
  <c r="BK42" i="226"/>
  <c r="BN42" i="226" s="1"/>
  <c r="BK36" i="226"/>
  <c r="BN36" i="226" s="1"/>
  <c r="BP32" i="226"/>
  <c r="BK37" i="226"/>
  <c r="BN37" i="226" s="1"/>
  <c r="BK38" i="226"/>
  <c r="BN38" i="226" s="1"/>
  <c r="BK39" i="226"/>
  <c r="BN39" i="226" s="1"/>
  <c r="BK44" i="226"/>
  <c r="BN44" i="226" s="1"/>
  <c r="BD53" i="226"/>
  <c r="BD50" i="226"/>
  <c r="BD51" i="226"/>
  <c r="BF50" i="226"/>
  <c r="BE50" i="226"/>
  <c r="AB77" i="228"/>
  <c r="AB79" i="228"/>
  <c r="BD54" i="226" l="1"/>
  <c r="AB80" i="228"/>
  <c r="BO34" i="226"/>
  <c r="BP47" i="226" s="1"/>
  <c r="AC79" i="228"/>
  <c r="AC80" i="228" s="1"/>
  <c r="AC77" i="228"/>
  <c r="BE53" i="226"/>
  <c r="BE54" i="226" s="1"/>
  <c r="BE51" i="226"/>
  <c r="BD52" i="226"/>
  <c r="BR33" i="226"/>
  <c r="BQ33" i="226"/>
  <c r="AD79" i="228" l="1"/>
  <c r="AD80" i="228" s="1"/>
  <c r="AD77" i="228"/>
  <c r="BR52" i="226"/>
  <c r="BQ52" i="226"/>
  <c r="BF53" i="226"/>
  <c r="BF51" i="226"/>
  <c r="BF54" i="226" l="1"/>
  <c r="BG51" i="226"/>
  <c r="BG53" i="226"/>
  <c r="BG54" i="226" s="1"/>
  <c r="AE77" i="228"/>
  <c r="AE79" i="228"/>
  <c r="AF79" i="228" l="1"/>
  <c r="AF77" i="228"/>
  <c r="BH53" i="226"/>
  <c r="BH51" i="226"/>
  <c r="AE80" i="228"/>
  <c r="AE90" i="228" s="1"/>
  <c r="AE89" i="228" l="1"/>
  <c r="AH79" i="228"/>
  <c r="AH86" i="228" s="1"/>
  <c r="AE87" i="228"/>
  <c r="BH54" i="226"/>
  <c r="AA93" i="228"/>
  <c r="AB93" i="228"/>
  <c r="Z93" i="228"/>
  <c r="Z96" i="228"/>
  <c r="Z94" i="228"/>
  <c r="AF80" i="228"/>
  <c r="AH81" i="228"/>
  <c r="AE88" i="228"/>
  <c r="BI51" i="226"/>
  <c r="BI53" i="226"/>
  <c r="Z97" i="228" l="1"/>
  <c r="BI54" i="226"/>
  <c r="BJ53" i="226"/>
  <c r="BJ51" i="226"/>
  <c r="AH85" i="228"/>
  <c r="AH83" i="228"/>
  <c r="AA96" i="228"/>
  <c r="AA97" i="228" s="1"/>
  <c r="AA94" i="228"/>
  <c r="BD74" i="226" l="1"/>
  <c r="BD71" i="226"/>
  <c r="BE71" i="226"/>
  <c r="BD72" i="226"/>
  <c r="BF71" i="226"/>
  <c r="AB94" i="228"/>
  <c r="AB96" i="228"/>
  <c r="AB97" i="228" s="1"/>
  <c r="BJ54" i="226"/>
  <c r="BK64" i="226"/>
  <c r="BN64" i="226" s="1"/>
  <c r="BP53" i="226"/>
  <c r="BK57" i="226"/>
  <c r="BN57" i="226" s="1"/>
  <c r="BR53" i="226"/>
  <c r="BQ53" i="226"/>
  <c r="BK68" i="226"/>
  <c r="BN68" i="226" s="1"/>
  <c r="BK60" i="226"/>
  <c r="BN60" i="226" s="1"/>
  <c r="BK59" i="226"/>
  <c r="BN59" i="226" s="1"/>
  <c r="BK58" i="226"/>
  <c r="BN58" i="226" s="1"/>
  <c r="BK63" i="226"/>
  <c r="BN63" i="226" s="1"/>
  <c r="BK65" i="226"/>
  <c r="BN65" i="226" s="1"/>
  <c r="BO55" i="226" l="1"/>
  <c r="BP68" i="226"/>
  <c r="BR54" i="226"/>
  <c r="BQ54" i="226"/>
  <c r="AC94" i="228"/>
  <c r="AC96" i="228"/>
  <c r="BE72" i="226"/>
  <c r="BE74" i="226"/>
  <c r="BE75" i="226" s="1"/>
  <c r="BD73" i="226"/>
  <c r="BD75" i="226"/>
  <c r="BF74" i="226" l="1"/>
  <c r="BF72" i="226"/>
  <c r="BQ73" i="226"/>
  <c r="BR73" i="226"/>
  <c r="AD94" i="228"/>
  <c r="AD96" i="228"/>
  <c r="AD97" i="228" s="1"/>
  <c r="AC97" i="228"/>
  <c r="BG74" i="226" l="1"/>
  <c r="BG72" i="226"/>
  <c r="AE96" i="228"/>
  <c r="AE94" i="228"/>
  <c r="BF75" i="226"/>
  <c r="AF94" i="228" l="1"/>
  <c r="AF96" i="228"/>
  <c r="AE97" i="228"/>
  <c r="BH74" i="226"/>
  <c r="BH72" i="226"/>
  <c r="BG75" i="226"/>
  <c r="BH75" i="226" l="1"/>
  <c r="BI74" i="226"/>
  <c r="BI75" i="226" s="1"/>
  <c r="BI72" i="226"/>
  <c r="AE107" i="228"/>
  <c r="Z113" i="228"/>
  <c r="Z111" i="228"/>
  <c r="AB110" i="228"/>
  <c r="AA110" i="228"/>
  <c r="Z110" i="228"/>
  <c r="Z112" i="228" s="1"/>
  <c r="AE104" i="228"/>
  <c r="AE105" i="228"/>
  <c r="AE106" i="228"/>
  <c r="AF97" i="228"/>
  <c r="AH96" i="228" s="1"/>
  <c r="AH103" i="228" s="1"/>
  <c r="AH98" i="228"/>
  <c r="AH100" i="228" l="1"/>
  <c r="AH102" i="228"/>
  <c r="AA113" i="228"/>
  <c r="AA114" i="228" s="1"/>
  <c r="AA111" i="228"/>
  <c r="Z114" i="228"/>
  <c r="BJ74" i="226"/>
  <c r="BK78" i="226" s="1"/>
  <c r="BN78" i="226" s="1"/>
  <c r="BJ72" i="226"/>
  <c r="BJ75" i="226" l="1"/>
  <c r="BK81" i="226"/>
  <c r="BN81" i="226" s="1"/>
  <c r="BR74" i="226"/>
  <c r="BQ74" i="226"/>
  <c r="BK85" i="226"/>
  <c r="BN85" i="226" s="1"/>
  <c r="BK84" i="226"/>
  <c r="BN84" i="226" s="1"/>
  <c r="BK89" i="226"/>
  <c r="BN89" i="226" s="1"/>
  <c r="BK80" i="226"/>
  <c r="BN80" i="226" s="1"/>
  <c r="BP74" i="226"/>
  <c r="BE92" i="226"/>
  <c r="BD93" i="226"/>
  <c r="BD95" i="226"/>
  <c r="BD92" i="226"/>
  <c r="BF92" i="226"/>
  <c r="BK79" i="226"/>
  <c r="BN79" i="226" s="1"/>
  <c r="BK86" i="226"/>
  <c r="BN86" i="226" s="1"/>
  <c r="AB113" i="228"/>
  <c r="AB111" i="228"/>
  <c r="BO76" i="226" l="1"/>
  <c r="BP89" i="226"/>
  <c r="AB114" i="228"/>
  <c r="AC113" i="228"/>
  <c r="AC114" i="228" s="1"/>
  <c r="AC111" i="228"/>
  <c r="BD96" i="226"/>
  <c r="BD94" i="226"/>
  <c r="BE95" i="226"/>
  <c r="BE96" i="226" s="1"/>
  <c r="BE93" i="226"/>
  <c r="BR75" i="226"/>
  <c r="BQ75" i="226"/>
  <c r="BF95" i="226" l="1"/>
  <c r="BF93" i="226"/>
  <c r="BQ94" i="226"/>
  <c r="BR94" i="226"/>
  <c r="AD113" i="228"/>
  <c r="AD114" i="228" s="1"/>
  <c r="AD111" i="228"/>
  <c r="AE111" i="228" l="1"/>
  <c r="AE113" i="228"/>
  <c r="BG93" i="226"/>
  <c r="BG95" i="226"/>
  <c r="BF96" i="226"/>
  <c r="BH95" i="226" l="1"/>
  <c r="BH93" i="226"/>
  <c r="BG96" i="226"/>
  <c r="AE114" i="228"/>
  <c r="AE123" i="228" s="1"/>
  <c r="AF113" i="228"/>
  <c r="AF111" i="228"/>
  <c r="AE124" i="228" l="1"/>
  <c r="AE121" i="228"/>
  <c r="AE122" i="228"/>
  <c r="Z127" i="228"/>
  <c r="Z128" i="228"/>
  <c r="AB127" i="228"/>
  <c r="Z130" i="228"/>
  <c r="AA127" i="228"/>
  <c r="AF114" i="228"/>
  <c r="AH115" i="228"/>
  <c r="BI93" i="226"/>
  <c r="BI95" i="226"/>
  <c r="AH113" i="228"/>
  <c r="AH120" i="228" s="1"/>
  <c r="BH96" i="226"/>
  <c r="Z131" i="228" l="1"/>
  <c r="AA130" i="228"/>
  <c r="AA131" i="228" s="1"/>
  <c r="AA128" i="228"/>
  <c r="BI96" i="226"/>
  <c r="Z129" i="228"/>
  <c r="BJ95" i="226"/>
  <c r="BK107" i="226" s="1"/>
  <c r="BN107" i="226" s="1"/>
  <c r="BJ93" i="226"/>
  <c r="AH117" i="228"/>
  <c r="AH119" i="228"/>
  <c r="BK105" i="226" l="1"/>
  <c r="BN105" i="226" s="1"/>
  <c r="BK101" i="226"/>
  <c r="BN101" i="226" s="1"/>
  <c r="BK99" i="226"/>
  <c r="BN99" i="226" s="1"/>
  <c r="BK102" i="226"/>
  <c r="BN102" i="226" s="1"/>
  <c r="BK100" i="226"/>
  <c r="BN100" i="226" s="1"/>
  <c r="BK106" i="226"/>
  <c r="BN106" i="226" s="1"/>
  <c r="AB128" i="228"/>
  <c r="AB130" i="228"/>
  <c r="AB131" i="228" s="1"/>
  <c r="BD113" i="226"/>
  <c r="BF113" i="226"/>
  <c r="BD116" i="226"/>
  <c r="BE113" i="226"/>
  <c r="BD114" i="226"/>
  <c r="BJ96" i="226"/>
  <c r="BQ95" i="226"/>
  <c r="BP95" i="226"/>
  <c r="BR95" i="226"/>
  <c r="BK110" i="226"/>
  <c r="BN110" i="226" s="1"/>
  <c r="BO97" i="226" l="1"/>
  <c r="BP110" i="226"/>
  <c r="BE116" i="226"/>
  <c r="BE117" i="226" s="1"/>
  <c r="BE114" i="226"/>
  <c r="BD117" i="226"/>
  <c r="BR96" i="226"/>
  <c r="BQ96" i="226"/>
  <c r="BD115" i="226"/>
  <c r="AC128" i="228"/>
  <c r="AC130" i="228"/>
  <c r="AD130" i="228" l="1"/>
  <c r="AD131" i="228" s="1"/>
  <c r="AD128" i="228"/>
  <c r="BR115" i="226"/>
  <c r="BQ115" i="226"/>
  <c r="AC131" i="228"/>
  <c r="BF116" i="226"/>
  <c r="BF114" i="226"/>
  <c r="BG116" i="226" l="1"/>
  <c r="BG117" i="226" s="1"/>
  <c r="BG114" i="226"/>
  <c r="BF117" i="226"/>
  <c r="AE128" i="228"/>
  <c r="AE130" i="228"/>
  <c r="AE131" i="228" l="1"/>
  <c r="AH130" i="228" s="1"/>
  <c r="AH137" i="228" s="1"/>
  <c r="AE140" i="228"/>
  <c r="AE141" i="228"/>
  <c r="AF128" i="228"/>
  <c r="AF130" i="228"/>
  <c r="AF131" i="228" s="1"/>
  <c r="BH116" i="226"/>
  <c r="BH114" i="226"/>
  <c r="BI116" i="226" l="1"/>
  <c r="BI117" i="226" s="1"/>
  <c r="BI114" i="226"/>
  <c r="BH117" i="226"/>
  <c r="AK11" i="228"/>
  <c r="AM8" i="228"/>
  <c r="AL8" i="228"/>
  <c r="AK8" i="228"/>
  <c r="AK9" i="228"/>
  <c r="AH132" i="228"/>
  <c r="AE138" i="228"/>
  <c r="AE139" i="228"/>
  <c r="AH134" i="228" l="1"/>
  <c r="AH136" i="228"/>
  <c r="AK12" i="228"/>
  <c r="AL11" i="228"/>
  <c r="AL12" i="228" s="1"/>
  <c r="AL9" i="228"/>
  <c r="BJ114" i="226"/>
  <c r="BJ116" i="226"/>
  <c r="AK10" i="228"/>
  <c r="BJ117" i="226" l="1"/>
  <c r="BK126" i="226"/>
  <c r="BN126" i="226" s="1"/>
  <c r="BK127" i="226"/>
  <c r="BN127" i="226" s="1"/>
  <c r="BK122" i="226"/>
  <c r="BN122" i="226" s="1"/>
  <c r="BK121" i="226"/>
  <c r="BN121" i="226" s="1"/>
  <c r="BK120" i="226"/>
  <c r="BN120" i="226" s="1"/>
  <c r="BK128" i="226"/>
  <c r="BN128" i="226" s="1"/>
  <c r="BQ116" i="226"/>
  <c r="BP116" i="226"/>
  <c r="BR116" i="226"/>
  <c r="BK131" i="226"/>
  <c r="BN131" i="226" s="1"/>
  <c r="BK123" i="226"/>
  <c r="BN123" i="226" s="1"/>
  <c r="BV8" i="226"/>
  <c r="BV9" i="226"/>
  <c r="BX8" i="226"/>
  <c r="BV11" i="226"/>
  <c r="BW8" i="226"/>
  <c r="AM9" i="228"/>
  <c r="AM11" i="228"/>
  <c r="AM12" i="228" s="1"/>
  <c r="BO118" i="226" l="1"/>
  <c r="BP131" i="226" s="1"/>
  <c r="AN11" i="228"/>
  <c r="AN12" i="228" s="1"/>
  <c r="AN9" i="228"/>
  <c r="BV12" i="226"/>
  <c r="BW9" i="226"/>
  <c r="BW11" i="226"/>
  <c r="BW12" i="226" s="1"/>
  <c r="BV10" i="226"/>
  <c r="BR117" i="226"/>
  <c r="BQ117" i="226"/>
  <c r="AO9" i="228" l="1"/>
  <c r="AO11" i="228"/>
  <c r="AO12" i="228" s="1"/>
  <c r="BX9" i="226"/>
  <c r="BX11" i="226"/>
  <c r="BX12" i="226" l="1"/>
  <c r="BY9" i="226"/>
  <c r="BY11" i="226"/>
  <c r="AP9" i="228"/>
  <c r="AP11" i="228"/>
  <c r="AP12" i="228" l="1"/>
  <c r="AP21" i="228"/>
  <c r="AP20" i="228"/>
  <c r="AP22" i="228"/>
  <c r="AP19" i="228"/>
  <c r="AQ11" i="228"/>
  <c r="AQ9" i="228"/>
  <c r="BY12" i="226"/>
  <c r="BZ11" i="226"/>
  <c r="BZ12" i="226" s="1"/>
  <c r="BZ9" i="226"/>
  <c r="AK25" i="228" l="1"/>
  <c r="AL25" i="228"/>
  <c r="AK28" i="228"/>
  <c r="AK26" i="228"/>
  <c r="AM25" i="228"/>
  <c r="AQ12" i="228"/>
  <c r="AS13" i="228"/>
  <c r="CA11" i="226"/>
  <c r="CA9" i="226"/>
  <c r="AS11" i="228"/>
  <c r="AS18" i="228" s="1"/>
  <c r="AS15" i="228" l="1"/>
  <c r="AS17" i="228"/>
  <c r="AL28" i="228"/>
  <c r="AL29" i="228" s="1"/>
  <c r="AL26" i="228"/>
  <c r="AK29" i="228"/>
  <c r="CB11" i="226"/>
  <c r="CC21" i="226" s="1"/>
  <c r="CF21" i="226" s="1"/>
  <c r="CB9" i="226"/>
  <c r="CA12" i="226"/>
  <c r="AK27" i="228"/>
  <c r="CC22" i="226" l="1"/>
  <c r="CF22" i="226" s="1"/>
  <c r="CC23" i="226"/>
  <c r="CF23" i="226" s="1"/>
  <c r="BX29" i="226"/>
  <c r="BW29" i="226"/>
  <c r="BV29" i="226"/>
  <c r="BV32" i="226"/>
  <c r="BV30" i="226"/>
  <c r="CB12" i="226"/>
  <c r="CH11" i="226"/>
  <c r="CC18" i="226"/>
  <c r="CF18" i="226" s="1"/>
  <c r="CC15" i="226"/>
  <c r="CF15" i="226" s="1"/>
  <c r="CC26" i="226"/>
  <c r="CF26" i="226" s="1"/>
  <c r="CC16" i="226"/>
  <c r="CF16" i="226" s="1"/>
  <c r="AM28" i="228"/>
  <c r="AM29" i="228" s="1"/>
  <c r="AM26" i="228"/>
  <c r="CC17" i="226"/>
  <c r="CF17" i="226" s="1"/>
  <c r="BV31" i="226" l="1"/>
  <c r="BW32" i="226"/>
  <c r="BW33" i="226" s="1"/>
  <c r="BW30" i="226"/>
  <c r="BV33" i="226"/>
  <c r="CJ31" i="226"/>
  <c r="CI31" i="226"/>
  <c r="AN28" i="228"/>
  <c r="AN29" i="228" s="1"/>
  <c r="AN26" i="228"/>
  <c r="CG13" i="226"/>
  <c r="CH26" i="226" s="1"/>
  <c r="AO28" i="228" l="1"/>
  <c r="AO29" i="228" s="1"/>
  <c r="AO26" i="228"/>
  <c r="BX32" i="226"/>
  <c r="BX30" i="226"/>
  <c r="BX33" i="226" l="1"/>
  <c r="BY32" i="226"/>
  <c r="BY33" i="226" s="1"/>
  <c r="BY30" i="226"/>
  <c r="AP28" i="228"/>
  <c r="AP26" i="228"/>
  <c r="AQ26" i="228" l="1"/>
  <c r="AQ28" i="228"/>
  <c r="AP29" i="228"/>
  <c r="AP36" i="228" s="1"/>
  <c r="BZ32" i="226"/>
  <c r="BZ30" i="226"/>
  <c r="AP39" i="228" l="1"/>
  <c r="AP37" i="228"/>
  <c r="AP38" i="228"/>
  <c r="CA30" i="226"/>
  <c r="CA32" i="226"/>
  <c r="BZ33" i="226"/>
  <c r="AQ29" i="228"/>
  <c r="AS28" i="228" s="1"/>
  <c r="AS35" i="228" s="1"/>
  <c r="AS30" i="228"/>
  <c r="AK45" i="228"/>
  <c r="AL42" i="228"/>
  <c r="AK42" i="228"/>
  <c r="AK44" i="228" s="1"/>
  <c r="AM42" i="228"/>
  <c r="AK43" i="228"/>
  <c r="AK46" i="228" l="1"/>
  <c r="AS34" i="228"/>
  <c r="AS32" i="228"/>
  <c r="CA33" i="226"/>
  <c r="CB30" i="226"/>
  <c r="CB32" i="226"/>
  <c r="CC37" i="226" s="1"/>
  <c r="CF37" i="226" s="1"/>
  <c r="AL45" i="228"/>
  <c r="AL46" i="228" s="1"/>
  <c r="AL43" i="228"/>
  <c r="CB33" i="226" l="1"/>
  <c r="CJ32" i="226"/>
  <c r="CI32" i="226"/>
  <c r="CH32" i="226"/>
  <c r="CC44" i="226"/>
  <c r="CF44" i="226" s="1"/>
  <c r="CC43" i="226"/>
  <c r="CF43" i="226" s="1"/>
  <c r="CC47" i="226"/>
  <c r="CF47" i="226" s="1"/>
  <c r="CC36" i="226"/>
  <c r="CF36" i="226" s="1"/>
  <c r="CC39" i="226"/>
  <c r="CF39" i="226" s="1"/>
  <c r="BX50" i="226"/>
  <c r="BW50" i="226"/>
  <c r="BV50" i="226"/>
  <c r="BV53" i="226"/>
  <c r="BV51" i="226"/>
  <c r="CC38" i="226"/>
  <c r="CF38" i="226" s="1"/>
  <c r="CC42" i="226"/>
  <c r="CF42" i="226" s="1"/>
  <c r="AM43" i="228"/>
  <c r="AM45" i="228"/>
  <c r="AM46" i="228" s="1"/>
  <c r="BV52" i="226" l="1"/>
  <c r="CJ52" i="226"/>
  <c r="CI52" i="226"/>
  <c r="CG34" i="226"/>
  <c r="AN43" i="228"/>
  <c r="AN45" i="228"/>
  <c r="AN46" i="228" s="1"/>
  <c r="CH47" i="226"/>
  <c r="BW53" i="226"/>
  <c r="BW54" i="226" s="1"/>
  <c r="BW51" i="226"/>
  <c r="BV54" i="226"/>
  <c r="CI33" i="226"/>
  <c r="CJ33" i="226"/>
  <c r="BX53" i="226" l="1"/>
  <c r="BX51" i="226"/>
  <c r="AO45" i="228"/>
  <c r="AO46" i="228" s="1"/>
  <c r="AO43" i="228"/>
  <c r="AP45" i="228" l="1"/>
  <c r="AP43" i="228"/>
  <c r="BY51" i="226"/>
  <c r="BY53" i="226"/>
  <c r="BX54" i="226"/>
  <c r="BZ53" i="226" l="1"/>
  <c r="BZ51" i="226"/>
  <c r="AQ45" i="228"/>
  <c r="AQ43" i="228"/>
  <c r="AP46" i="228"/>
  <c r="AP54" i="228" s="1"/>
  <c r="AP53" i="228"/>
  <c r="AP55" i="228"/>
  <c r="BY54" i="226"/>
  <c r="AP56" i="228" l="1"/>
  <c r="AK60" i="228"/>
  <c r="AM59" i="228"/>
  <c r="AK62" i="228"/>
  <c r="AL59" i="228"/>
  <c r="AK59" i="228"/>
  <c r="AK61" i="228" s="1"/>
  <c r="AQ46" i="228"/>
  <c r="AS45" i="228" s="1"/>
  <c r="AS52" i="228" s="1"/>
  <c r="AS47" i="228"/>
  <c r="CA51" i="226"/>
  <c r="CA53" i="226"/>
  <c r="BZ54" i="226"/>
  <c r="AK63" i="228" l="1"/>
  <c r="AL62" i="228"/>
  <c r="AL63" i="228" s="1"/>
  <c r="AL60" i="228"/>
  <c r="CA54" i="226"/>
  <c r="CB51" i="226"/>
  <c r="CB53" i="226"/>
  <c r="CC59" i="226" s="1"/>
  <c r="CF59" i="226" s="1"/>
  <c r="AS51" i="228"/>
  <c r="AS49" i="228"/>
  <c r="CC60" i="226" l="1"/>
  <c r="CF60" i="226" s="1"/>
  <c r="CC57" i="226"/>
  <c r="CF57" i="226" s="1"/>
  <c r="CC58" i="226"/>
  <c r="CF58" i="226" s="1"/>
  <c r="CC65" i="226"/>
  <c r="CF65" i="226" s="1"/>
  <c r="CC63" i="226"/>
  <c r="CF63" i="226" s="1"/>
  <c r="AM62" i="228"/>
  <c r="AM63" i="228" s="1"/>
  <c r="AM60" i="228"/>
  <c r="CB54" i="226"/>
  <c r="CC68" i="226"/>
  <c r="CF68" i="226" s="1"/>
  <c r="CH53" i="226"/>
  <c r="CJ53" i="226"/>
  <c r="CI53" i="226"/>
  <c r="CC64" i="226"/>
  <c r="CF64" i="226" s="1"/>
  <c r="BV72" i="226"/>
  <c r="BV74" i="226"/>
  <c r="BX71" i="226"/>
  <c r="BW71" i="226"/>
  <c r="BV71" i="226"/>
  <c r="BV73" i="226" l="1"/>
  <c r="CG55" i="226"/>
  <c r="BV75" i="226"/>
  <c r="BW72" i="226"/>
  <c r="BW74" i="226"/>
  <c r="BW75" i="226" s="1"/>
  <c r="CJ54" i="226"/>
  <c r="CI54" i="226"/>
  <c r="CJ73" i="226"/>
  <c r="CI73" i="226"/>
  <c r="CH68" i="226"/>
  <c r="AN62" i="228"/>
  <c r="AN60" i="228"/>
  <c r="AO60" i="228" l="1"/>
  <c r="AO62" i="228"/>
  <c r="AO63" i="228" s="1"/>
  <c r="AN63" i="228"/>
  <c r="BX74" i="226"/>
  <c r="BX72" i="226"/>
  <c r="BX75" i="226" l="1"/>
  <c r="BY74" i="226"/>
  <c r="BY75" i="226" s="1"/>
  <c r="BY72" i="226"/>
  <c r="AP62" i="228"/>
  <c r="AP60" i="228"/>
  <c r="AQ62" i="228" l="1"/>
  <c r="AQ60" i="228"/>
  <c r="AP63" i="228"/>
  <c r="AP73" i="228" s="1"/>
  <c r="BZ72" i="226"/>
  <c r="BZ74" i="226"/>
  <c r="AP71" i="228" l="1"/>
  <c r="AP70" i="228"/>
  <c r="AP72" i="228"/>
  <c r="AS62" i="228"/>
  <c r="AS69" i="228" s="1"/>
  <c r="BZ75" i="226"/>
  <c r="CA72" i="226"/>
  <c r="CA74" i="226"/>
  <c r="AL76" i="228"/>
  <c r="AK79" i="228"/>
  <c r="AK76" i="228"/>
  <c r="AK77" i="228"/>
  <c r="AM76" i="228"/>
  <c r="AQ63" i="228"/>
  <c r="AS64" i="228"/>
  <c r="AK78" i="228" l="1"/>
  <c r="CA75" i="226"/>
  <c r="AS68" i="228"/>
  <c r="AS66" i="228"/>
  <c r="CB74" i="226"/>
  <c r="CC89" i="226" s="1"/>
  <c r="CF89" i="226" s="1"/>
  <c r="CB72" i="226"/>
  <c r="AL77" i="228"/>
  <c r="AL79" i="228"/>
  <c r="AL80" i="228" s="1"/>
  <c r="AK80" i="228"/>
  <c r="AM79" i="228" l="1"/>
  <c r="AM80" i="228" s="1"/>
  <c r="AM77" i="228"/>
  <c r="BV93" i="226"/>
  <c r="BW92" i="226"/>
  <c r="BX92" i="226"/>
  <c r="BV92" i="226"/>
  <c r="BV94" i="226" s="1"/>
  <c r="BV95" i="226"/>
  <c r="CB75" i="226"/>
  <c r="CC85" i="226"/>
  <c r="CF85" i="226" s="1"/>
  <c r="CC84" i="226"/>
  <c r="CF84" i="226" s="1"/>
  <c r="CH74" i="226"/>
  <c r="CI74" i="226"/>
  <c r="CJ74" i="226"/>
  <c r="CC81" i="226"/>
  <c r="CF81" i="226" s="1"/>
  <c r="CC78" i="226"/>
  <c r="CF78" i="226" s="1"/>
  <c r="CC79" i="226"/>
  <c r="CF79" i="226" s="1"/>
  <c r="CC80" i="226"/>
  <c r="CF80" i="226" s="1"/>
  <c r="CC86" i="226"/>
  <c r="CF86" i="226" s="1"/>
  <c r="CI75" i="226" l="1"/>
  <c r="CJ75" i="226"/>
  <c r="BV96" i="226"/>
  <c r="CI94" i="226"/>
  <c r="CJ94" i="226"/>
  <c r="CG76" i="226"/>
  <c r="CH89" i="226" s="1"/>
  <c r="BW95" i="226"/>
  <c r="BW96" i="226" s="1"/>
  <c r="BW93" i="226"/>
  <c r="AN77" i="228"/>
  <c r="AN79" i="228"/>
  <c r="AN80" i="228" l="1"/>
  <c r="AO79" i="228"/>
  <c r="AO80" i="228" s="1"/>
  <c r="AO77" i="228"/>
  <c r="BX93" i="226"/>
  <c r="BX95" i="226"/>
  <c r="BX96" i="226" l="1"/>
  <c r="AP77" i="228"/>
  <c r="AP79" i="228"/>
  <c r="BY95" i="226"/>
  <c r="BY96" i="226" s="1"/>
  <c r="BY93" i="226"/>
  <c r="BZ95" i="226" l="1"/>
  <c r="BZ93" i="226"/>
  <c r="AP89" i="228"/>
  <c r="AP80" i="228"/>
  <c r="AP87" i="228" s="1"/>
  <c r="AQ77" i="228"/>
  <c r="AQ79" i="228"/>
  <c r="AP90" i="228" l="1"/>
  <c r="AP88" i="228"/>
  <c r="AQ80" i="228"/>
  <c r="AS81" i="228"/>
  <c r="CA93" i="226"/>
  <c r="CA95" i="226"/>
  <c r="AK93" i="228"/>
  <c r="AL93" i="228"/>
  <c r="AK96" i="228"/>
  <c r="AK94" i="228"/>
  <c r="AM93" i="228"/>
  <c r="BZ96" i="226"/>
  <c r="AS79" i="228"/>
  <c r="AS86" i="228" s="1"/>
  <c r="AK95" i="228" l="1"/>
  <c r="CA96" i="226"/>
  <c r="CB95" i="226"/>
  <c r="CB93" i="226"/>
  <c r="AS83" i="228"/>
  <c r="AS85" i="228"/>
  <c r="AL96" i="228"/>
  <c r="AL97" i="228" s="1"/>
  <c r="AL94" i="228"/>
  <c r="AK97" i="228"/>
  <c r="CB96" i="226" l="1"/>
  <c r="CJ95" i="226"/>
  <c r="CC99" i="226"/>
  <c r="CF99" i="226" s="1"/>
  <c r="CI95" i="226"/>
  <c r="CC107" i="226"/>
  <c r="CF107" i="226" s="1"/>
  <c r="CH95" i="226"/>
  <c r="BV116" i="226"/>
  <c r="BV114" i="226"/>
  <c r="BX113" i="226"/>
  <c r="BW113" i="226"/>
  <c r="BV113" i="226"/>
  <c r="CC106" i="226"/>
  <c r="CF106" i="226" s="1"/>
  <c r="CC110" i="226"/>
  <c r="CF110" i="226" s="1"/>
  <c r="AM96" i="228"/>
  <c r="AM97" i="228" s="1"/>
  <c r="AM94" i="228"/>
  <c r="CC102" i="226"/>
  <c r="CF102" i="226" s="1"/>
  <c r="CC100" i="226"/>
  <c r="CF100" i="226" s="1"/>
  <c r="CC101" i="226"/>
  <c r="CF101" i="226" s="1"/>
  <c r="CC105" i="226"/>
  <c r="CF105" i="226" s="1"/>
  <c r="BV115" i="226" l="1"/>
  <c r="CI115" i="226"/>
  <c r="CJ115" i="226"/>
  <c r="BV117" i="226"/>
  <c r="BW114" i="226"/>
  <c r="BW116" i="226"/>
  <c r="BW117" i="226" s="1"/>
  <c r="CG97" i="226"/>
  <c r="CH110" i="226" s="1"/>
  <c r="AN94" i="228"/>
  <c r="AN96" i="228"/>
  <c r="AN97" i="228" s="1"/>
  <c r="CI96" i="226"/>
  <c r="CJ96" i="226"/>
  <c r="AO94" i="228" l="1"/>
  <c r="AO96" i="228"/>
  <c r="AO97" i="228" s="1"/>
  <c r="BX114" i="226"/>
  <c r="BX116" i="226"/>
  <c r="BX117" i="226" l="1"/>
  <c r="AP96" i="228"/>
  <c r="AP94" i="228"/>
  <c r="BY114" i="226"/>
  <c r="BY116" i="226"/>
  <c r="BY117" i="226" s="1"/>
  <c r="AQ94" i="228" l="1"/>
  <c r="AQ96" i="228"/>
  <c r="BZ114" i="226"/>
  <c r="BZ116" i="226"/>
  <c r="AP97" i="228"/>
  <c r="AP104" i="228" l="1"/>
  <c r="AP107" i="228"/>
  <c r="AP106" i="228"/>
  <c r="BZ117" i="226"/>
  <c r="CA116" i="226"/>
  <c r="CA114" i="226"/>
  <c r="AQ97" i="228"/>
  <c r="AS96" i="228" s="1"/>
  <c r="AS103" i="228" s="1"/>
  <c r="AS98" i="228"/>
  <c r="AP105" i="228"/>
  <c r="AK113" i="228"/>
  <c r="AM110" i="228"/>
  <c r="AL110" i="228"/>
  <c r="AK110" i="228"/>
  <c r="AK112" i="228" s="1"/>
  <c r="AK111" i="228"/>
  <c r="CB116" i="226" l="1"/>
  <c r="CB114" i="226"/>
  <c r="CA117" i="226"/>
  <c r="CC120" i="226"/>
  <c r="CF120" i="226" s="1"/>
  <c r="CC126" i="226"/>
  <c r="CF126" i="226" s="1"/>
  <c r="CC127" i="226"/>
  <c r="CF127" i="226" s="1"/>
  <c r="CC121" i="226"/>
  <c r="CF121" i="226" s="1"/>
  <c r="CJ116" i="226"/>
  <c r="CH116" i="226"/>
  <c r="CC128" i="226"/>
  <c r="CF128" i="226" s="1"/>
  <c r="CC122" i="226"/>
  <c r="CF122" i="226" s="1"/>
  <c r="AS102" i="228"/>
  <c r="AS100" i="228"/>
  <c r="AL111" i="228"/>
  <c r="AL113" i="228"/>
  <c r="AL114" i="228" s="1"/>
  <c r="AK114" i="228"/>
  <c r="AM111" i="228" l="1"/>
  <c r="AM113" i="228"/>
  <c r="AM114" i="228" s="1"/>
  <c r="CN8" i="226"/>
  <c r="CO8" i="226"/>
  <c r="CM8" i="226"/>
  <c r="CM10" i="226" s="1"/>
  <c r="CM11" i="226"/>
  <c r="CM9" i="226"/>
  <c r="CB117" i="226"/>
  <c r="CC123" i="226"/>
  <c r="CF123" i="226" s="1"/>
  <c r="CI116" i="226"/>
  <c r="CC131" i="226"/>
  <c r="CF131" i="226" s="1"/>
  <c r="CG118" i="226" l="1"/>
  <c r="CH131" i="226" s="1"/>
  <c r="CN11" i="226"/>
  <c r="CN12" i="226" s="1"/>
  <c r="CN9" i="226"/>
  <c r="CM12" i="226"/>
  <c r="AN111" i="228"/>
  <c r="AN113" i="228"/>
  <c r="AN114" i="228" s="1"/>
  <c r="CJ117" i="226"/>
  <c r="CI117" i="226"/>
  <c r="CO11" i="226" l="1"/>
  <c r="CO9" i="226"/>
  <c r="AO111" i="228"/>
  <c r="AO113" i="228"/>
  <c r="AO114" i="228" l="1"/>
  <c r="AP111" i="228"/>
  <c r="AP113" i="228"/>
  <c r="CP11" i="226"/>
  <c r="CP12" i="226" s="1"/>
  <c r="CP9" i="226"/>
  <c r="CO12" i="226"/>
  <c r="AP114" i="228" l="1"/>
  <c r="AP122" i="228" s="1"/>
  <c r="CQ9" i="226"/>
  <c r="CQ11" i="226"/>
  <c r="AQ113" i="228"/>
  <c r="AQ114" i="228" s="1"/>
  <c r="AQ111" i="228"/>
  <c r="AS113" i="228"/>
  <c r="AS120" i="228" s="1"/>
  <c r="AK127" i="228" l="1"/>
  <c r="AK130" i="228"/>
  <c r="AK128" i="228"/>
  <c r="AL127" i="228"/>
  <c r="AM127" i="228"/>
  <c r="CR9" i="226"/>
  <c r="CR11" i="226"/>
  <c r="CQ12" i="226"/>
  <c r="AP123" i="228"/>
  <c r="AP121" i="228"/>
  <c r="AP124" i="228"/>
  <c r="AS115" i="228"/>
  <c r="AL130" i="228" l="1"/>
  <c r="AL131" i="228" s="1"/>
  <c r="AL128" i="228"/>
  <c r="AK131" i="228"/>
  <c r="CR12" i="226"/>
  <c r="AK129" i="228"/>
  <c r="AS119" i="228"/>
  <c r="AS117" i="228"/>
  <c r="CS9" i="226"/>
  <c r="CS11" i="226"/>
  <c r="CT26" i="226" s="1"/>
  <c r="CW26" i="226" s="1"/>
  <c r="CT17" i="226" l="1"/>
  <c r="CW17" i="226" s="1"/>
  <c r="CT23" i="226"/>
  <c r="CW23" i="226" s="1"/>
  <c r="CY11" i="226"/>
  <c r="CT21" i="226"/>
  <c r="CW21" i="226" s="1"/>
  <c r="CT16" i="226"/>
  <c r="CW16" i="226" s="1"/>
  <c r="CM30" i="226"/>
  <c r="CO29" i="226"/>
  <c r="CN29" i="226"/>
  <c r="CM29" i="226"/>
  <c r="CM32" i="226"/>
  <c r="AM130" i="228"/>
  <c r="AM128" i="228"/>
  <c r="CS12" i="226"/>
  <c r="CT15" i="226"/>
  <c r="CW15" i="226" s="1"/>
  <c r="CT18" i="226"/>
  <c r="CW18" i="226" s="1"/>
  <c r="CT22" i="226"/>
  <c r="CW22" i="226" s="1"/>
  <c r="CM31" i="226" l="1"/>
  <c r="CN30" i="226"/>
  <c r="CN32" i="226"/>
  <c r="CN33" i="226" s="1"/>
  <c r="CM33" i="226"/>
  <c r="CX13" i="226"/>
  <c r="CY26" i="226" s="1"/>
  <c r="AM131" i="228"/>
  <c r="AN130" i="228"/>
  <c r="AN131" i="228" s="1"/>
  <c r="AN128" i="228"/>
  <c r="AO130" i="228" l="1"/>
  <c r="AO131" i="228" s="1"/>
  <c r="AO128" i="228"/>
  <c r="CO30" i="226"/>
  <c r="CO32" i="226"/>
  <c r="CZ31" i="226"/>
  <c r="DA31" i="226"/>
  <c r="CO33" i="226" l="1"/>
  <c r="CP32" i="226"/>
  <c r="CP33" i="226" s="1"/>
  <c r="CP30" i="226"/>
  <c r="AP128" i="228"/>
  <c r="AP130" i="228"/>
  <c r="AQ130" i="228" l="1"/>
  <c r="AQ131" i="228" s="1"/>
  <c r="AQ128" i="228"/>
  <c r="AP131" i="228"/>
  <c r="AS130" i="228" s="1"/>
  <c r="AS137" i="228" s="1"/>
  <c r="AS132" i="228"/>
  <c r="CQ32" i="226"/>
  <c r="CQ30" i="226"/>
  <c r="AP138" i="228" l="1"/>
  <c r="CR30" i="226"/>
  <c r="CR32" i="226"/>
  <c r="AP140" i="228"/>
  <c r="AP139" i="228"/>
  <c r="AW8" i="228"/>
  <c r="AW10" i="228" s="1"/>
  <c r="AW9" i="228"/>
  <c r="AY8" i="228"/>
  <c r="AX8" i="228"/>
  <c r="AW11" i="228"/>
  <c r="CQ33" i="226"/>
  <c r="AS134" i="228"/>
  <c r="AS136" i="228"/>
  <c r="AP141" i="228"/>
  <c r="AX9" i="228" l="1"/>
  <c r="AX11" i="228"/>
  <c r="AX12" i="228" s="1"/>
  <c r="CR33" i="226"/>
  <c r="CS32" i="226"/>
  <c r="CT42" i="226" s="1"/>
  <c r="CW42" i="226" s="1"/>
  <c r="CS30" i="226"/>
  <c r="AW12" i="228"/>
  <c r="CN50" i="226" l="1"/>
  <c r="CO50" i="226"/>
  <c r="CM50" i="226"/>
  <c r="CM53" i="226"/>
  <c r="CM51" i="226"/>
  <c r="CS33" i="226"/>
  <c r="CZ33" i="226" s="1"/>
  <c r="CT43" i="226"/>
  <c r="CW43" i="226" s="1"/>
  <c r="CT44" i="226"/>
  <c r="CW44" i="226" s="1"/>
  <c r="CZ32" i="226"/>
  <c r="DA32" i="226"/>
  <c r="CT37" i="226"/>
  <c r="CW37" i="226" s="1"/>
  <c r="CT47" i="226"/>
  <c r="CW47" i="226" s="1"/>
  <c r="CT38" i="226"/>
  <c r="CW38" i="226" s="1"/>
  <c r="CY32" i="226"/>
  <c r="CT36" i="226"/>
  <c r="CW36" i="226" s="1"/>
  <c r="CT39" i="226"/>
  <c r="CW39" i="226" s="1"/>
  <c r="AY9" i="228"/>
  <c r="AY11" i="228"/>
  <c r="DA33" i="226" l="1"/>
  <c r="AY12" i="228"/>
  <c r="CN53" i="226"/>
  <c r="CN54" i="226" s="1"/>
  <c r="CN51" i="226"/>
  <c r="CM54" i="226"/>
  <c r="CX34" i="226"/>
  <c r="CY47" i="226" s="1"/>
  <c r="CM52" i="226"/>
  <c r="AZ9" i="228"/>
  <c r="AZ11" i="228"/>
  <c r="AZ12" i="228" s="1"/>
  <c r="BA9" i="228" l="1"/>
  <c r="BA11" i="228"/>
  <c r="BA12" i="228" s="1"/>
  <c r="DA52" i="226"/>
  <c r="CZ52" i="226"/>
  <c r="CO53" i="226"/>
  <c r="CO51" i="226"/>
  <c r="CP53" i="226" l="1"/>
  <c r="CP54" i="226" s="1"/>
  <c r="CP51" i="226"/>
  <c r="CO54" i="226"/>
  <c r="BB9" i="228"/>
  <c r="BB11" i="228"/>
  <c r="CQ53" i="226" l="1"/>
  <c r="CQ51" i="226"/>
  <c r="BB12" i="228"/>
  <c r="BB22" i="228" s="1"/>
  <c r="BB21" i="228"/>
  <c r="BB19" i="228"/>
  <c r="BB20" i="228"/>
  <c r="BC9" i="228"/>
  <c r="BC11" i="228"/>
  <c r="BC12" i="228" l="1"/>
  <c r="BE13" i="228"/>
  <c r="AW28" i="228"/>
  <c r="AW26" i="228"/>
  <c r="AX25" i="228"/>
  <c r="AW25" i="228"/>
  <c r="AW27" i="228" s="1"/>
  <c r="AY25" i="228"/>
  <c r="BE11" i="228"/>
  <c r="BE18" i="228" s="1"/>
  <c r="CR51" i="226"/>
  <c r="CR53" i="226"/>
  <c r="CQ54" i="226"/>
  <c r="CS53" i="226" l="1"/>
  <c r="CT68" i="226" s="1"/>
  <c r="CW68" i="226" s="1"/>
  <c r="CS51" i="226"/>
  <c r="AX28" i="228"/>
  <c r="AX29" i="228" s="1"/>
  <c r="AX26" i="228"/>
  <c r="BE17" i="228"/>
  <c r="BE15" i="228"/>
  <c r="AW29" i="228"/>
  <c r="CR54" i="226"/>
  <c r="AY26" i="228" l="1"/>
  <c r="AY28" i="228"/>
  <c r="CO71" i="226"/>
  <c r="CM71" i="226"/>
  <c r="CM74" i="226"/>
  <c r="CN71" i="226"/>
  <c r="CM72" i="226"/>
  <c r="CS54" i="226"/>
  <c r="CT65" i="226"/>
  <c r="CW65" i="226" s="1"/>
  <c r="CT60" i="226"/>
  <c r="CW60" i="226" s="1"/>
  <c r="CT64" i="226"/>
  <c r="CW64" i="226" s="1"/>
  <c r="CT57" i="226"/>
  <c r="CW57" i="226" s="1"/>
  <c r="CY53" i="226"/>
  <c r="CZ53" i="226"/>
  <c r="CT59" i="226"/>
  <c r="CW59" i="226" s="1"/>
  <c r="DA53" i="226"/>
  <c r="CT63" i="226"/>
  <c r="CW63" i="226" s="1"/>
  <c r="CT58" i="226"/>
  <c r="CW58" i="226" s="1"/>
  <c r="DA54" i="226" l="1"/>
  <c r="CZ54" i="226"/>
  <c r="CN72" i="226"/>
  <c r="CN74" i="226"/>
  <c r="CN75" i="226" s="1"/>
  <c r="CM75" i="226"/>
  <c r="CM73" i="226"/>
  <c r="AY29" i="228"/>
  <c r="AZ28" i="228"/>
  <c r="AZ29" i="228" s="1"/>
  <c r="AZ26" i="228"/>
  <c r="CX55" i="226"/>
  <c r="CY68" i="226" s="1"/>
  <c r="DA73" i="226" l="1"/>
  <c r="CZ73" i="226"/>
  <c r="BA26" i="228"/>
  <c r="BA28" i="228"/>
  <c r="BA29" i="228" s="1"/>
  <c r="CO72" i="226"/>
  <c r="CO74" i="226"/>
  <c r="BB26" i="228" l="1"/>
  <c r="BB28" i="228"/>
  <c r="CP72" i="226"/>
  <c r="CP74" i="226"/>
  <c r="CP75" i="226" s="1"/>
  <c r="CO75" i="226"/>
  <c r="CQ74" i="226" l="1"/>
  <c r="CQ72" i="226"/>
  <c r="BB29" i="228"/>
  <c r="BE28" i="228" s="1"/>
  <c r="BE35" i="228" s="1"/>
  <c r="BB38" i="228"/>
  <c r="BB37" i="228"/>
  <c r="BB36" i="228"/>
  <c r="BB39" i="228"/>
  <c r="BC26" i="228"/>
  <c r="BC28" i="228"/>
  <c r="BC29" i="228" s="1"/>
  <c r="BE30" i="228"/>
  <c r="BE34" i="228" l="1"/>
  <c r="BE32" i="228"/>
  <c r="CQ75" i="226"/>
  <c r="CR72" i="226"/>
  <c r="CR74" i="226"/>
  <c r="AW42" i="228"/>
  <c r="AW45" i="228"/>
  <c r="AW43" i="228"/>
  <c r="AY42" i="228"/>
  <c r="AX42" i="228"/>
  <c r="CS74" i="226" l="1"/>
  <c r="CY74" i="226" s="1"/>
  <c r="CS72" i="226"/>
  <c r="AX45" i="228"/>
  <c r="AX46" i="228" s="1"/>
  <c r="AX43" i="228"/>
  <c r="AW46" i="228"/>
  <c r="AW44" i="228"/>
  <c r="CR75" i="226"/>
  <c r="CT78" i="226" l="1"/>
  <c r="CW78" i="226" s="1"/>
  <c r="CT81" i="226"/>
  <c r="CW81" i="226" s="1"/>
  <c r="CM95" i="226"/>
  <c r="CM92" i="226"/>
  <c r="CM93" i="226"/>
  <c r="CN92" i="226"/>
  <c r="CO92" i="226"/>
  <c r="AY43" i="228"/>
  <c r="AY45" i="228"/>
  <c r="CS75" i="226"/>
  <c r="CT89" i="226"/>
  <c r="CW89" i="226" s="1"/>
  <c r="CT86" i="226"/>
  <c r="CW86" i="226" s="1"/>
  <c r="CT85" i="226"/>
  <c r="CW85" i="226" s="1"/>
  <c r="DA74" i="226"/>
  <c r="CT80" i="226"/>
  <c r="CW80" i="226" s="1"/>
  <c r="CT84" i="226"/>
  <c r="CW84" i="226" s="1"/>
  <c r="CT79" i="226"/>
  <c r="CW79" i="226" s="1"/>
  <c r="CZ74" i="226"/>
  <c r="CX76" i="226" l="1"/>
  <c r="CY89" i="226" s="1"/>
  <c r="CZ75" i="226"/>
  <c r="DA75" i="226"/>
  <c r="AY46" i="228"/>
  <c r="AZ45" i="228"/>
  <c r="AZ46" i="228" s="1"/>
  <c r="AZ43" i="228"/>
  <c r="CN93" i="226"/>
  <c r="CN95" i="226"/>
  <c r="CN96" i="226" s="1"/>
  <c r="CM94" i="226"/>
  <c r="CM96" i="226"/>
  <c r="DA94" i="226" l="1"/>
  <c r="CZ94" i="226"/>
  <c r="CO93" i="226"/>
  <c r="CO95" i="226"/>
  <c r="BA45" i="228"/>
  <c r="BA46" i="228" s="1"/>
  <c r="BA43" i="228"/>
  <c r="CP93" i="226" l="1"/>
  <c r="CP95" i="226"/>
  <c r="CP96" i="226" s="1"/>
  <c r="BB43" i="228"/>
  <c r="BB45" i="228"/>
  <c r="CO96" i="226"/>
  <c r="BB46" i="228" l="1"/>
  <c r="BC45" i="228"/>
  <c r="BC43" i="228"/>
  <c r="CQ93" i="226"/>
  <c r="CQ95" i="226"/>
  <c r="CR95" i="226" l="1"/>
  <c r="CR96" i="226" s="1"/>
  <c r="CR93" i="226"/>
  <c r="AY59" i="228"/>
  <c r="AX59" i="228"/>
  <c r="AW59" i="228"/>
  <c r="AW61" i="228" s="1"/>
  <c r="AW60" i="228"/>
  <c r="AW62" i="228"/>
  <c r="CQ96" i="226"/>
  <c r="BE45" i="228"/>
  <c r="BE52" i="228" s="1"/>
  <c r="BB53" i="228"/>
  <c r="BC46" i="228"/>
  <c r="BE47" i="228"/>
  <c r="BB54" i="228"/>
  <c r="BB55" i="228"/>
  <c r="BB56" i="228"/>
  <c r="BE49" i="228" l="1"/>
  <c r="BE51" i="228"/>
  <c r="AW63" i="228"/>
  <c r="AX62" i="228"/>
  <c r="AX63" i="228" s="1"/>
  <c r="AX60" i="228"/>
  <c r="CS93" i="226"/>
  <c r="CS95" i="226"/>
  <c r="CM114" i="226" l="1"/>
  <c r="CO113" i="226"/>
  <c r="CN113" i="226"/>
  <c r="CM113" i="226"/>
  <c r="CM115" i="226" s="1"/>
  <c r="CM116" i="226"/>
  <c r="AY60" i="228"/>
  <c r="AY62" i="228"/>
  <c r="AY63" i="228" s="1"/>
  <c r="CS96" i="226"/>
  <c r="CY95" i="226"/>
  <c r="CT100" i="226"/>
  <c r="CW100" i="226" s="1"/>
  <c r="DA95" i="226"/>
  <c r="CT101" i="226"/>
  <c r="CW101" i="226" s="1"/>
  <c r="CT102" i="226"/>
  <c r="CW102" i="226" s="1"/>
  <c r="CT99" i="226"/>
  <c r="CW99" i="226" s="1"/>
  <c r="CT106" i="226"/>
  <c r="CW106" i="226" s="1"/>
  <c r="CT105" i="226"/>
  <c r="CW105" i="226" s="1"/>
  <c r="CZ95" i="226"/>
  <c r="CT107" i="226"/>
  <c r="CW107" i="226" s="1"/>
  <c r="CT110" i="226"/>
  <c r="CW110" i="226" s="1"/>
  <c r="CZ96" i="226" l="1"/>
  <c r="DA96" i="226"/>
  <c r="AZ60" i="228"/>
  <c r="AZ62" i="228"/>
  <c r="CM117" i="226"/>
  <c r="CX97" i="226"/>
  <c r="CY110" i="226" s="1"/>
  <c r="DA115" i="226"/>
  <c r="CZ115" i="226"/>
  <c r="CN116" i="226"/>
  <c r="CN117" i="226" s="1"/>
  <c r="CN114" i="226"/>
  <c r="CO116" i="226" l="1"/>
  <c r="CO114" i="226"/>
  <c r="AZ63" i="228"/>
  <c r="BA60" i="228"/>
  <c r="BA62" i="228"/>
  <c r="BA63" i="228" s="1"/>
  <c r="CP116" i="226" l="1"/>
  <c r="CP114" i="226"/>
  <c r="CO117" i="226"/>
  <c r="BB62" i="228"/>
  <c r="BB60" i="228"/>
  <c r="BC60" i="228" l="1"/>
  <c r="BC62" i="228"/>
  <c r="BC63" i="228" s="1"/>
  <c r="CQ116" i="226"/>
  <c r="CQ114" i="226"/>
  <c r="BB63" i="228"/>
  <c r="BE62" i="228" s="1"/>
  <c r="BE69" i="228" s="1"/>
  <c r="BE64" i="228"/>
  <c r="CP117" i="226"/>
  <c r="BE68" i="228" l="1"/>
  <c r="BE66" i="228"/>
  <c r="CR116" i="226"/>
  <c r="CR114" i="226"/>
  <c r="CQ117" i="226"/>
  <c r="AW77" i="228"/>
  <c r="AY76" i="228"/>
  <c r="AW76" i="228"/>
  <c r="AW79" i="228"/>
  <c r="AX76" i="228"/>
  <c r="CS114" i="226" l="1"/>
  <c r="CS116" i="226"/>
  <c r="CT122" i="226" s="1"/>
  <c r="CW122" i="226" s="1"/>
  <c r="AX79" i="228"/>
  <c r="AX80" i="228" s="1"/>
  <c r="AX77" i="228"/>
  <c r="AW80" i="228"/>
  <c r="AW78" i="228"/>
  <c r="CR117" i="226"/>
  <c r="CY116" i="226"/>
  <c r="CT127" i="226" l="1"/>
  <c r="CW127" i="226" s="1"/>
  <c r="AY79" i="228"/>
  <c r="AY77" i="228"/>
  <c r="CS117" i="226"/>
  <c r="DA117" i="226" s="1"/>
  <c r="CT126" i="226"/>
  <c r="CW126" i="226" s="1"/>
  <c r="DA116" i="226"/>
  <c r="CZ116" i="226"/>
  <c r="CT120" i="226"/>
  <c r="CW120" i="226" s="1"/>
  <c r="CT131" i="226"/>
  <c r="CW131" i="226" s="1"/>
  <c r="CT128" i="226"/>
  <c r="CW128" i="226" s="1"/>
  <c r="CT121" i="226"/>
  <c r="CW121" i="226" s="1"/>
  <c r="CT123" i="226"/>
  <c r="CW123" i="226" s="1"/>
  <c r="CX118" i="226" l="1"/>
  <c r="CY131" i="226" s="1"/>
  <c r="AE3" i="226" s="1"/>
  <c r="AZ77" i="228"/>
  <c r="AZ79" i="228"/>
  <c r="AZ80" i="228" s="1"/>
  <c r="AY80" i="228"/>
  <c r="CZ117" i="226"/>
  <c r="BA79" i="228" l="1"/>
  <c r="BA77" i="228"/>
  <c r="BB77" i="228" l="1"/>
  <c r="BB79" i="228"/>
  <c r="BA80" i="228"/>
  <c r="BB80" i="228" l="1"/>
  <c r="BB90" i="228" s="1"/>
  <c r="BC79" i="228"/>
  <c r="BC77" i="228"/>
  <c r="AY93" i="228" l="1"/>
  <c r="AW93" i="228"/>
  <c r="AX93" i="228"/>
  <c r="AW96" i="228"/>
  <c r="AW94" i="228"/>
  <c r="BB89" i="228"/>
  <c r="BC80" i="228"/>
  <c r="BE79" i="228" s="1"/>
  <c r="BE86" i="228" s="1"/>
  <c r="BE81" i="228"/>
  <c r="BB87" i="228"/>
  <c r="BB88" i="228"/>
  <c r="BE83" i="228" l="1"/>
  <c r="BE85" i="228"/>
  <c r="AX96" i="228"/>
  <c r="AX97" i="228" s="1"/>
  <c r="AX94" i="228"/>
  <c r="AW97" i="228"/>
  <c r="AW95" i="228"/>
  <c r="AY96" i="228" l="1"/>
  <c r="AY97" i="228" s="1"/>
  <c r="AY94" i="228"/>
  <c r="AZ96" i="228" l="1"/>
  <c r="AZ97" i="228" s="1"/>
  <c r="AZ94" i="228"/>
  <c r="BA94" i="228" l="1"/>
  <c r="BA96" i="228"/>
  <c r="BA97" i="228" s="1"/>
  <c r="BB96" i="228" l="1"/>
  <c r="BB94" i="228"/>
  <c r="BC94" i="228" l="1"/>
  <c r="BC96" i="228"/>
  <c r="BB97" i="228"/>
  <c r="BB106" i="228" s="1"/>
  <c r="BB107" i="228" l="1"/>
  <c r="BB104" i="228"/>
  <c r="BE96" i="228"/>
  <c r="BE103" i="228" s="1"/>
  <c r="BB105" i="228"/>
  <c r="BC97" i="228"/>
  <c r="BE98" i="228"/>
  <c r="AY110" i="228"/>
  <c r="AX110" i="228"/>
  <c r="AW111" i="228"/>
  <c r="AW110" i="228"/>
  <c r="AW113" i="228"/>
  <c r="AW112" i="228" l="1"/>
  <c r="BE102" i="228"/>
  <c r="BE100" i="228"/>
  <c r="AX111" i="228"/>
  <c r="AX113" i="228"/>
  <c r="AX114" i="228" s="1"/>
  <c r="AW114" i="228"/>
  <c r="AY113" i="228" l="1"/>
  <c r="AY111" i="228"/>
  <c r="AZ113" i="228" l="1"/>
  <c r="AZ114" i="228" s="1"/>
  <c r="AZ111" i="228"/>
  <c r="AY114" i="228"/>
  <c r="BA113" i="228" l="1"/>
  <c r="BA111" i="228"/>
  <c r="BB113" i="228" l="1"/>
  <c r="BB111" i="228"/>
  <c r="BA114" i="228"/>
  <c r="BC113" i="228" l="1"/>
  <c r="BC111" i="228"/>
  <c r="BB114" i="228"/>
  <c r="BB123" i="228" s="1"/>
  <c r="BB121" i="228" l="1"/>
  <c r="BB124" i="228"/>
  <c r="BB122" i="228"/>
  <c r="AW130" i="228"/>
  <c r="AY127" i="228"/>
  <c r="AX127" i="228"/>
  <c r="AW127" i="228"/>
  <c r="AW128" i="228"/>
  <c r="BC114" i="228"/>
  <c r="BE113" i="228" s="1"/>
  <c r="BE120" i="228" s="1"/>
  <c r="BE115" i="228"/>
  <c r="AW129" i="228" l="1"/>
  <c r="BE119" i="228"/>
  <c r="BE117" i="228"/>
  <c r="AX128" i="228"/>
  <c r="AX130" i="228"/>
  <c r="AX131" i="228" s="1"/>
  <c r="AW131" i="228"/>
  <c r="AY128" i="228" l="1"/>
  <c r="AY130" i="228"/>
  <c r="AY131" i="228" l="1"/>
  <c r="AZ130" i="228"/>
  <c r="AZ131" i="228" s="1"/>
  <c r="AZ128" i="228"/>
  <c r="BA128" i="228" l="1"/>
  <c r="BA130" i="228"/>
  <c r="BA131" i="228" s="1"/>
  <c r="BB128" i="228" l="1"/>
  <c r="BB130" i="228"/>
  <c r="BB131" i="228" l="1"/>
  <c r="BB139" i="228"/>
  <c r="BB141" i="228"/>
  <c r="BB138" i="228"/>
  <c r="BC128" i="228"/>
  <c r="BC130" i="228"/>
  <c r="BC131" i="228" l="1"/>
  <c r="BE132" i="228"/>
  <c r="BH11" i="228"/>
  <c r="BH8" i="228"/>
  <c r="BH9" i="228"/>
  <c r="BJ8" i="228"/>
  <c r="BI8" i="228"/>
  <c r="BE130" i="228"/>
  <c r="BE137" i="228" s="1"/>
  <c r="BB140" i="228"/>
  <c r="BI9" i="228" l="1"/>
  <c r="BI11" i="228"/>
  <c r="BI12" i="228" s="1"/>
  <c r="BH10" i="228"/>
  <c r="BH12" i="228"/>
  <c r="BE136" i="228"/>
  <c r="BE134" i="228"/>
  <c r="BJ11" i="228" l="1"/>
  <c r="BJ9" i="228"/>
  <c r="BK11" i="228" l="1"/>
  <c r="BK12" i="228" s="1"/>
  <c r="BK9" i="228"/>
  <c r="BJ12" i="228"/>
  <c r="BL11" i="228" l="1"/>
  <c r="BL9" i="228"/>
  <c r="BM9" i="228" l="1"/>
  <c r="BM11" i="228"/>
  <c r="BL12" i="228"/>
  <c r="BM12" i="228" l="1"/>
  <c r="BM22" i="228" s="1"/>
  <c r="BN11" i="228"/>
  <c r="BN9" i="228"/>
  <c r="BU22" i="228" l="1"/>
  <c r="BI25" i="228"/>
  <c r="BH25" i="228"/>
  <c r="BH27" i="228" s="1"/>
  <c r="BH28" i="228"/>
  <c r="BH26" i="228"/>
  <c r="BJ25" i="228"/>
  <c r="BM20" i="228"/>
  <c r="BM19" i="228"/>
  <c r="BN12" i="228"/>
  <c r="BP11" i="228" s="1"/>
  <c r="BP18" i="228" s="1"/>
  <c r="BP13" i="228"/>
  <c r="BM21" i="228"/>
  <c r="BV19" i="228" l="1"/>
  <c r="BU19" i="228"/>
  <c r="BU20" i="228"/>
  <c r="BV20" i="228"/>
  <c r="BU21" i="228"/>
  <c r="BV21" i="228"/>
  <c r="BH29" i="228"/>
  <c r="BP17" i="228"/>
  <c r="BP15" i="228"/>
  <c r="BV18" i="228"/>
  <c r="BI28" i="228"/>
  <c r="BI29" i="228" s="1"/>
  <c r="BI26" i="228"/>
  <c r="BV22" i="228"/>
  <c r="BJ28" i="228" l="1"/>
  <c r="BJ29" i="228" s="1"/>
  <c r="BJ26" i="228"/>
  <c r="BK28" i="228" l="1"/>
  <c r="BK29" i="228" s="1"/>
  <c r="BK26" i="228"/>
  <c r="BL26" i="228" l="1"/>
  <c r="BL28" i="228"/>
  <c r="BL29" i="228" s="1"/>
  <c r="BM26" i="228" l="1"/>
  <c r="BM28" i="228"/>
  <c r="BM29" i="228" l="1"/>
  <c r="BN28" i="228"/>
  <c r="BN26" i="228"/>
  <c r="BH43" i="228" l="1"/>
  <c r="BJ42" i="228"/>
  <c r="BI42" i="228"/>
  <c r="BH42" i="228"/>
  <c r="BH44" i="228" s="1"/>
  <c r="BH45" i="228"/>
  <c r="BN29" i="228"/>
  <c r="BP30" i="228"/>
  <c r="BP28" i="228"/>
  <c r="BP35" i="228" s="1"/>
  <c r="BM37" i="228"/>
  <c r="BM38" i="228"/>
  <c r="BM39" i="228"/>
  <c r="BM36" i="228"/>
  <c r="BU38" i="228" l="1"/>
  <c r="BV38" i="228"/>
  <c r="BU39" i="228"/>
  <c r="BV39" i="228"/>
  <c r="BV35" i="228"/>
  <c r="BH46" i="228"/>
  <c r="BU37" i="228"/>
  <c r="BV37" i="228"/>
  <c r="BP32" i="228"/>
  <c r="BP34" i="228"/>
  <c r="BV36" i="228"/>
  <c r="BU36" i="228"/>
  <c r="BI43" i="228"/>
  <c r="BI45" i="228"/>
  <c r="BI46" i="228" s="1"/>
  <c r="BJ45" i="228" l="1"/>
  <c r="BJ43" i="228"/>
  <c r="BJ46" i="228" l="1"/>
  <c r="BK45" i="228"/>
  <c r="BK46" i="228" s="1"/>
  <c r="BK43" i="228"/>
  <c r="BL45" i="228" l="1"/>
  <c r="BL46" i="228" s="1"/>
  <c r="BL43" i="228"/>
  <c r="BM45" i="228" l="1"/>
  <c r="BM43" i="228"/>
  <c r="BN43" i="228" l="1"/>
  <c r="BN45" i="228"/>
  <c r="BM46" i="228"/>
  <c r="BM53" i="228" s="1"/>
  <c r="BM54" i="228" l="1"/>
  <c r="BU53" i="228"/>
  <c r="BU54" i="228"/>
  <c r="BV54" i="228"/>
  <c r="BP45" i="228"/>
  <c r="BP52" i="228" s="1"/>
  <c r="BM55" i="228"/>
  <c r="BM56" i="228"/>
  <c r="BN46" i="228"/>
  <c r="BP47" i="228"/>
  <c r="BH59" i="228"/>
  <c r="BI59" i="228"/>
  <c r="BH60" i="228"/>
  <c r="BH62" i="228"/>
  <c r="BJ59" i="228"/>
  <c r="BH61" i="228" l="1"/>
  <c r="BI60" i="228"/>
  <c r="BI62" i="228"/>
  <c r="BI63" i="228" s="1"/>
  <c r="BP49" i="228"/>
  <c r="BP51" i="228"/>
  <c r="BU55" i="228"/>
  <c r="BV55" i="228"/>
  <c r="BU56" i="228"/>
  <c r="BV56" i="228"/>
  <c r="BV52" i="228"/>
  <c r="BH63" i="228"/>
  <c r="BV53" i="228"/>
  <c r="BJ60" i="228" l="1"/>
  <c r="BJ62" i="228"/>
  <c r="BJ63" i="228" s="1"/>
  <c r="BK62" i="228" l="1"/>
  <c r="BK63" i="228" s="1"/>
  <c r="BK60" i="228"/>
  <c r="BL62" i="228" l="1"/>
  <c r="BL60" i="228"/>
  <c r="BM62" i="228" l="1"/>
  <c r="BM60" i="228"/>
  <c r="BL63" i="228"/>
  <c r="BN62" i="228" l="1"/>
  <c r="BN60" i="228"/>
  <c r="BM63" i="228"/>
  <c r="BM73" i="228" s="1"/>
  <c r="BU73" i="228" s="1"/>
  <c r="BM71" i="228" l="1"/>
  <c r="BM72" i="228"/>
  <c r="BM70" i="228"/>
  <c r="BH79" i="228"/>
  <c r="BH77" i="228"/>
  <c r="BI76" i="228"/>
  <c r="BJ76" i="228"/>
  <c r="BH76" i="228"/>
  <c r="BH78" i="228" s="1"/>
  <c r="BN63" i="228"/>
  <c r="BP62" i="228" s="1"/>
  <c r="BP69" i="228" s="1"/>
  <c r="BP64" i="228"/>
  <c r="BV69" i="228" l="1"/>
  <c r="BP66" i="228"/>
  <c r="BP68" i="228"/>
  <c r="BH80" i="228"/>
  <c r="BV70" i="228"/>
  <c r="BU70" i="228"/>
  <c r="BV71" i="228"/>
  <c r="BU72" i="228"/>
  <c r="BV73" i="228"/>
  <c r="BI79" i="228"/>
  <c r="BI80" i="228" s="1"/>
  <c r="BI77" i="228"/>
  <c r="BV72" i="228"/>
  <c r="BU71" i="228"/>
  <c r="BJ79" i="228" l="1"/>
  <c r="BJ80" i="228" s="1"/>
  <c r="BJ77" i="228"/>
  <c r="BK79" i="228" l="1"/>
  <c r="BK77" i="228"/>
  <c r="BK80" i="228" l="1"/>
  <c r="BL79" i="228"/>
  <c r="BL80" i="228" s="1"/>
  <c r="BL77" i="228"/>
  <c r="BM77" i="228" l="1"/>
  <c r="BM79" i="228"/>
  <c r="BM80" i="228" l="1"/>
  <c r="BN79" i="228"/>
  <c r="BN77" i="228"/>
  <c r="BJ93" i="228" l="1"/>
  <c r="BI93" i="228"/>
  <c r="BH93" i="228"/>
  <c r="BH95" i="228" s="1"/>
  <c r="BH96" i="228"/>
  <c r="BH94" i="228"/>
  <c r="BN80" i="228"/>
  <c r="BP81" i="228"/>
  <c r="BP79" i="228"/>
  <c r="BP86" i="228" s="1"/>
  <c r="BM89" i="228"/>
  <c r="BM90" i="228"/>
  <c r="BM88" i="228"/>
  <c r="BM87" i="228"/>
  <c r="BV87" i="228" l="1"/>
  <c r="BU87" i="228"/>
  <c r="BU90" i="228"/>
  <c r="BV90" i="228"/>
  <c r="BU89" i="228"/>
  <c r="BV89" i="228"/>
  <c r="BP83" i="228"/>
  <c r="BP85" i="228"/>
  <c r="BU88" i="228"/>
  <c r="BV88" i="228"/>
  <c r="BH97" i="228"/>
  <c r="BV86" i="228"/>
  <c r="BI94" i="228"/>
  <c r="BI96" i="228"/>
  <c r="BI97" i="228" s="1"/>
  <c r="BJ94" i="228" l="1"/>
  <c r="BJ96" i="228"/>
  <c r="BK96" i="228" l="1"/>
  <c r="BK97" i="228" s="1"/>
  <c r="BK94" i="228"/>
  <c r="BJ97" i="228"/>
  <c r="BL94" i="228" l="1"/>
  <c r="BL96" i="228"/>
  <c r="BL97" i="228" l="1"/>
  <c r="BM96" i="228"/>
  <c r="BM94" i="228"/>
  <c r="BN96" i="228" l="1"/>
  <c r="BN97" i="228" s="1"/>
  <c r="BN94" i="228"/>
  <c r="BM97" i="228"/>
  <c r="BM107" i="228" s="1"/>
  <c r="BP98" i="228"/>
  <c r="BP96" i="228"/>
  <c r="BP103" i="228" s="1"/>
  <c r="BU107" i="228" l="1"/>
  <c r="BV103" i="228"/>
  <c r="BM106" i="228"/>
  <c r="BV107" i="228" s="1"/>
  <c r="BP102" i="228"/>
  <c r="BP100" i="228"/>
  <c r="BM104" i="228"/>
  <c r="BM105" i="228"/>
  <c r="BH111" i="228"/>
  <c r="BJ110" i="228"/>
  <c r="BH113" i="228"/>
  <c r="BI110" i="228"/>
  <c r="BH110" i="228"/>
  <c r="BH114" i="228" l="1"/>
  <c r="BI111" i="228"/>
  <c r="BI113" i="228"/>
  <c r="BI114" i="228" s="1"/>
  <c r="BU105" i="228"/>
  <c r="BV105" i="228"/>
  <c r="BV104" i="228"/>
  <c r="BU104" i="228"/>
  <c r="BU106" i="228"/>
  <c r="BV106" i="228"/>
  <c r="BH112" i="228"/>
  <c r="BJ113" i="228" l="1"/>
  <c r="BJ114" i="228" s="1"/>
  <c r="BJ111" i="228"/>
  <c r="BK113" i="228" l="1"/>
  <c r="BK111" i="228"/>
  <c r="BL111" i="228" l="1"/>
  <c r="BL113" i="228"/>
  <c r="BL114" i="228" s="1"/>
  <c r="BK114" i="228"/>
  <c r="BM111" i="228" l="1"/>
  <c r="BM113" i="228"/>
  <c r="BM114" i="228" l="1"/>
  <c r="BP113" i="228" s="1"/>
  <c r="BP120" i="228" s="1"/>
  <c r="BM124" i="228"/>
  <c r="BM121" i="228"/>
  <c r="BN113" i="228"/>
  <c r="BN114" i="228" s="1"/>
  <c r="BN111" i="228"/>
  <c r="BM123" i="228" l="1"/>
  <c r="BU123" i="228" s="1"/>
  <c r="BJ127" i="228"/>
  <c r="BI127" i="228"/>
  <c r="BH127" i="228"/>
  <c r="BH129" i="228" s="1"/>
  <c r="BH128" i="228"/>
  <c r="BH130" i="228"/>
  <c r="BP115" i="228"/>
  <c r="BV121" i="228"/>
  <c r="BU121" i="228"/>
  <c r="BV123" i="228"/>
  <c r="BU124" i="228"/>
  <c r="BV124" i="228"/>
  <c r="BM122" i="228"/>
  <c r="BH131" i="228" l="1"/>
  <c r="BP119" i="228"/>
  <c r="BV120" i="228" s="1"/>
  <c r="BP117" i="228"/>
  <c r="BI128" i="228"/>
  <c r="BI130" i="228"/>
  <c r="BI131" i="228" s="1"/>
  <c r="BU122" i="228"/>
  <c r="BV122" i="228"/>
  <c r="BJ130" i="228" l="1"/>
  <c r="BJ131" i="228" s="1"/>
  <c r="BJ128" i="228"/>
  <c r="BK130" i="228" l="1"/>
  <c r="BK128" i="228"/>
  <c r="BL130" i="228" l="1"/>
  <c r="BL131" i="228" s="1"/>
  <c r="BL128" i="228"/>
  <c r="BK131" i="228"/>
  <c r="BM130" i="228" l="1"/>
  <c r="BM128" i="228"/>
  <c r="BN130" i="228" l="1"/>
  <c r="BN131" i="228" s="1"/>
  <c r="BN128" i="228"/>
  <c r="BM131" i="228"/>
  <c r="BP130" i="228" s="1"/>
  <c r="BP137" i="228" s="1"/>
  <c r="BP132" i="228"/>
  <c r="BM138" i="228" l="1"/>
  <c r="BM140" i="228"/>
  <c r="BU140" i="228" s="1"/>
  <c r="BM139" i="228"/>
  <c r="BU139" i="228" s="1"/>
  <c r="BM141" i="228"/>
  <c r="BU141" i="228" s="1"/>
  <c r="BP134" i="228"/>
  <c r="BP136" i="228"/>
  <c r="BV138" i="228"/>
  <c r="BU138" i="228"/>
  <c r="BV140" i="228"/>
  <c r="BV137" i="228"/>
  <c r="U3" i="228" s="1"/>
  <c r="BV141" i="228"/>
  <c r="BV139" i="228"/>
  <c r="V5" i="228" l="1"/>
  <c r="V4" i="228"/>
  <c r="U4" i="228" s="1"/>
  <c r="P5" i="207" l="1"/>
  <c r="G3" i="207"/>
  <c r="G5" i="208"/>
  <c r="D8" i="208" s="1"/>
  <c r="G4" i="208"/>
  <c r="AL337" i="208"/>
  <c r="AI336" i="208"/>
  <c r="AI334" i="208"/>
  <c r="AI332" i="208"/>
  <c r="AL321" i="208"/>
  <c r="AI320" i="208"/>
  <c r="AI318" i="208"/>
  <c r="AI316" i="208"/>
  <c r="AL305" i="208"/>
  <c r="AI304" i="208"/>
  <c r="AI302" i="208"/>
  <c r="AI300" i="208"/>
  <c r="AL289" i="208"/>
  <c r="AI288" i="208"/>
  <c r="AI286" i="208"/>
  <c r="AI284" i="208"/>
  <c r="AL273" i="208"/>
  <c r="AI272" i="208"/>
  <c r="AI270" i="208"/>
  <c r="AI268" i="208"/>
  <c r="AL257" i="208"/>
  <c r="AI256" i="208"/>
  <c r="AI254" i="208"/>
  <c r="AI252" i="208"/>
  <c r="AL241" i="208"/>
  <c r="AI240" i="208"/>
  <c r="AI238" i="208"/>
  <c r="AI236" i="208"/>
  <c r="AL225" i="208"/>
  <c r="AI224" i="208"/>
  <c r="AI222" i="208"/>
  <c r="AI220" i="208"/>
  <c r="AL209" i="208"/>
  <c r="AI208" i="208"/>
  <c r="AI206" i="208"/>
  <c r="AI204" i="208"/>
  <c r="AL193" i="208"/>
  <c r="AI192" i="208"/>
  <c r="AI190" i="208"/>
  <c r="AI188" i="208"/>
  <c r="AL177" i="208"/>
  <c r="AI176" i="208"/>
  <c r="AI174" i="208"/>
  <c r="AI172" i="208"/>
  <c r="AL161" i="208"/>
  <c r="AI160" i="208"/>
  <c r="AI158" i="208"/>
  <c r="AI156" i="208"/>
  <c r="AL145" i="208"/>
  <c r="AI144" i="208"/>
  <c r="AI142" i="208"/>
  <c r="AI140" i="208"/>
  <c r="AL129" i="208"/>
  <c r="AI128" i="208"/>
  <c r="AI126" i="208"/>
  <c r="AI124" i="208"/>
  <c r="AL113" i="208"/>
  <c r="AI112" i="208"/>
  <c r="AI110" i="208"/>
  <c r="AI108" i="208"/>
  <c r="AL97" i="208"/>
  <c r="AI96" i="208"/>
  <c r="AI94" i="208"/>
  <c r="AI92" i="208"/>
  <c r="AL81" i="208"/>
  <c r="AI80" i="208"/>
  <c r="AI78" i="208"/>
  <c r="AI76" i="208"/>
  <c r="AL65" i="208"/>
  <c r="AI64" i="208"/>
  <c r="AI62" i="208"/>
  <c r="AI60" i="208"/>
  <c r="AL49" i="208"/>
  <c r="AI48" i="208"/>
  <c r="AI46" i="208"/>
  <c r="AI44" i="208"/>
  <c r="AL33" i="208"/>
  <c r="AI32" i="208"/>
  <c r="AI30" i="208"/>
  <c r="AI28" i="208"/>
  <c r="AL17" i="208"/>
  <c r="AI16" i="208"/>
  <c r="AI14" i="208"/>
  <c r="AI12" i="208"/>
  <c r="AL336" i="207"/>
  <c r="AI335" i="207"/>
  <c r="AI333" i="207"/>
  <c r="AI331" i="207"/>
  <c r="AL320" i="207"/>
  <c r="AI319" i="207"/>
  <c r="AI317" i="207"/>
  <c r="AI315" i="207"/>
  <c r="AL304" i="207"/>
  <c r="AI303" i="207"/>
  <c r="AI301" i="207"/>
  <c r="AI299" i="207"/>
  <c r="AL288" i="207"/>
  <c r="AI287" i="207"/>
  <c r="AI285" i="207"/>
  <c r="AI283" i="207"/>
  <c r="AL272" i="207"/>
  <c r="AI271" i="207"/>
  <c r="AI269" i="207"/>
  <c r="AI267" i="207"/>
  <c r="AL256" i="207"/>
  <c r="AI255" i="207"/>
  <c r="AI253" i="207"/>
  <c r="AI251" i="207"/>
  <c r="AL240" i="207"/>
  <c r="AI239" i="207"/>
  <c r="AI237" i="207"/>
  <c r="AI235" i="207"/>
  <c r="AL224" i="207"/>
  <c r="AI223" i="207"/>
  <c r="AI221" i="207"/>
  <c r="AI219" i="207"/>
  <c r="AL208" i="207"/>
  <c r="AI207" i="207"/>
  <c r="AI205" i="207"/>
  <c r="AI203" i="207"/>
  <c r="AL192" i="207"/>
  <c r="AI191" i="207"/>
  <c r="AI189" i="207"/>
  <c r="AI187" i="207"/>
  <c r="AL176" i="207"/>
  <c r="AI175" i="207"/>
  <c r="AI173" i="207"/>
  <c r="AI171" i="207"/>
  <c r="AL160" i="207"/>
  <c r="AI159" i="207"/>
  <c r="AI157" i="207"/>
  <c r="AI155" i="207"/>
  <c r="AL144" i="207"/>
  <c r="AI143" i="207"/>
  <c r="AI141" i="207"/>
  <c r="AI139" i="207"/>
  <c r="AL128" i="207"/>
  <c r="AI127" i="207"/>
  <c r="AI125" i="207"/>
  <c r="AI123" i="207"/>
  <c r="AL112" i="207"/>
  <c r="AI111" i="207"/>
  <c r="AI109" i="207"/>
  <c r="AI107" i="207"/>
  <c r="AL96" i="207"/>
  <c r="AI95" i="207"/>
  <c r="AI93" i="207"/>
  <c r="AI91" i="207"/>
  <c r="AL80" i="207"/>
  <c r="AI79" i="207"/>
  <c r="AI77" i="207"/>
  <c r="AI75" i="207"/>
  <c r="AL64" i="207"/>
  <c r="AI63" i="207"/>
  <c r="AI61" i="207"/>
  <c r="AI59" i="207"/>
  <c r="AL48" i="207"/>
  <c r="AI47" i="207"/>
  <c r="AI45" i="207"/>
  <c r="AI43" i="207"/>
  <c r="AL32" i="207"/>
  <c r="AI31" i="207"/>
  <c r="AI29" i="207"/>
  <c r="AI27" i="207"/>
  <c r="AL16" i="207"/>
  <c r="AI15" i="207"/>
  <c r="AI13" i="207"/>
  <c r="AI11" i="207"/>
  <c r="D7" i="207"/>
  <c r="C7" i="207"/>
  <c r="W4" i="208" l="1"/>
  <c r="W4" i="207"/>
  <c r="P6" i="208"/>
  <c r="C8" i="208"/>
  <c r="C10" i="208" s="1"/>
  <c r="C27" i="208" s="1"/>
  <c r="C24" i="208" s="1"/>
  <c r="W5" i="208"/>
  <c r="F7" i="207"/>
  <c r="C9" i="207"/>
  <c r="W3" i="207"/>
  <c r="F8" i="208" l="1"/>
  <c r="C11" i="208"/>
  <c r="C12" i="208" s="1"/>
  <c r="C20" i="208" s="1"/>
  <c r="C28" i="208"/>
  <c r="C36" i="208" s="1"/>
  <c r="D24" i="208"/>
  <c r="C26" i="208" s="1"/>
  <c r="C25" i="208"/>
  <c r="D10" i="208"/>
  <c r="E10" i="208" s="1"/>
  <c r="C9" i="208"/>
  <c r="D9" i="207"/>
  <c r="C10" i="207"/>
  <c r="C8" i="207"/>
  <c r="C26" i="207"/>
  <c r="D11" i="208" l="1"/>
  <c r="D12" i="208" s="1"/>
  <c r="D22" i="208" s="1"/>
  <c r="C38" i="208"/>
  <c r="C37" i="208"/>
  <c r="C35" i="208"/>
  <c r="E11" i="208"/>
  <c r="F10" i="208"/>
  <c r="C19" i="208"/>
  <c r="C21" i="208"/>
  <c r="C22" i="208"/>
  <c r="D26" i="208"/>
  <c r="C43" i="208"/>
  <c r="C27" i="207"/>
  <c r="C24" i="207"/>
  <c r="D23" i="207"/>
  <c r="C23" i="207"/>
  <c r="C11" i="207"/>
  <c r="D10" i="207"/>
  <c r="E9" i="207"/>
  <c r="C25" i="207" l="1"/>
  <c r="E12" i="208"/>
  <c r="E22" i="208" s="1"/>
  <c r="C44" i="208"/>
  <c r="C54" i="208" s="1"/>
  <c r="C40" i="208"/>
  <c r="C41" i="208"/>
  <c r="D40" i="208"/>
  <c r="D21" i="208"/>
  <c r="D19" i="208"/>
  <c r="G10" i="208"/>
  <c r="F11" i="208"/>
  <c r="D20" i="208"/>
  <c r="E26" i="208"/>
  <c r="D27" i="208"/>
  <c r="C42" i="207"/>
  <c r="D25" i="207"/>
  <c r="C34" i="207"/>
  <c r="C19" i="207"/>
  <c r="C35" i="207"/>
  <c r="D11" i="207"/>
  <c r="D19" i="207" s="1"/>
  <c r="C20" i="207"/>
  <c r="C21" i="207"/>
  <c r="C18" i="207"/>
  <c r="C36" i="207"/>
  <c r="E10" i="207"/>
  <c r="F9" i="207"/>
  <c r="C37" i="207"/>
  <c r="D20" i="207" l="1"/>
  <c r="F26" i="208"/>
  <c r="E27" i="208"/>
  <c r="E19" i="208"/>
  <c r="F12" i="208"/>
  <c r="F21" i="208" s="1"/>
  <c r="E20" i="208"/>
  <c r="H10" i="208"/>
  <c r="G11" i="208"/>
  <c r="C42" i="208"/>
  <c r="E21" i="208"/>
  <c r="C52" i="208"/>
  <c r="C51" i="208"/>
  <c r="D28" i="208"/>
  <c r="D38" i="208" s="1"/>
  <c r="C53" i="208"/>
  <c r="D21" i="207"/>
  <c r="F10" i="207"/>
  <c r="G9" i="207"/>
  <c r="D18" i="207"/>
  <c r="E25" i="207"/>
  <c r="D26" i="207"/>
  <c r="E11" i="207"/>
  <c r="C43" i="207"/>
  <c r="C51" i="207" s="1"/>
  <c r="C40" i="207"/>
  <c r="C39" i="207"/>
  <c r="D39" i="207"/>
  <c r="C50" i="207" l="1"/>
  <c r="C52" i="207"/>
  <c r="F22" i="208"/>
  <c r="D36" i="208"/>
  <c r="D37" i="208"/>
  <c r="E28" i="208"/>
  <c r="E35" i="208" s="1"/>
  <c r="C59" i="208"/>
  <c r="D42" i="208"/>
  <c r="G12" i="208"/>
  <c r="G20" i="208" s="1"/>
  <c r="I10" i="208"/>
  <c r="H11" i="208"/>
  <c r="F27" i="208"/>
  <c r="G26" i="208"/>
  <c r="F19" i="208"/>
  <c r="F20" i="208"/>
  <c r="D35" i="208"/>
  <c r="C53" i="207"/>
  <c r="E19" i="207"/>
  <c r="E20" i="207"/>
  <c r="E21" i="207"/>
  <c r="H9" i="207"/>
  <c r="G10" i="207"/>
  <c r="F11" i="207"/>
  <c r="F20" i="207" s="1"/>
  <c r="C41" i="207"/>
  <c r="E18" i="207"/>
  <c r="D27" i="207"/>
  <c r="D34" i="207" s="1"/>
  <c r="F25" i="207"/>
  <c r="E26" i="207"/>
  <c r="E36" i="208" l="1"/>
  <c r="G22" i="208"/>
  <c r="G21" i="208"/>
  <c r="E37" i="208"/>
  <c r="J10" i="208"/>
  <c r="I11" i="208"/>
  <c r="D43" i="208"/>
  <c r="E42" i="208"/>
  <c r="C56" i="208"/>
  <c r="C60" i="208"/>
  <c r="C57" i="208"/>
  <c r="D56" i="208"/>
  <c r="H12" i="208"/>
  <c r="H22" i="208" s="1"/>
  <c r="E38" i="208"/>
  <c r="G27" i="208"/>
  <c r="H26" i="208"/>
  <c r="G19" i="208"/>
  <c r="F28" i="208"/>
  <c r="F38" i="208" s="1"/>
  <c r="F19" i="207"/>
  <c r="D35" i="207"/>
  <c r="F18" i="207"/>
  <c r="E27" i="207"/>
  <c r="E37" i="207" s="1"/>
  <c r="D37" i="207"/>
  <c r="F21" i="207"/>
  <c r="C58" i="207"/>
  <c r="D41" i="207"/>
  <c r="D36" i="207"/>
  <c r="F26" i="207"/>
  <c r="G25" i="207"/>
  <c r="G11" i="207"/>
  <c r="G21" i="207" s="1"/>
  <c r="I9" i="207"/>
  <c r="H10" i="207"/>
  <c r="C58" i="208" l="1"/>
  <c r="D58" i="208" s="1"/>
  <c r="E43" i="208"/>
  <c r="F42" i="208"/>
  <c r="F35" i="208"/>
  <c r="D44" i="208"/>
  <c r="D54" i="208" s="1"/>
  <c r="I12" i="208"/>
  <c r="I22" i="208" s="1"/>
  <c r="F37" i="208"/>
  <c r="H19" i="208"/>
  <c r="H20" i="208"/>
  <c r="C67" i="208"/>
  <c r="J11" i="208"/>
  <c r="K10" i="208"/>
  <c r="H21" i="208"/>
  <c r="C68" i="208"/>
  <c r="G28" i="208"/>
  <c r="G36" i="208" s="1"/>
  <c r="F36" i="208"/>
  <c r="C69" i="208"/>
  <c r="I26" i="208"/>
  <c r="H27" i="208"/>
  <c r="C70" i="208"/>
  <c r="G20" i="207"/>
  <c r="C59" i="207"/>
  <c r="C69" i="207" s="1"/>
  <c r="C56" i="207"/>
  <c r="D55" i="207"/>
  <c r="C55" i="207"/>
  <c r="H11" i="207"/>
  <c r="H20" i="207" s="1"/>
  <c r="G26" i="207"/>
  <c r="H25" i="207"/>
  <c r="F27" i="207"/>
  <c r="F37" i="207" s="1"/>
  <c r="J9" i="207"/>
  <c r="I10" i="207"/>
  <c r="E34" i="207"/>
  <c r="E35" i="207"/>
  <c r="G18" i="207"/>
  <c r="E36" i="207"/>
  <c r="G19" i="207"/>
  <c r="E41" i="207"/>
  <c r="D42" i="207"/>
  <c r="C75" i="208" l="1"/>
  <c r="H19" i="207"/>
  <c r="H18" i="207"/>
  <c r="H21" i="207"/>
  <c r="F34" i="207"/>
  <c r="C67" i="207"/>
  <c r="F36" i="207"/>
  <c r="C66" i="207"/>
  <c r="C57" i="207"/>
  <c r="C74" i="207" s="1"/>
  <c r="I19" i="208"/>
  <c r="I20" i="208"/>
  <c r="I21" i="208"/>
  <c r="G35" i="208"/>
  <c r="K11" i="208"/>
  <c r="L10" i="208"/>
  <c r="F43" i="208"/>
  <c r="G42" i="208"/>
  <c r="E44" i="208"/>
  <c r="E54" i="208" s="1"/>
  <c r="D53" i="208"/>
  <c r="J12" i="208"/>
  <c r="J22" i="208" s="1"/>
  <c r="H28" i="208"/>
  <c r="H37" i="208" s="1"/>
  <c r="G37" i="208"/>
  <c r="I27" i="208"/>
  <c r="J26" i="208"/>
  <c r="G38" i="208"/>
  <c r="E58" i="208"/>
  <c r="D59" i="208"/>
  <c r="C76" i="208"/>
  <c r="C83" i="208" s="1"/>
  <c r="C73" i="208"/>
  <c r="C72" i="208"/>
  <c r="D72" i="208"/>
  <c r="D51" i="208"/>
  <c r="D52" i="208"/>
  <c r="F35" i="207"/>
  <c r="J10" i="207"/>
  <c r="K9" i="207"/>
  <c r="I11" i="207"/>
  <c r="I19" i="207" s="1"/>
  <c r="I25" i="207"/>
  <c r="H26" i="207"/>
  <c r="G27" i="207"/>
  <c r="G37" i="207" s="1"/>
  <c r="D43" i="207"/>
  <c r="D51" i="207" s="1"/>
  <c r="F41" i="207"/>
  <c r="E42" i="207"/>
  <c r="C68" i="207"/>
  <c r="D57" i="207" l="1"/>
  <c r="D50" i="207"/>
  <c r="D52" i="207"/>
  <c r="H38" i="208"/>
  <c r="H36" i="208"/>
  <c r="C86" i="208"/>
  <c r="H35" i="208"/>
  <c r="E52" i="208"/>
  <c r="E53" i="208"/>
  <c r="D60" i="208"/>
  <c r="D67" i="208" s="1"/>
  <c r="C74" i="208"/>
  <c r="F58" i="208"/>
  <c r="E59" i="208"/>
  <c r="E51" i="208"/>
  <c r="M10" i="208"/>
  <c r="M11" i="208" s="1"/>
  <c r="L11" i="208"/>
  <c r="I28" i="208"/>
  <c r="I35" i="208" s="1"/>
  <c r="J20" i="208"/>
  <c r="K12" i="208"/>
  <c r="K22" i="208" s="1"/>
  <c r="K26" i="208"/>
  <c r="J27" i="208"/>
  <c r="J19" i="208"/>
  <c r="J21" i="208"/>
  <c r="F44" i="208"/>
  <c r="F51" i="208" s="1"/>
  <c r="C84" i="208"/>
  <c r="C85" i="208"/>
  <c r="H42" i="208"/>
  <c r="G43" i="208"/>
  <c r="H27" i="207"/>
  <c r="H37" i="207" s="1"/>
  <c r="J11" i="207"/>
  <c r="J21" i="207" s="1"/>
  <c r="C75" i="207"/>
  <c r="C84" i="207" s="1"/>
  <c r="C72" i="207"/>
  <c r="D71" i="207"/>
  <c r="C71" i="207"/>
  <c r="E43" i="207"/>
  <c r="E53" i="207" s="1"/>
  <c r="G34" i="207"/>
  <c r="G35" i="207"/>
  <c r="I18" i="207"/>
  <c r="D53" i="207"/>
  <c r="G36" i="207"/>
  <c r="I20" i="207"/>
  <c r="I21" i="207"/>
  <c r="D58" i="207"/>
  <c r="E57" i="207"/>
  <c r="I26" i="207"/>
  <c r="J25" i="207"/>
  <c r="F42" i="207"/>
  <c r="G41" i="207"/>
  <c r="L9" i="207"/>
  <c r="K10" i="207"/>
  <c r="E50" i="207" l="1"/>
  <c r="C85" i="207"/>
  <c r="E52" i="207"/>
  <c r="C83" i="207"/>
  <c r="D69" i="208"/>
  <c r="L26" i="208"/>
  <c r="K27" i="208"/>
  <c r="E60" i="208"/>
  <c r="E67" i="208" s="1"/>
  <c r="F52" i="208"/>
  <c r="K19" i="208"/>
  <c r="I36" i="208"/>
  <c r="G58" i="208"/>
  <c r="F59" i="208"/>
  <c r="D68" i="208"/>
  <c r="G44" i="208"/>
  <c r="G54" i="208" s="1"/>
  <c r="F53" i="208"/>
  <c r="K20" i="208"/>
  <c r="I37" i="208"/>
  <c r="D74" i="208"/>
  <c r="C91" i="208"/>
  <c r="D70" i="208"/>
  <c r="I42" i="208"/>
  <c r="H43" i="208"/>
  <c r="F54" i="208"/>
  <c r="K21" i="208"/>
  <c r="I38" i="208"/>
  <c r="J28" i="208"/>
  <c r="J36" i="208" s="1"/>
  <c r="N10" i="208"/>
  <c r="L12" i="208"/>
  <c r="L22" i="208" s="1"/>
  <c r="H41" i="207"/>
  <c r="G42" i="207"/>
  <c r="I27" i="207"/>
  <c r="I35" i="207" s="1"/>
  <c r="J18" i="207"/>
  <c r="K11" i="207"/>
  <c r="K19" i="207" s="1"/>
  <c r="H35" i="207"/>
  <c r="H34" i="207"/>
  <c r="D59" i="207"/>
  <c r="D68" i="207" s="1"/>
  <c r="L10" i="207"/>
  <c r="M9" i="207"/>
  <c r="C73" i="207"/>
  <c r="J19" i="207"/>
  <c r="H36" i="207"/>
  <c r="E58" i="207"/>
  <c r="F57" i="207"/>
  <c r="F43" i="207"/>
  <c r="F50" i="207" s="1"/>
  <c r="E51" i="207"/>
  <c r="J20" i="207"/>
  <c r="J26" i="207"/>
  <c r="K25" i="207"/>
  <c r="C82" i="207"/>
  <c r="K18" i="207" l="1"/>
  <c r="K21" i="207"/>
  <c r="F51" i="207"/>
  <c r="F53" i="207"/>
  <c r="D67" i="207"/>
  <c r="D69" i="207"/>
  <c r="M12" i="208"/>
  <c r="M22" i="208" s="1"/>
  <c r="L19" i="208"/>
  <c r="F60" i="208"/>
  <c r="F70" i="208" s="1"/>
  <c r="E69" i="208"/>
  <c r="J38" i="208"/>
  <c r="E68" i="208"/>
  <c r="G52" i="208"/>
  <c r="K28" i="208"/>
  <c r="K35" i="208" s="1"/>
  <c r="H44" i="208"/>
  <c r="H54" i="208" s="1"/>
  <c r="L20" i="208"/>
  <c r="I43" i="208"/>
  <c r="J42" i="208"/>
  <c r="H58" i="208"/>
  <c r="G59" i="208"/>
  <c r="L21" i="208"/>
  <c r="J37" i="208"/>
  <c r="C88" i="208"/>
  <c r="C92" i="208"/>
  <c r="C102" i="208" s="1"/>
  <c r="C89" i="208"/>
  <c r="D88" i="208"/>
  <c r="G53" i="208"/>
  <c r="M26" i="208"/>
  <c r="L27" i="208"/>
  <c r="J35" i="208"/>
  <c r="G51" i="208"/>
  <c r="E70" i="208"/>
  <c r="D75" i="208"/>
  <c r="E74" i="208"/>
  <c r="O10" i="208"/>
  <c r="N11" i="208"/>
  <c r="F58" i="207"/>
  <c r="G57" i="207"/>
  <c r="K20" i="207"/>
  <c r="I36" i="207"/>
  <c r="J27" i="207"/>
  <c r="J34" i="207" s="1"/>
  <c r="I37" i="207"/>
  <c r="C90" i="207"/>
  <c r="D73" i="207"/>
  <c r="M10" i="207"/>
  <c r="N9" i="207"/>
  <c r="G43" i="207"/>
  <c r="G51" i="207" s="1"/>
  <c r="L25" i="207"/>
  <c r="K26" i="207"/>
  <c r="F52" i="207"/>
  <c r="L11" i="207"/>
  <c r="L19" i="207" s="1"/>
  <c r="I41" i="207"/>
  <c r="H42" i="207"/>
  <c r="I34" i="207"/>
  <c r="E59" i="207"/>
  <c r="E66" i="207" s="1"/>
  <c r="D66" i="207"/>
  <c r="M19" i="208" l="1"/>
  <c r="G52" i="207"/>
  <c r="G53" i="207"/>
  <c r="G50" i="207"/>
  <c r="J37" i="207"/>
  <c r="E67" i="207"/>
  <c r="L20" i="207"/>
  <c r="L21" i="207"/>
  <c r="E69" i="207"/>
  <c r="L18" i="207"/>
  <c r="C101" i="208"/>
  <c r="C100" i="208"/>
  <c r="M21" i="208"/>
  <c r="N26" i="208"/>
  <c r="M27" i="208"/>
  <c r="K36" i="208"/>
  <c r="M20" i="208"/>
  <c r="I44" i="208"/>
  <c r="I52" i="208" s="1"/>
  <c r="D76" i="208"/>
  <c r="D85" i="208" s="1"/>
  <c r="H51" i="208"/>
  <c r="K37" i="208"/>
  <c r="F67" i="208"/>
  <c r="H52" i="208"/>
  <c r="K38" i="208"/>
  <c r="F68" i="208"/>
  <c r="P10" i="208"/>
  <c r="O11" i="208"/>
  <c r="K42" i="208"/>
  <c r="J43" i="208"/>
  <c r="G60" i="208"/>
  <c r="G67" i="208" s="1"/>
  <c r="H53" i="208"/>
  <c r="F69" i="208"/>
  <c r="L28" i="208"/>
  <c r="L38" i="208" s="1"/>
  <c r="E75" i="208"/>
  <c r="F74" i="208"/>
  <c r="C90" i="208"/>
  <c r="N12" i="208"/>
  <c r="N20" i="208" s="1"/>
  <c r="C99" i="208"/>
  <c r="H59" i="208"/>
  <c r="I58" i="208"/>
  <c r="J41" i="207"/>
  <c r="I42" i="207"/>
  <c r="L26" i="207"/>
  <c r="M25" i="207"/>
  <c r="F59" i="207"/>
  <c r="F66" i="207" s="1"/>
  <c r="E68" i="207"/>
  <c r="D74" i="207"/>
  <c r="E73" i="207"/>
  <c r="C91" i="207"/>
  <c r="C101" i="207" s="1"/>
  <c r="C88" i="207"/>
  <c r="D87" i="207"/>
  <c r="C87" i="207"/>
  <c r="H43" i="207"/>
  <c r="H51" i="207" s="1"/>
  <c r="K27" i="207"/>
  <c r="K35" i="207" s="1"/>
  <c r="O9" i="207"/>
  <c r="N10" i="207"/>
  <c r="J36" i="207"/>
  <c r="G58" i="207"/>
  <c r="H57" i="207"/>
  <c r="M11" i="207"/>
  <c r="M19" i="207" s="1"/>
  <c r="J35" i="207"/>
  <c r="C89" i="207" l="1"/>
  <c r="C99" i="207"/>
  <c r="F68" i="207"/>
  <c r="M21" i="207"/>
  <c r="M18" i="207"/>
  <c r="H52" i="207"/>
  <c r="H53" i="207"/>
  <c r="M20" i="207"/>
  <c r="F67" i="207"/>
  <c r="I53" i="208"/>
  <c r="G69" i="208"/>
  <c r="D83" i="208"/>
  <c r="D84" i="208"/>
  <c r="D86" i="208"/>
  <c r="N21" i="208"/>
  <c r="N22" i="208"/>
  <c r="G68" i="208"/>
  <c r="I54" i="208"/>
  <c r="I59" i="208"/>
  <c r="J58" i="208"/>
  <c r="C107" i="208"/>
  <c r="D90" i="208"/>
  <c r="L36" i="208"/>
  <c r="G70" i="208"/>
  <c r="L35" i="208"/>
  <c r="G74" i="208"/>
  <c r="F75" i="208"/>
  <c r="H60" i="208"/>
  <c r="H68" i="208" s="1"/>
  <c r="J44" i="208"/>
  <c r="J54" i="208" s="1"/>
  <c r="K43" i="208"/>
  <c r="L42" i="208"/>
  <c r="M28" i="208"/>
  <c r="M35" i="208" s="1"/>
  <c r="L37" i="208"/>
  <c r="E76" i="208"/>
  <c r="E83" i="208" s="1"/>
  <c r="I51" i="208"/>
  <c r="N27" i="208"/>
  <c r="O26" i="208"/>
  <c r="N19" i="208"/>
  <c r="O12" i="208"/>
  <c r="O22" i="208" s="1"/>
  <c r="Q10" i="208"/>
  <c r="P11" i="208"/>
  <c r="G59" i="207"/>
  <c r="G66" i="207" s="1"/>
  <c r="K37" i="207"/>
  <c r="F73" i="207"/>
  <c r="E74" i="207"/>
  <c r="D75" i="207"/>
  <c r="D84" i="207" s="1"/>
  <c r="N25" i="207"/>
  <c r="M26" i="207"/>
  <c r="N11" i="207"/>
  <c r="N19" i="207" s="1"/>
  <c r="H50" i="207"/>
  <c r="C98" i="207"/>
  <c r="L27" i="207"/>
  <c r="L35" i="207" s="1"/>
  <c r="K41" i="207"/>
  <c r="J42" i="207"/>
  <c r="K34" i="207"/>
  <c r="I57" i="207"/>
  <c r="H58" i="207"/>
  <c r="K36" i="207"/>
  <c r="C106" i="207"/>
  <c r="D89" i="207"/>
  <c r="P9" i="207"/>
  <c r="O10" i="207"/>
  <c r="C100" i="207"/>
  <c r="I43" i="207"/>
  <c r="I52" i="207" s="1"/>
  <c r="F69" i="207"/>
  <c r="G67" i="207" l="1"/>
  <c r="G68" i="207"/>
  <c r="D85" i="207"/>
  <c r="N18" i="207"/>
  <c r="D82" i="207"/>
  <c r="N20" i="207"/>
  <c r="N21" i="207"/>
  <c r="E85" i="208"/>
  <c r="J51" i="208"/>
  <c r="E84" i="208"/>
  <c r="E86" i="208"/>
  <c r="J52" i="208"/>
  <c r="J53" i="208"/>
  <c r="H70" i="208"/>
  <c r="M38" i="208"/>
  <c r="O19" i="208"/>
  <c r="M37" i="208"/>
  <c r="E90" i="208"/>
  <c r="D91" i="208"/>
  <c r="K58" i="208"/>
  <c r="J59" i="208"/>
  <c r="O20" i="208"/>
  <c r="M36" i="208"/>
  <c r="F76" i="208"/>
  <c r="F85" i="208" s="1"/>
  <c r="I60" i="208"/>
  <c r="I70" i="208" s="1"/>
  <c r="L43" i="208"/>
  <c r="M42" i="208"/>
  <c r="H67" i="208"/>
  <c r="H74" i="208"/>
  <c r="G75" i="208"/>
  <c r="P12" i="208"/>
  <c r="P22" i="208" s="1"/>
  <c r="O27" i="208"/>
  <c r="P26" i="208"/>
  <c r="K44" i="208"/>
  <c r="K54" i="208" s="1"/>
  <c r="H69" i="208"/>
  <c r="C108" i="208"/>
  <c r="C105" i="208"/>
  <c r="D104" i="208"/>
  <c r="C104" i="208"/>
  <c r="O21" i="208"/>
  <c r="R10" i="208"/>
  <c r="Q11" i="208"/>
  <c r="N28" i="208"/>
  <c r="N35" i="208" s="1"/>
  <c r="O11" i="207"/>
  <c r="O21" i="207" s="1"/>
  <c r="E89" i="207"/>
  <c r="D90" i="207"/>
  <c r="L36" i="207"/>
  <c r="I50" i="207"/>
  <c r="C107" i="207"/>
  <c r="C114" i="207" s="1"/>
  <c r="C104" i="207"/>
  <c r="C103" i="207"/>
  <c r="D103" i="207"/>
  <c r="L37" i="207"/>
  <c r="D83" i="207"/>
  <c r="G69" i="207"/>
  <c r="K42" i="207"/>
  <c r="L41" i="207"/>
  <c r="J43" i="207"/>
  <c r="J52" i="207" s="1"/>
  <c r="N26" i="207"/>
  <c r="O25" i="207"/>
  <c r="I53" i="207"/>
  <c r="J57" i="207"/>
  <c r="I58" i="207"/>
  <c r="L34" i="207"/>
  <c r="G73" i="207"/>
  <c r="F74" i="207"/>
  <c r="Q9" i="207"/>
  <c r="P10" i="207"/>
  <c r="I51" i="207"/>
  <c r="H59" i="207"/>
  <c r="H68" i="207" s="1"/>
  <c r="M27" i="207"/>
  <c r="M37" i="207" s="1"/>
  <c r="E75" i="207"/>
  <c r="E83" i="207" s="1"/>
  <c r="P19" i="208" l="1"/>
  <c r="P20" i="208"/>
  <c r="C105" i="207"/>
  <c r="C122" i="207" s="1"/>
  <c r="H67" i="207"/>
  <c r="H66" i="207"/>
  <c r="E85" i="207"/>
  <c r="E84" i="207"/>
  <c r="F86" i="208"/>
  <c r="P21" i="208"/>
  <c r="F84" i="208"/>
  <c r="L44" i="208"/>
  <c r="L54" i="208" s="1"/>
  <c r="F90" i="208"/>
  <c r="E91" i="208"/>
  <c r="K51" i="208"/>
  <c r="I67" i="208"/>
  <c r="K52" i="208"/>
  <c r="I69" i="208"/>
  <c r="Q12" i="208"/>
  <c r="Q20" i="208" s="1"/>
  <c r="K53" i="208"/>
  <c r="I68" i="208"/>
  <c r="N37" i="208"/>
  <c r="R11" i="208"/>
  <c r="S10" i="208"/>
  <c r="C116" i="208"/>
  <c r="G76" i="208"/>
  <c r="G85" i="208" s="1"/>
  <c r="J60" i="208"/>
  <c r="J68" i="208" s="1"/>
  <c r="N38" i="208"/>
  <c r="C118" i="208"/>
  <c r="L58" i="208"/>
  <c r="K59" i="208"/>
  <c r="C117" i="208"/>
  <c r="Q26" i="208"/>
  <c r="P27" i="208"/>
  <c r="H75" i="208"/>
  <c r="I74" i="208"/>
  <c r="N36" i="208"/>
  <c r="C115" i="208"/>
  <c r="O28" i="208"/>
  <c r="O35" i="208" s="1"/>
  <c r="C106" i="208"/>
  <c r="M43" i="208"/>
  <c r="N42" i="208"/>
  <c r="F83" i="208"/>
  <c r="D92" i="208"/>
  <c r="D102" i="208" s="1"/>
  <c r="F75" i="207"/>
  <c r="F85" i="207" s="1"/>
  <c r="O26" i="207"/>
  <c r="P25" i="207"/>
  <c r="M41" i="207"/>
  <c r="L42" i="207"/>
  <c r="D91" i="207"/>
  <c r="D98" i="207" s="1"/>
  <c r="H69" i="207"/>
  <c r="G74" i="207"/>
  <c r="H73" i="207"/>
  <c r="N27" i="207"/>
  <c r="N37" i="207" s="1"/>
  <c r="K43" i="207"/>
  <c r="K50" i="207" s="1"/>
  <c r="F89" i="207"/>
  <c r="E90" i="207"/>
  <c r="O18" i="207"/>
  <c r="M35" i="207"/>
  <c r="I59" i="207"/>
  <c r="I68" i="207" s="1"/>
  <c r="J53" i="207"/>
  <c r="C115" i="207"/>
  <c r="O19" i="207"/>
  <c r="M34" i="207"/>
  <c r="J51" i="207"/>
  <c r="K57" i="207"/>
  <c r="J58" i="207"/>
  <c r="J50" i="207"/>
  <c r="C117" i="207"/>
  <c r="O20" i="207"/>
  <c r="M36" i="207"/>
  <c r="E82" i="207"/>
  <c r="P11" i="207"/>
  <c r="P18" i="207" s="1"/>
  <c r="R9" i="207"/>
  <c r="Q10" i="207"/>
  <c r="C116" i="207"/>
  <c r="D105" i="207" l="1"/>
  <c r="J70" i="208"/>
  <c r="I66" i="207"/>
  <c r="N34" i="207"/>
  <c r="K51" i="207"/>
  <c r="N35" i="207"/>
  <c r="D101" i="207"/>
  <c r="F82" i="207"/>
  <c r="N36" i="207"/>
  <c r="D99" i="208"/>
  <c r="J67" i="208"/>
  <c r="J69" i="208"/>
  <c r="G84" i="208"/>
  <c r="D100" i="208"/>
  <c r="G86" i="208"/>
  <c r="Q19" i="208"/>
  <c r="Q21" i="208"/>
  <c r="Q22" i="208"/>
  <c r="E92" i="208"/>
  <c r="E102" i="208" s="1"/>
  <c r="S11" i="208"/>
  <c r="T10" i="208"/>
  <c r="G90" i="208"/>
  <c r="F91" i="208"/>
  <c r="N43" i="208"/>
  <c r="O42" i="208"/>
  <c r="L59" i="208"/>
  <c r="M58" i="208"/>
  <c r="R12" i="208"/>
  <c r="R22" i="208" s="1"/>
  <c r="L51" i="208"/>
  <c r="D106" i="208"/>
  <c r="C123" i="208"/>
  <c r="J74" i="208"/>
  <c r="I75" i="208"/>
  <c r="G83" i="208"/>
  <c r="L52" i="208"/>
  <c r="M44" i="208"/>
  <c r="M53" i="208" s="1"/>
  <c r="O37" i="208"/>
  <c r="L53" i="208"/>
  <c r="O36" i="208"/>
  <c r="Q27" i="208"/>
  <c r="R26" i="208"/>
  <c r="O38" i="208"/>
  <c r="K60" i="208"/>
  <c r="K69" i="208" s="1"/>
  <c r="H76" i="208"/>
  <c r="H86" i="208" s="1"/>
  <c r="D101" i="208"/>
  <c r="P28" i="208"/>
  <c r="P35" i="208" s="1"/>
  <c r="P20" i="207"/>
  <c r="J59" i="207"/>
  <c r="J67" i="207" s="1"/>
  <c r="G89" i="207"/>
  <c r="F90" i="207"/>
  <c r="Q11" i="207"/>
  <c r="Q21" i="207" s="1"/>
  <c r="I69" i="207"/>
  <c r="K52" i="207"/>
  <c r="I73" i="207"/>
  <c r="H74" i="207"/>
  <c r="P19" i="207"/>
  <c r="K53" i="207"/>
  <c r="G75" i="207"/>
  <c r="G83" i="207" s="1"/>
  <c r="E105" i="207"/>
  <c r="D106" i="207"/>
  <c r="F84" i="207"/>
  <c r="C123" i="207"/>
  <c r="C133" i="207" s="1"/>
  <c r="C120" i="207"/>
  <c r="D119" i="207"/>
  <c r="C119" i="207"/>
  <c r="F83" i="207"/>
  <c r="P21" i="207"/>
  <c r="E91" i="207"/>
  <c r="L43" i="207"/>
  <c r="L51" i="207" s="1"/>
  <c r="N41" i="207"/>
  <c r="M42" i="207"/>
  <c r="K58" i="207"/>
  <c r="L57" i="207"/>
  <c r="I67" i="207"/>
  <c r="D99" i="207"/>
  <c r="Q25" i="207"/>
  <c r="P26" i="207"/>
  <c r="R10" i="207"/>
  <c r="S9" i="207"/>
  <c r="D100" i="207"/>
  <c r="O27" i="207"/>
  <c r="O37" i="207" s="1"/>
  <c r="L50" i="207" l="1"/>
  <c r="L53" i="207"/>
  <c r="L52" i="207"/>
  <c r="J66" i="207"/>
  <c r="O36" i="207"/>
  <c r="G84" i="207"/>
  <c r="O34" i="207"/>
  <c r="J68" i="207"/>
  <c r="E99" i="208"/>
  <c r="P36" i="208"/>
  <c r="P38" i="208"/>
  <c r="L60" i="208"/>
  <c r="L69" i="208" s="1"/>
  <c r="M54" i="208"/>
  <c r="E106" i="208"/>
  <c r="D107" i="208"/>
  <c r="N58" i="208"/>
  <c r="M59" i="208"/>
  <c r="H83" i="208"/>
  <c r="K70" i="208"/>
  <c r="R19" i="208"/>
  <c r="P42" i="208"/>
  <c r="O43" i="208"/>
  <c r="E101" i="208"/>
  <c r="K67" i="208"/>
  <c r="S12" i="208"/>
  <c r="S22" i="208" s="1"/>
  <c r="H84" i="208"/>
  <c r="R21" i="208"/>
  <c r="N44" i="208"/>
  <c r="N51" i="208" s="1"/>
  <c r="E100" i="208"/>
  <c r="K68" i="208"/>
  <c r="H85" i="208"/>
  <c r="M51" i="208"/>
  <c r="R20" i="208"/>
  <c r="F92" i="208"/>
  <c r="F99" i="208" s="1"/>
  <c r="P37" i="208"/>
  <c r="I76" i="208"/>
  <c r="I86" i="208" s="1"/>
  <c r="S26" i="208"/>
  <c r="R27" i="208"/>
  <c r="M52" i="208"/>
  <c r="K74" i="208"/>
  <c r="J75" i="208"/>
  <c r="H90" i="208"/>
  <c r="G91" i="208"/>
  <c r="Q28" i="208"/>
  <c r="Q38" i="208" s="1"/>
  <c r="C120" i="208"/>
  <c r="C124" i="208"/>
  <c r="C134" i="208" s="1"/>
  <c r="C121" i="208"/>
  <c r="D120" i="208"/>
  <c r="U10" i="208"/>
  <c r="T11" i="208"/>
  <c r="O35" i="207"/>
  <c r="T9" i="207"/>
  <c r="S10" i="207"/>
  <c r="M43" i="207"/>
  <c r="M53" i="207" s="1"/>
  <c r="G85" i="207"/>
  <c r="G90" i="207"/>
  <c r="H89" i="207"/>
  <c r="E98" i="207"/>
  <c r="C121" i="207"/>
  <c r="Q19" i="207"/>
  <c r="R11" i="207"/>
  <c r="R18" i="207" s="1"/>
  <c r="O41" i="207"/>
  <c r="N42" i="207"/>
  <c r="E99" i="207"/>
  <c r="D107" i="207"/>
  <c r="D117" i="207" s="1"/>
  <c r="J69" i="207"/>
  <c r="P27" i="207"/>
  <c r="P37" i="207" s="1"/>
  <c r="E100" i="207"/>
  <c r="C131" i="207"/>
  <c r="F105" i="207"/>
  <c r="E106" i="207"/>
  <c r="Q18" i="207"/>
  <c r="E101" i="207"/>
  <c r="C130" i="207"/>
  <c r="G82" i="207"/>
  <c r="H75" i="207"/>
  <c r="H84" i="207" s="1"/>
  <c r="Q20" i="207"/>
  <c r="K59" i="207"/>
  <c r="K68" i="207" s="1"/>
  <c r="R25" i="207"/>
  <c r="Q26" i="207"/>
  <c r="L58" i="207"/>
  <c r="M57" i="207"/>
  <c r="C132" i="207"/>
  <c r="J73" i="207"/>
  <c r="I74" i="207"/>
  <c r="F91" i="207"/>
  <c r="F101" i="207" s="1"/>
  <c r="C122" i="208" l="1"/>
  <c r="S20" i="208"/>
  <c r="S21" i="208"/>
  <c r="F100" i="207"/>
  <c r="R19" i="207"/>
  <c r="M51" i="207"/>
  <c r="K69" i="207"/>
  <c r="R20" i="207"/>
  <c r="F98" i="207"/>
  <c r="R21" i="207"/>
  <c r="H85" i="207"/>
  <c r="M50" i="207"/>
  <c r="M52" i="207"/>
  <c r="Q37" i="208"/>
  <c r="Q35" i="208"/>
  <c r="C133" i="208"/>
  <c r="I84" i="208"/>
  <c r="S19" i="208"/>
  <c r="L70" i="208"/>
  <c r="L68" i="208"/>
  <c r="I83" i="208"/>
  <c r="I85" i="208"/>
  <c r="G92" i="208"/>
  <c r="G101" i="208" s="1"/>
  <c r="H91" i="208"/>
  <c r="I90" i="208"/>
  <c r="P43" i="208"/>
  <c r="Q42" i="208"/>
  <c r="U11" i="208"/>
  <c r="V10" i="208"/>
  <c r="L74" i="208"/>
  <c r="K75" i="208"/>
  <c r="N52" i="208"/>
  <c r="L67" i="208"/>
  <c r="T12" i="208"/>
  <c r="T22" i="208" s="1"/>
  <c r="C139" i="208"/>
  <c r="D122" i="208"/>
  <c r="F101" i="208"/>
  <c r="N53" i="208"/>
  <c r="M60" i="208"/>
  <c r="M70" i="208" s="1"/>
  <c r="R28" i="208"/>
  <c r="R36" i="208" s="1"/>
  <c r="N54" i="208"/>
  <c r="O58" i="208"/>
  <c r="N59" i="208"/>
  <c r="C131" i="208"/>
  <c r="Q36" i="208"/>
  <c r="T26" i="208"/>
  <c r="S27" i="208"/>
  <c r="F102" i="208"/>
  <c r="D108" i="208"/>
  <c r="D118" i="208" s="1"/>
  <c r="J76" i="208"/>
  <c r="J85" i="208" s="1"/>
  <c r="C132" i="208"/>
  <c r="F100" i="208"/>
  <c r="O44" i="208"/>
  <c r="O52" i="208" s="1"/>
  <c r="F106" i="208"/>
  <c r="E107" i="208"/>
  <c r="K67" i="207"/>
  <c r="P41" i="207"/>
  <c r="O42" i="207"/>
  <c r="I89" i="207"/>
  <c r="H90" i="207"/>
  <c r="J74" i="207"/>
  <c r="K73" i="207"/>
  <c r="P34" i="207"/>
  <c r="D116" i="207"/>
  <c r="G91" i="207"/>
  <c r="G99" i="207" s="1"/>
  <c r="S11" i="207"/>
  <c r="S18" i="207" s="1"/>
  <c r="N43" i="207"/>
  <c r="N51" i="207" s="1"/>
  <c r="Q27" i="207"/>
  <c r="Q37" i="207" s="1"/>
  <c r="F99" i="207"/>
  <c r="S25" i="207"/>
  <c r="R26" i="207"/>
  <c r="H82" i="207"/>
  <c r="P35" i="207"/>
  <c r="D115" i="207"/>
  <c r="T10" i="207"/>
  <c r="U9" i="207"/>
  <c r="C138" i="207"/>
  <c r="D121" i="207"/>
  <c r="M58" i="207"/>
  <c r="N57" i="207"/>
  <c r="K66" i="207"/>
  <c r="H83" i="207"/>
  <c r="E107" i="207"/>
  <c r="E115" i="207" s="1"/>
  <c r="P36" i="207"/>
  <c r="D114" i="207"/>
  <c r="L59" i="207"/>
  <c r="L69" i="207" s="1"/>
  <c r="I75" i="207"/>
  <c r="I84" i="207" s="1"/>
  <c r="F106" i="207"/>
  <c r="G105" i="207"/>
  <c r="G100" i="207" l="1"/>
  <c r="L66" i="207"/>
  <c r="L68" i="207"/>
  <c r="L67" i="207"/>
  <c r="I85" i="207"/>
  <c r="N50" i="207"/>
  <c r="S19" i="207"/>
  <c r="R38" i="208"/>
  <c r="J83" i="208"/>
  <c r="J84" i="208"/>
  <c r="J86" i="208"/>
  <c r="R37" i="208"/>
  <c r="S28" i="208"/>
  <c r="S38" i="208" s="1"/>
  <c r="L75" i="208"/>
  <c r="M74" i="208"/>
  <c r="G100" i="208"/>
  <c r="H92" i="208"/>
  <c r="H101" i="208" s="1"/>
  <c r="O54" i="208"/>
  <c r="M67" i="208"/>
  <c r="U26" i="208"/>
  <c r="T27" i="208"/>
  <c r="M68" i="208"/>
  <c r="T19" i="208"/>
  <c r="W10" i="208"/>
  <c r="V11" i="208"/>
  <c r="G102" i="208"/>
  <c r="O53" i="208"/>
  <c r="C140" i="208"/>
  <c r="C137" i="208"/>
  <c r="C136" i="208"/>
  <c r="D136" i="208"/>
  <c r="E108" i="208"/>
  <c r="E116" i="208" s="1"/>
  <c r="D115" i="208"/>
  <c r="M69" i="208"/>
  <c r="T20" i="208"/>
  <c r="U12" i="208"/>
  <c r="U21" i="208" s="1"/>
  <c r="K76" i="208"/>
  <c r="K85" i="208" s="1"/>
  <c r="G106" i="208"/>
  <c r="F107" i="208"/>
  <c r="D116" i="208"/>
  <c r="R35" i="208"/>
  <c r="T21" i="208"/>
  <c r="Q43" i="208"/>
  <c r="R42" i="208"/>
  <c r="G99" i="208"/>
  <c r="P44" i="208"/>
  <c r="P51" i="208" s="1"/>
  <c r="O51" i="208"/>
  <c r="N60" i="208"/>
  <c r="N67" i="208" s="1"/>
  <c r="D117" i="208"/>
  <c r="P58" i="208"/>
  <c r="O59" i="208"/>
  <c r="D123" i="208"/>
  <c r="E122" i="208"/>
  <c r="I91" i="208"/>
  <c r="J90" i="208"/>
  <c r="N58" i="207"/>
  <c r="O57" i="207"/>
  <c r="G98" i="207"/>
  <c r="J89" i="207"/>
  <c r="I90" i="207"/>
  <c r="D122" i="207"/>
  <c r="E121" i="207"/>
  <c r="T25" i="207"/>
  <c r="S26" i="207"/>
  <c r="M59" i="207"/>
  <c r="M69" i="207" s="1"/>
  <c r="C135" i="207"/>
  <c r="C136" i="207"/>
  <c r="D135" i="207"/>
  <c r="C139" i="207"/>
  <c r="C149" i="207" s="1"/>
  <c r="S20" i="207"/>
  <c r="O43" i="207"/>
  <c r="O52" i="207" s="1"/>
  <c r="E114" i="207"/>
  <c r="E116" i="207"/>
  <c r="U10" i="207"/>
  <c r="V9" i="207"/>
  <c r="Q34" i="207"/>
  <c r="N52" i="207"/>
  <c r="S21" i="207"/>
  <c r="Q41" i="207"/>
  <c r="P42" i="207"/>
  <c r="F107" i="207"/>
  <c r="F114" i="207" s="1"/>
  <c r="I82" i="207"/>
  <c r="E117" i="207"/>
  <c r="T11" i="207"/>
  <c r="T19" i="207" s="1"/>
  <c r="Q35" i="207"/>
  <c r="K74" i="207"/>
  <c r="L73" i="207"/>
  <c r="G106" i="207"/>
  <c r="H105" i="207"/>
  <c r="I83" i="207"/>
  <c r="Q36" i="207"/>
  <c r="N53" i="207"/>
  <c r="G101" i="207"/>
  <c r="J75" i="207"/>
  <c r="J84" i="207" s="1"/>
  <c r="R27" i="207"/>
  <c r="R37" i="207" s="1"/>
  <c r="H91" i="207"/>
  <c r="H101" i="207" s="1"/>
  <c r="U20" i="208" l="1"/>
  <c r="C137" i="207"/>
  <c r="R34" i="207"/>
  <c r="R35" i="207"/>
  <c r="R36" i="207"/>
  <c r="J85" i="207"/>
  <c r="T21" i="207"/>
  <c r="N70" i="208"/>
  <c r="P53" i="208"/>
  <c r="C138" i="208"/>
  <c r="K86" i="208"/>
  <c r="E117" i="208"/>
  <c r="N68" i="208"/>
  <c r="U19" i="208"/>
  <c r="E115" i="208"/>
  <c r="N69" i="208"/>
  <c r="U22" i="208"/>
  <c r="E118" i="208"/>
  <c r="H100" i="208"/>
  <c r="O60" i="208"/>
  <c r="O70" i="208" s="1"/>
  <c r="S42" i="208"/>
  <c r="R43" i="208"/>
  <c r="C147" i="208"/>
  <c r="H102" i="208"/>
  <c r="S35" i="208"/>
  <c r="I92" i="208"/>
  <c r="I100" i="208" s="1"/>
  <c r="D124" i="208"/>
  <c r="D131" i="208" s="1"/>
  <c r="G107" i="208"/>
  <c r="H106" i="208"/>
  <c r="C148" i="208"/>
  <c r="S36" i="208"/>
  <c r="D138" i="208"/>
  <c r="C155" i="208"/>
  <c r="E123" i="208"/>
  <c r="F122" i="208"/>
  <c r="P59" i="208"/>
  <c r="Q58" i="208"/>
  <c r="C149" i="208"/>
  <c r="T28" i="208"/>
  <c r="T36" i="208" s="1"/>
  <c r="H99" i="208"/>
  <c r="S37" i="208"/>
  <c r="V12" i="208"/>
  <c r="V22" i="208" s="1"/>
  <c r="X10" i="208"/>
  <c r="W11" i="208"/>
  <c r="P52" i="208"/>
  <c r="K84" i="208"/>
  <c r="C150" i="208"/>
  <c r="V26" i="208"/>
  <c r="U27" i="208"/>
  <c r="M75" i="208"/>
  <c r="N74" i="208"/>
  <c r="F108" i="208"/>
  <c r="F118" i="208" s="1"/>
  <c r="L76" i="208"/>
  <c r="L85" i="208" s="1"/>
  <c r="Q44" i="208"/>
  <c r="Q54" i="208" s="1"/>
  <c r="P54" i="208"/>
  <c r="K83" i="208"/>
  <c r="K90" i="208"/>
  <c r="J91" i="208"/>
  <c r="M73" i="207"/>
  <c r="L74" i="207"/>
  <c r="P43" i="207"/>
  <c r="P50" i="207" s="1"/>
  <c r="T26" i="207"/>
  <c r="U25" i="207"/>
  <c r="R41" i="207"/>
  <c r="Q42" i="207"/>
  <c r="C154" i="207"/>
  <c r="D137" i="207"/>
  <c r="E122" i="207"/>
  <c r="F121" i="207"/>
  <c r="D123" i="207"/>
  <c r="D132" i="207" s="1"/>
  <c r="K75" i="207"/>
  <c r="K84" i="207" s="1"/>
  <c r="H98" i="207"/>
  <c r="O53" i="207"/>
  <c r="H99" i="207"/>
  <c r="T18" i="207"/>
  <c r="F116" i="207"/>
  <c r="O50" i="207"/>
  <c r="M66" i="207"/>
  <c r="I91" i="207"/>
  <c r="I98" i="207" s="1"/>
  <c r="T20" i="207"/>
  <c r="O51" i="207"/>
  <c r="M68" i="207"/>
  <c r="J90" i="207"/>
  <c r="K89" i="207"/>
  <c r="V10" i="207"/>
  <c r="W9" i="207"/>
  <c r="C146" i="207"/>
  <c r="M67" i="207"/>
  <c r="H100" i="207"/>
  <c r="J82" i="207"/>
  <c r="J83" i="207"/>
  <c r="I105" i="207"/>
  <c r="H106" i="207"/>
  <c r="F115" i="207"/>
  <c r="U11" i="207"/>
  <c r="U21" i="207" s="1"/>
  <c r="C148" i="207"/>
  <c r="O58" i="207"/>
  <c r="P57" i="207"/>
  <c r="G107" i="207"/>
  <c r="G117" i="207" s="1"/>
  <c r="F117" i="207"/>
  <c r="C147" i="207"/>
  <c r="S27" i="207"/>
  <c r="S36" i="207" s="1"/>
  <c r="N59" i="207"/>
  <c r="N67" i="207" s="1"/>
  <c r="K82" i="207" l="1"/>
  <c r="I101" i="207"/>
  <c r="K83" i="207"/>
  <c r="K85" i="207"/>
  <c r="D133" i="207"/>
  <c r="I100" i="207"/>
  <c r="D131" i="207"/>
  <c r="D130" i="207"/>
  <c r="P51" i="207"/>
  <c r="P52" i="207"/>
  <c r="N66" i="207"/>
  <c r="I99" i="207"/>
  <c r="F117" i="208"/>
  <c r="I102" i="208"/>
  <c r="F115" i="208"/>
  <c r="L86" i="208"/>
  <c r="T38" i="208"/>
  <c r="G122" i="208"/>
  <c r="F123" i="208"/>
  <c r="P60" i="208"/>
  <c r="P70" i="208" s="1"/>
  <c r="I99" i="208"/>
  <c r="O67" i="208"/>
  <c r="J92" i="208"/>
  <c r="J99" i="208" s="1"/>
  <c r="Q53" i="208"/>
  <c r="F116" i="208"/>
  <c r="V27" i="208"/>
  <c r="W26" i="208"/>
  <c r="V20" i="208"/>
  <c r="T37" i="208"/>
  <c r="C152" i="208"/>
  <c r="C156" i="208"/>
  <c r="C165" i="208" s="1"/>
  <c r="C153" i="208"/>
  <c r="D152" i="208"/>
  <c r="D134" i="208"/>
  <c r="I101" i="208"/>
  <c r="O68" i="208"/>
  <c r="T42" i="208"/>
  <c r="S43" i="208"/>
  <c r="Q51" i="208"/>
  <c r="Q52" i="208"/>
  <c r="U28" i="208"/>
  <c r="U36" i="208" s="1"/>
  <c r="V19" i="208"/>
  <c r="E124" i="208"/>
  <c r="E132" i="208" s="1"/>
  <c r="L90" i="208"/>
  <c r="K91" i="208"/>
  <c r="V21" i="208"/>
  <c r="T35" i="208"/>
  <c r="E138" i="208"/>
  <c r="D139" i="208"/>
  <c r="D133" i="208"/>
  <c r="O69" i="208"/>
  <c r="D132" i="208"/>
  <c r="M76" i="208"/>
  <c r="M83" i="208" s="1"/>
  <c r="Y10" i="208"/>
  <c r="X11" i="208"/>
  <c r="L84" i="208"/>
  <c r="G108" i="208"/>
  <c r="G118" i="208" s="1"/>
  <c r="L83" i="208"/>
  <c r="O74" i="208"/>
  <c r="N75" i="208"/>
  <c r="W12" i="208"/>
  <c r="W22" i="208" s="1"/>
  <c r="Q59" i="208"/>
  <c r="R58" i="208"/>
  <c r="H107" i="208"/>
  <c r="I106" i="208"/>
  <c r="R44" i="208"/>
  <c r="R52" i="208" s="1"/>
  <c r="N68" i="207"/>
  <c r="G114" i="207"/>
  <c r="U18" i="207"/>
  <c r="K90" i="207"/>
  <c r="L89" i="207"/>
  <c r="C155" i="207"/>
  <c r="C164" i="207" s="1"/>
  <c r="C152" i="207"/>
  <c r="C151" i="207"/>
  <c r="D151" i="207"/>
  <c r="G116" i="207"/>
  <c r="J91" i="207"/>
  <c r="J100" i="207" s="1"/>
  <c r="Q43" i="207"/>
  <c r="Q51" i="207" s="1"/>
  <c r="U20" i="207"/>
  <c r="R42" i="207"/>
  <c r="S41" i="207"/>
  <c r="U19" i="207"/>
  <c r="S34" i="207"/>
  <c r="S35" i="207"/>
  <c r="G115" i="207"/>
  <c r="V25" i="207"/>
  <c r="U26" i="207"/>
  <c r="L75" i="207"/>
  <c r="L84" i="207" s="1"/>
  <c r="T27" i="207"/>
  <c r="T34" i="207" s="1"/>
  <c r="N73" i="207"/>
  <c r="M74" i="207"/>
  <c r="J105" i="207"/>
  <c r="I106" i="207"/>
  <c r="N69" i="207"/>
  <c r="S37" i="207"/>
  <c r="P58" i="207"/>
  <c r="Q57" i="207"/>
  <c r="X9" i="207"/>
  <c r="W10" i="207"/>
  <c r="G121" i="207"/>
  <c r="F122" i="207"/>
  <c r="O59" i="207"/>
  <c r="O69" i="207" s="1"/>
  <c r="H107" i="207"/>
  <c r="H117" i="207" s="1"/>
  <c r="V11" i="207"/>
  <c r="V21" i="207" s="1"/>
  <c r="E123" i="207"/>
  <c r="E130" i="207" s="1"/>
  <c r="P53" i="207"/>
  <c r="E137" i="207"/>
  <c r="D138" i="207"/>
  <c r="C163" i="207" l="1"/>
  <c r="C165" i="207"/>
  <c r="Q53" i="207"/>
  <c r="Q52" i="207"/>
  <c r="T35" i="207"/>
  <c r="J99" i="207"/>
  <c r="J101" i="207"/>
  <c r="E131" i="207"/>
  <c r="T37" i="207"/>
  <c r="J98" i="207"/>
  <c r="T36" i="207"/>
  <c r="R53" i="208"/>
  <c r="R54" i="208"/>
  <c r="E133" i="208"/>
  <c r="M85" i="208"/>
  <c r="C154" i="208"/>
  <c r="D154" i="208" s="1"/>
  <c r="J102" i="208"/>
  <c r="W20" i="208"/>
  <c r="M84" i="208"/>
  <c r="M86" i="208"/>
  <c r="E131" i="208"/>
  <c r="J100" i="208"/>
  <c r="P67" i="208"/>
  <c r="W21" i="208"/>
  <c r="G115" i="208"/>
  <c r="S58" i="208"/>
  <c r="R59" i="208"/>
  <c r="G117" i="208"/>
  <c r="R51" i="208"/>
  <c r="W19" i="208"/>
  <c r="J101" i="208"/>
  <c r="P69" i="208"/>
  <c r="S44" i="208"/>
  <c r="S53" i="208" s="1"/>
  <c r="K92" i="208"/>
  <c r="K99" i="208" s="1"/>
  <c r="U38" i="208"/>
  <c r="T43" i="208"/>
  <c r="U42" i="208"/>
  <c r="C163" i="208"/>
  <c r="V28" i="208"/>
  <c r="V38" i="208" s="1"/>
  <c r="F124" i="208"/>
  <c r="F132" i="208" s="1"/>
  <c r="X12" i="208"/>
  <c r="X22" i="208" s="1"/>
  <c r="I107" i="208"/>
  <c r="J106" i="208"/>
  <c r="Z10" i="208"/>
  <c r="Y11" i="208"/>
  <c r="C164" i="208"/>
  <c r="H122" i="208"/>
  <c r="G123" i="208"/>
  <c r="M90" i="208"/>
  <c r="L91" i="208"/>
  <c r="H108" i="208"/>
  <c r="H116" i="208" s="1"/>
  <c r="N76" i="208"/>
  <c r="N83" i="208" s="1"/>
  <c r="G116" i="208"/>
  <c r="E134" i="208"/>
  <c r="U37" i="208"/>
  <c r="W27" i="208"/>
  <c r="X26" i="208"/>
  <c r="P74" i="208"/>
  <c r="O75" i="208"/>
  <c r="D140" i="208"/>
  <c r="D149" i="208" s="1"/>
  <c r="U35" i="208"/>
  <c r="C166" i="208"/>
  <c r="P68" i="208"/>
  <c r="Q60" i="208"/>
  <c r="Q70" i="208" s="1"/>
  <c r="E139" i="208"/>
  <c r="F138" i="208"/>
  <c r="L85" i="207"/>
  <c r="S42" i="207"/>
  <c r="T41" i="207"/>
  <c r="H115" i="207"/>
  <c r="F123" i="207"/>
  <c r="F130" i="207" s="1"/>
  <c r="U27" i="207"/>
  <c r="U34" i="207" s="1"/>
  <c r="R43" i="207"/>
  <c r="R53" i="207" s="1"/>
  <c r="C153" i="207"/>
  <c r="V18" i="207"/>
  <c r="H116" i="207"/>
  <c r="H121" i="207"/>
  <c r="G122" i="207"/>
  <c r="I107" i="207"/>
  <c r="I114" i="207" s="1"/>
  <c r="W25" i="207"/>
  <c r="V26" i="207"/>
  <c r="L90" i="207"/>
  <c r="M89" i="207"/>
  <c r="F137" i="207"/>
  <c r="E138" i="207"/>
  <c r="V19" i="207"/>
  <c r="O67" i="207"/>
  <c r="W11" i="207"/>
  <c r="W21" i="207" s="1"/>
  <c r="J106" i="207"/>
  <c r="K105" i="207"/>
  <c r="K91" i="207"/>
  <c r="K99" i="207" s="1"/>
  <c r="E132" i="207"/>
  <c r="Y9" i="207"/>
  <c r="X10" i="207"/>
  <c r="M75" i="207"/>
  <c r="M85" i="207" s="1"/>
  <c r="V20" i="207"/>
  <c r="L82" i="207"/>
  <c r="H114" i="207"/>
  <c r="R57" i="207"/>
  <c r="Q58" i="207"/>
  <c r="L83" i="207"/>
  <c r="Q50" i="207"/>
  <c r="D139" i="207"/>
  <c r="D146" i="207" s="1"/>
  <c r="O66" i="207"/>
  <c r="N74" i="207"/>
  <c r="O73" i="207"/>
  <c r="E133" i="207"/>
  <c r="O68" i="207"/>
  <c r="P59" i="207"/>
  <c r="P68" i="207" s="1"/>
  <c r="C162" i="207"/>
  <c r="C171" i="208" l="1"/>
  <c r="K100" i="207"/>
  <c r="K101" i="207"/>
  <c r="V36" i="208"/>
  <c r="P66" i="207"/>
  <c r="P69" i="207"/>
  <c r="R51" i="207"/>
  <c r="I117" i="207"/>
  <c r="F131" i="207"/>
  <c r="K98" i="207"/>
  <c r="I116" i="207"/>
  <c r="D147" i="207"/>
  <c r="I115" i="207"/>
  <c r="R50" i="207"/>
  <c r="F132" i="207"/>
  <c r="V35" i="208"/>
  <c r="S54" i="208"/>
  <c r="V37" i="208"/>
  <c r="N84" i="208"/>
  <c r="H117" i="208"/>
  <c r="K101" i="208"/>
  <c r="H118" i="208"/>
  <c r="K100" i="208"/>
  <c r="K102" i="208"/>
  <c r="N86" i="208"/>
  <c r="S52" i="208"/>
  <c r="Q67" i="208"/>
  <c r="D148" i="208"/>
  <c r="W28" i="208"/>
  <c r="W35" i="208" s="1"/>
  <c r="L92" i="208"/>
  <c r="L100" i="208" s="1"/>
  <c r="J107" i="208"/>
  <c r="K106" i="208"/>
  <c r="Q69" i="208"/>
  <c r="D150" i="208"/>
  <c r="N85" i="208"/>
  <c r="N90" i="208"/>
  <c r="M91" i="208"/>
  <c r="I108" i="208"/>
  <c r="I117" i="208" s="1"/>
  <c r="F131" i="208"/>
  <c r="D155" i="208"/>
  <c r="E154" i="208"/>
  <c r="G124" i="208"/>
  <c r="G131" i="208" s="1"/>
  <c r="F134" i="208"/>
  <c r="D147" i="208"/>
  <c r="H115" i="208"/>
  <c r="X20" i="208"/>
  <c r="F133" i="208"/>
  <c r="U43" i="208"/>
  <c r="V42" i="208"/>
  <c r="F139" i="208"/>
  <c r="G138" i="208"/>
  <c r="E140" i="208"/>
  <c r="E147" i="208" s="1"/>
  <c r="O76" i="208"/>
  <c r="O86" i="208" s="1"/>
  <c r="X21" i="208"/>
  <c r="T44" i="208"/>
  <c r="T54" i="208" s="1"/>
  <c r="S51" i="208"/>
  <c r="Y12" i="208"/>
  <c r="Y21" i="208" s="1"/>
  <c r="R60" i="208"/>
  <c r="R67" i="208" s="1"/>
  <c r="C172" i="208"/>
  <c r="C169" i="208"/>
  <c r="C168" i="208"/>
  <c r="D168" i="208"/>
  <c r="I122" i="208"/>
  <c r="H123" i="208"/>
  <c r="X19" i="208"/>
  <c r="Q68" i="208"/>
  <c r="P75" i="208"/>
  <c r="Q74" i="208"/>
  <c r="Y26" i="208"/>
  <c r="X27" i="208"/>
  <c r="Z11" i="208"/>
  <c r="AA10" i="208"/>
  <c r="T58" i="208"/>
  <c r="S59" i="208"/>
  <c r="J107" i="207"/>
  <c r="J116" i="207" s="1"/>
  <c r="E139" i="207"/>
  <c r="E147" i="207" s="1"/>
  <c r="C170" i="207"/>
  <c r="D153" i="207"/>
  <c r="U35" i="207"/>
  <c r="G137" i="207"/>
  <c r="F138" i="207"/>
  <c r="U36" i="207"/>
  <c r="O74" i="207"/>
  <c r="P73" i="207"/>
  <c r="W18" i="207"/>
  <c r="N89" i="207"/>
  <c r="M90" i="207"/>
  <c r="U37" i="207"/>
  <c r="N75" i="207"/>
  <c r="N82" i="207" s="1"/>
  <c r="Q59" i="207"/>
  <c r="Q67" i="207" s="1"/>
  <c r="M83" i="207"/>
  <c r="W19" i="207"/>
  <c r="L91" i="207"/>
  <c r="L99" i="207" s="1"/>
  <c r="R52" i="207"/>
  <c r="U41" i="207"/>
  <c r="T42" i="207"/>
  <c r="M82" i="207"/>
  <c r="P67" i="207"/>
  <c r="S57" i="207"/>
  <c r="R58" i="207"/>
  <c r="W20" i="207"/>
  <c r="G123" i="207"/>
  <c r="G131" i="207" s="1"/>
  <c r="S43" i="207"/>
  <c r="S52" i="207" s="1"/>
  <c r="M84" i="207"/>
  <c r="D148" i="207"/>
  <c r="V27" i="207"/>
  <c r="V35" i="207" s="1"/>
  <c r="I121" i="207"/>
  <c r="H122" i="207"/>
  <c r="X11" i="207"/>
  <c r="X18" i="207" s="1"/>
  <c r="W26" i="207"/>
  <c r="X25" i="207"/>
  <c r="D149" i="207"/>
  <c r="Z9" i="207"/>
  <c r="Y10" i="207"/>
  <c r="K106" i="207"/>
  <c r="L105" i="207"/>
  <c r="F133" i="207"/>
  <c r="Y22" i="208" l="1"/>
  <c r="N85" i="207"/>
  <c r="L98" i="207"/>
  <c r="L101" i="207"/>
  <c r="L100" i="207"/>
  <c r="S51" i="207"/>
  <c r="V36" i="207"/>
  <c r="S50" i="207"/>
  <c r="V34" i="207"/>
  <c r="V37" i="207"/>
  <c r="N84" i="207"/>
  <c r="J115" i="207"/>
  <c r="S53" i="207"/>
  <c r="N83" i="207"/>
  <c r="E148" i="207"/>
  <c r="E149" i="207"/>
  <c r="Q68" i="207"/>
  <c r="Q69" i="207"/>
  <c r="X21" i="207"/>
  <c r="X19" i="207"/>
  <c r="R68" i="208"/>
  <c r="R69" i="208"/>
  <c r="E150" i="208"/>
  <c r="R70" i="208"/>
  <c r="E149" i="208"/>
  <c r="W38" i="208"/>
  <c r="L102" i="208"/>
  <c r="W36" i="208"/>
  <c r="V43" i="208"/>
  <c r="W42" i="208"/>
  <c r="J108" i="208"/>
  <c r="J117" i="208" s="1"/>
  <c r="H124" i="208"/>
  <c r="H132" i="208" s="1"/>
  <c r="G134" i="208"/>
  <c r="I118" i="208"/>
  <c r="O84" i="208"/>
  <c r="X28" i="208"/>
  <c r="X36" i="208" s="1"/>
  <c r="I123" i="208"/>
  <c r="J122" i="208"/>
  <c r="C179" i="208"/>
  <c r="Y19" i="208"/>
  <c r="T52" i="208"/>
  <c r="O85" i="208"/>
  <c r="F140" i="208"/>
  <c r="F150" i="208" s="1"/>
  <c r="F154" i="208"/>
  <c r="E155" i="208"/>
  <c r="M92" i="208"/>
  <c r="M100" i="208" s="1"/>
  <c r="L99" i="208"/>
  <c r="W37" i="208"/>
  <c r="I115" i="208"/>
  <c r="O83" i="208"/>
  <c r="Z12" i="208"/>
  <c r="Z21" i="208" s="1"/>
  <c r="C181" i="208"/>
  <c r="T51" i="208"/>
  <c r="H138" i="208"/>
  <c r="G139" i="208"/>
  <c r="Y27" i="208"/>
  <c r="Z26" i="208"/>
  <c r="C180" i="208"/>
  <c r="Y20" i="208"/>
  <c r="T53" i="208"/>
  <c r="D156" i="208"/>
  <c r="D164" i="208" s="1"/>
  <c r="O90" i="208"/>
  <c r="N91" i="208"/>
  <c r="L101" i="208"/>
  <c r="U58" i="208"/>
  <c r="T59" i="208"/>
  <c r="G132" i="208"/>
  <c r="K107" i="208"/>
  <c r="L106" i="208"/>
  <c r="AA11" i="208"/>
  <c r="AB10" i="208"/>
  <c r="G133" i="208"/>
  <c r="I116" i="208"/>
  <c r="C182" i="208"/>
  <c r="E148" i="208"/>
  <c r="R74" i="208"/>
  <c r="Q75" i="208"/>
  <c r="S60" i="208"/>
  <c r="S70" i="208" s="1"/>
  <c r="P76" i="208"/>
  <c r="P85" i="208" s="1"/>
  <c r="C170" i="208"/>
  <c r="U44" i="208"/>
  <c r="U53" i="208" s="1"/>
  <c r="G130" i="207"/>
  <c r="G138" i="207"/>
  <c r="H137" i="207"/>
  <c r="Y25" i="207"/>
  <c r="X26" i="207"/>
  <c r="M91" i="207"/>
  <c r="M100" i="207" s="1"/>
  <c r="G132" i="207"/>
  <c r="O89" i="207"/>
  <c r="N90" i="207"/>
  <c r="G133" i="207"/>
  <c r="T43" i="207"/>
  <c r="T52" i="207" s="1"/>
  <c r="E153" i="207"/>
  <c r="D154" i="207"/>
  <c r="J117" i="207"/>
  <c r="V41" i="207"/>
  <c r="U42" i="207"/>
  <c r="Q73" i="207"/>
  <c r="P74" i="207"/>
  <c r="C171" i="207"/>
  <c r="C168" i="207"/>
  <c r="C167" i="207"/>
  <c r="D167" i="207"/>
  <c r="M105" i="207"/>
  <c r="L106" i="207"/>
  <c r="K107" i="207"/>
  <c r="K117" i="207" s="1"/>
  <c r="O75" i="207"/>
  <c r="O82" i="207" s="1"/>
  <c r="J114" i="207"/>
  <c r="W27" i="207"/>
  <c r="W35" i="207" s="1"/>
  <c r="Y11" i="207"/>
  <c r="Y20" i="207" s="1"/>
  <c r="X20" i="207"/>
  <c r="R59" i="207"/>
  <c r="R69" i="207" s="1"/>
  <c r="Q66" i="207"/>
  <c r="E146" i="207"/>
  <c r="H123" i="207"/>
  <c r="H130" i="207" s="1"/>
  <c r="J121" i="207"/>
  <c r="I122" i="207"/>
  <c r="AA9" i="207"/>
  <c r="Z10" i="207"/>
  <c r="S58" i="207"/>
  <c r="T57" i="207"/>
  <c r="F139" i="207"/>
  <c r="F148" i="207" s="1"/>
  <c r="W34" i="207" l="1"/>
  <c r="K114" i="207"/>
  <c r="Z19" i="208"/>
  <c r="Z20" i="208"/>
  <c r="W37" i="207"/>
  <c r="Z22" i="208"/>
  <c r="O84" i="207"/>
  <c r="O85" i="207"/>
  <c r="H131" i="207"/>
  <c r="W36" i="207"/>
  <c r="C169" i="207"/>
  <c r="M101" i="207"/>
  <c r="Y19" i="207"/>
  <c r="R67" i="207"/>
  <c r="Y21" i="207"/>
  <c r="R66" i="207"/>
  <c r="H132" i="207"/>
  <c r="R68" i="207"/>
  <c r="K116" i="207"/>
  <c r="D165" i="208"/>
  <c r="H133" i="208"/>
  <c r="U54" i="208"/>
  <c r="H134" i="208"/>
  <c r="J118" i="208"/>
  <c r="X38" i="208"/>
  <c r="M102" i="208"/>
  <c r="P86" i="208"/>
  <c r="F148" i="208"/>
  <c r="X35" i="208"/>
  <c r="P84" i="208"/>
  <c r="F147" i="208"/>
  <c r="F149" i="208"/>
  <c r="H131" i="208"/>
  <c r="S67" i="208"/>
  <c r="S74" i="208"/>
  <c r="R75" i="208"/>
  <c r="F155" i="208"/>
  <c r="G154" i="208"/>
  <c r="J123" i="208"/>
  <c r="K122" i="208"/>
  <c r="C187" i="208"/>
  <c r="D170" i="208"/>
  <c r="S68" i="208"/>
  <c r="T60" i="208"/>
  <c r="T69" i="208" s="1"/>
  <c r="AA26" i="208"/>
  <c r="Z27" i="208"/>
  <c r="M99" i="208"/>
  <c r="I124" i="208"/>
  <c r="I134" i="208" s="1"/>
  <c r="J115" i="208"/>
  <c r="S69" i="208"/>
  <c r="V58" i="208"/>
  <c r="U59" i="208"/>
  <c r="D166" i="208"/>
  <c r="Y28" i="208"/>
  <c r="Y36" i="208" s="1"/>
  <c r="M101" i="208"/>
  <c r="J116" i="208"/>
  <c r="U51" i="208"/>
  <c r="P83" i="208"/>
  <c r="AC10" i="208"/>
  <c r="AB11" i="208"/>
  <c r="D163" i="208"/>
  <c r="G140" i="208"/>
  <c r="G147" i="208" s="1"/>
  <c r="X37" i="208"/>
  <c r="U52" i="208"/>
  <c r="H139" i="208"/>
  <c r="I138" i="208"/>
  <c r="P90" i="208"/>
  <c r="O91" i="208"/>
  <c r="AA12" i="208"/>
  <c r="AA21" i="208" s="1"/>
  <c r="Q76" i="208"/>
  <c r="Q85" i="208" s="1"/>
  <c r="L107" i="208"/>
  <c r="M106" i="208"/>
  <c r="N92" i="208"/>
  <c r="N101" i="208" s="1"/>
  <c r="E156" i="208"/>
  <c r="E164" i="208" s="1"/>
  <c r="X42" i="208"/>
  <c r="W43" i="208"/>
  <c r="K108" i="208"/>
  <c r="K115" i="208" s="1"/>
  <c r="V44" i="208"/>
  <c r="V53" i="208" s="1"/>
  <c r="T58" i="207"/>
  <c r="U57" i="207"/>
  <c r="C186" i="207"/>
  <c r="D169" i="207"/>
  <c r="S59" i="207"/>
  <c r="S69" i="207" s="1"/>
  <c r="O83" i="207"/>
  <c r="L107" i="207"/>
  <c r="L114" i="207" s="1"/>
  <c r="D155" i="207"/>
  <c r="D164" i="207" s="1"/>
  <c r="N91" i="207"/>
  <c r="N101" i="207" s="1"/>
  <c r="X27" i="207"/>
  <c r="X34" i="207" s="1"/>
  <c r="E154" i="207"/>
  <c r="F153" i="207"/>
  <c r="O90" i="207"/>
  <c r="P89" i="207"/>
  <c r="Z25" i="207"/>
  <c r="Y26" i="207"/>
  <c r="C181" i="207"/>
  <c r="H138" i="207"/>
  <c r="I137" i="207"/>
  <c r="C179" i="207"/>
  <c r="P75" i="207"/>
  <c r="P84" i="207" s="1"/>
  <c r="T53" i="207"/>
  <c r="G139" i="207"/>
  <c r="G149" i="207" s="1"/>
  <c r="Z11" i="207"/>
  <c r="Z19" i="207" s="1"/>
  <c r="H133" i="207"/>
  <c r="F146" i="207"/>
  <c r="AB9" i="207"/>
  <c r="AA10" i="207"/>
  <c r="C178" i="207"/>
  <c r="R73" i="207"/>
  <c r="Q74" i="207"/>
  <c r="T51" i="207"/>
  <c r="M98" i="207"/>
  <c r="N105" i="207"/>
  <c r="M106" i="207"/>
  <c r="I123" i="207"/>
  <c r="I131" i="207" s="1"/>
  <c r="J122" i="207"/>
  <c r="K121" i="207"/>
  <c r="Y18" i="207"/>
  <c r="K115" i="207"/>
  <c r="C180" i="207"/>
  <c r="U43" i="207"/>
  <c r="U53" i="207" s="1"/>
  <c r="T50" i="207"/>
  <c r="M99" i="207"/>
  <c r="F147" i="207"/>
  <c r="F149" i="207"/>
  <c r="W41" i="207"/>
  <c r="V42" i="207"/>
  <c r="D163" i="207" l="1"/>
  <c r="AA19" i="208"/>
  <c r="G146" i="207"/>
  <c r="D165" i="207"/>
  <c r="G148" i="207"/>
  <c r="G147" i="207"/>
  <c r="N98" i="207"/>
  <c r="P83" i="207"/>
  <c r="U51" i="207"/>
  <c r="I132" i="207"/>
  <c r="D162" i="207"/>
  <c r="U50" i="207"/>
  <c r="N100" i="207"/>
  <c r="I133" i="207"/>
  <c r="Z21" i="207"/>
  <c r="N99" i="207"/>
  <c r="G149" i="208"/>
  <c r="V54" i="208"/>
  <c r="G150" i="208"/>
  <c r="Q83" i="208"/>
  <c r="Y37" i="208"/>
  <c r="N100" i="208"/>
  <c r="AA20" i="208"/>
  <c r="N102" i="208"/>
  <c r="AA22" i="208"/>
  <c r="Q86" i="208"/>
  <c r="G148" i="208"/>
  <c r="K117" i="208"/>
  <c r="E166" i="208"/>
  <c r="AB12" i="208"/>
  <c r="AB22" i="208" s="1"/>
  <c r="Y35" i="208"/>
  <c r="AB26" i="208"/>
  <c r="AA27" i="208"/>
  <c r="C188" i="208"/>
  <c r="C195" i="208" s="1"/>
  <c r="C185" i="208"/>
  <c r="C184" i="208"/>
  <c r="D184" i="208"/>
  <c r="F156" i="208"/>
  <c r="F165" i="208" s="1"/>
  <c r="E163" i="208"/>
  <c r="R76" i="208"/>
  <c r="R86" i="208" s="1"/>
  <c r="J138" i="208"/>
  <c r="I139" i="208"/>
  <c r="K116" i="208"/>
  <c r="E165" i="208"/>
  <c r="AC11" i="208"/>
  <c r="AD10" i="208"/>
  <c r="W44" i="208"/>
  <c r="W51" i="208" s="1"/>
  <c r="Q84" i="208"/>
  <c r="Y38" i="208"/>
  <c r="I132" i="208"/>
  <c r="T68" i="208"/>
  <c r="J124" i="208"/>
  <c r="J133" i="208" s="1"/>
  <c r="T74" i="208"/>
  <c r="S75" i="208"/>
  <c r="L108" i="208"/>
  <c r="L118" i="208" s="1"/>
  <c r="V51" i="208"/>
  <c r="K118" i="208"/>
  <c r="I131" i="208"/>
  <c r="L122" i="208"/>
  <c r="K123" i="208"/>
  <c r="V52" i="208"/>
  <c r="N99" i="208"/>
  <c r="X43" i="208"/>
  <c r="Y42" i="208"/>
  <c r="O92" i="208"/>
  <c r="O102" i="208" s="1"/>
  <c r="I133" i="208"/>
  <c r="T70" i="208"/>
  <c r="P91" i="208"/>
  <c r="Q90" i="208"/>
  <c r="U60" i="208"/>
  <c r="U68" i="208" s="1"/>
  <c r="T67" i="208"/>
  <c r="W58" i="208"/>
  <c r="V59" i="208"/>
  <c r="N106" i="208"/>
  <c r="M107" i="208"/>
  <c r="H140" i="208"/>
  <c r="H150" i="208" s="1"/>
  <c r="Z28" i="208"/>
  <c r="Z37" i="208" s="1"/>
  <c r="D171" i="208"/>
  <c r="E170" i="208"/>
  <c r="H154" i="208"/>
  <c r="G155" i="208"/>
  <c r="S68" i="207"/>
  <c r="S73" i="207"/>
  <c r="R74" i="207"/>
  <c r="AA11" i="207"/>
  <c r="AA21" i="207" s="1"/>
  <c r="Z18" i="207"/>
  <c r="Y27" i="207"/>
  <c r="Y34" i="207" s="1"/>
  <c r="X35" i="207"/>
  <c r="L116" i="207"/>
  <c r="S67" i="207"/>
  <c r="K122" i="207"/>
  <c r="L121" i="207"/>
  <c r="M107" i="207"/>
  <c r="M116" i="207" s="1"/>
  <c r="AB10" i="207"/>
  <c r="AC9" i="207"/>
  <c r="P85" i="207"/>
  <c r="AA25" i="207"/>
  <c r="Z26" i="207"/>
  <c r="X36" i="207"/>
  <c r="L115" i="207"/>
  <c r="V43" i="207"/>
  <c r="V53" i="207" s="1"/>
  <c r="J123" i="207"/>
  <c r="J133" i="207" s="1"/>
  <c r="N106" i="207"/>
  <c r="O105" i="207"/>
  <c r="P82" i="207"/>
  <c r="Q89" i="207"/>
  <c r="P90" i="207"/>
  <c r="X37" i="207"/>
  <c r="L117" i="207"/>
  <c r="E169" i="207"/>
  <c r="D170" i="207"/>
  <c r="H139" i="207"/>
  <c r="H148" i="207" s="1"/>
  <c r="X41" i="207"/>
  <c r="W42" i="207"/>
  <c r="O91" i="207"/>
  <c r="O101" i="207" s="1"/>
  <c r="C187" i="207"/>
  <c r="C197" i="207" s="1"/>
  <c r="C184" i="207"/>
  <c r="C183" i="207"/>
  <c r="D183" i="207"/>
  <c r="U52" i="207"/>
  <c r="I130" i="207"/>
  <c r="F154" i="207"/>
  <c r="G153" i="207"/>
  <c r="U58" i="207"/>
  <c r="V57" i="207"/>
  <c r="Z20" i="207"/>
  <c r="Q75" i="207"/>
  <c r="Q85" i="207" s="1"/>
  <c r="J137" i="207"/>
  <c r="I138" i="207"/>
  <c r="E155" i="207"/>
  <c r="E162" i="207" s="1"/>
  <c r="S66" i="207"/>
  <c r="T59" i="207"/>
  <c r="T66" i="207" s="1"/>
  <c r="V52" i="207" l="1"/>
  <c r="V51" i="207"/>
  <c r="L117" i="208"/>
  <c r="L116" i="208"/>
  <c r="V50" i="207"/>
  <c r="Y35" i="207"/>
  <c r="Y36" i="207"/>
  <c r="E164" i="207"/>
  <c r="T69" i="207"/>
  <c r="H149" i="207"/>
  <c r="M117" i="207"/>
  <c r="F164" i="208"/>
  <c r="Z35" i="208"/>
  <c r="Z36" i="208"/>
  <c r="W52" i="208"/>
  <c r="W53" i="208"/>
  <c r="U67" i="208"/>
  <c r="U69" i="208"/>
  <c r="L115" i="208"/>
  <c r="U70" i="208"/>
  <c r="C186" i="208"/>
  <c r="C203" i="208" s="1"/>
  <c r="O106" i="208"/>
  <c r="N107" i="208"/>
  <c r="G156" i="208"/>
  <c r="G166" i="208" s="1"/>
  <c r="Z38" i="208"/>
  <c r="V60" i="208"/>
  <c r="V70" i="208" s="1"/>
  <c r="Q91" i="208"/>
  <c r="R90" i="208"/>
  <c r="O99" i="208"/>
  <c r="W54" i="208"/>
  <c r="R83" i="208"/>
  <c r="F166" i="208"/>
  <c r="AB19" i="208"/>
  <c r="H155" i="208"/>
  <c r="I154" i="208"/>
  <c r="H148" i="208"/>
  <c r="X58" i="208"/>
  <c r="W59" i="208"/>
  <c r="P92" i="208"/>
  <c r="P100" i="208" s="1"/>
  <c r="O101" i="208"/>
  <c r="S76" i="208"/>
  <c r="S86" i="208" s="1"/>
  <c r="AE10" i="208"/>
  <c r="AD11" i="208"/>
  <c r="R84" i="208"/>
  <c r="F163" i="208"/>
  <c r="C197" i="208"/>
  <c r="AB20" i="208"/>
  <c r="M108" i="208"/>
  <c r="M116" i="208" s="1"/>
  <c r="Y43" i="208"/>
  <c r="Z42" i="208"/>
  <c r="T75" i="208"/>
  <c r="U74" i="208"/>
  <c r="AC12" i="208"/>
  <c r="AC21" i="208" s="1"/>
  <c r="R85" i="208"/>
  <c r="C196" i="208"/>
  <c r="AB21" i="208"/>
  <c r="E171" i="208"/>
  <c r="F170" i="208"/>
  <c r="D172" i="208"/>
  <c r="D181" i="208" s="1"/>
  <c r="H147" i="208"/>
  <c r="X44" i="208"/>
  <c r="X53" i="208" s="1"/>
  <c r="J132" i="208"/>
  <c r="C198" i="208"/>
  <c r="L123" i="208"/>
  <c r="M122" i="208"/>
  <c r="H149" i="208"/>
  <c r="J131" i="208"/>
  <c r="AA28" i="208"/>
  <c r="AA38" i="208" s="1"/>
  <c r="O100" i="208"/>
  <c r="J134" i="208"/>
  <c r="I140" i="208"/>
  <c r="I150" i="208" s="1"/>
  <c r="AC26" i="208"/>
  <c r="AB27" i="208"/>
  <c r="K124" i="208"/>
  <c r="K134" i="208" s="1"/>
  <c r="K138" i="208"/>
  <c r="J139" i="208"/>
  <c r="X42" i="207"/>
  <c r="Y41" i="207"/>
  <c r="E170" i="207"/>
  <c r="F169" i="207"/>
  <c r="N107" i="207"/>
  <c r="N116" i="207" s="1"/>
  <c r="AC10" i="207"/>
  <c r="AD9" i="207"/>
  <c r="K123" i="207"/>
  <c r="K132" i="207" s="1"/>
  <c r="Y37" i="207"/>
  <c r="I139" i="207"/>
  <c r="I148" i="207" s="1"/>
  <c r="D171" i="207"/>
  <c r="D179" i="207" s="1"/>
  <c r="V58" i="207"/>
  <c r="W57" i="207"/>
  <c r="AB11" i="207"/>
  <c r="AB18" i="207" s="1"/>
  <c r="R75" i="207"/>
  <c r="R83" i="207" s="1"/>
  <c r="M121" i="207"/>
  <c r="L122" i="207"/>
  <c r="J138" i="207"/>
  <c r="K137" i="207"/>
  <c r="U59" i="207"/>
  <c r="U68" i="207" s="1"/>
  <c r="J131" i="207"/>
  <c r="S74" i="207"/>
  <c r="T73" i="207"/>
  <c r="G154" i="207"/>
  <c r="H153" i="207"/>
  <c r="C194" i="207"/>
  <c r="O100" i="207"/>
  <c r="H146" i="207"/>
  <c r="J130" i="207"/>
  <c r="M114" i="207"/>
  <c r="AA19" i="207"/>
  <c r="W43" i="207"/>
  <c r="W52" i="207" s="1"/>
  <c r="O106" i="207"/>
  <c r="P105" i="207"/>
  <c r="AA18" i="207"/>
  <c r="Q82" i="207"/>
  <c r="Q83" i="207"/>
  <c r="T68" i="207"/>
  <c r="E163" i="207"/>
  <c r="Q84" i="207"/>
  <c r="F155" i="207"/>
  <c r="F165" i="207" s="1"/>
  <c r="C195" i="207"/>
  <c r="O99" i="207"/>
  <c r="H147" i="207"/>
  <c r="P91" i="207"/>
  <c r="P100" i="207" s="1"/>
  <c r="J132" i="207"/>
  <c r="M115" i="207"/>
  <c r="AA20" i="207"/>
  <c r="AB25" i="207"/>
  <c r="AA26" i="207"/>
  <c r="T67" i="207"/>
  <c r="C185" i="207"/>
  <c r="O98" i="207"/>
  <c r="E165" i="207"/>
  <c r="C196" i="207"/>
  <c r="R89" i="207"/>
  <c r="Q90" i="207"/>
  <c r="Z27" i="207"/>
  <c r="Z37" i="207" s="1"/>
  <c r="D179" i="208" l="1"/>
  <c r="K131" i="207"/>
  <c r="AB19" i="207"/>
  <c r="F162" i="207"/>
  <c r="U66" i="207"/>
  <c r="U69" i="207"/>
  <c r="W50" i="207"/>
  <c r="P98" i="207"/>
  <c r="N115" i="207"/>
  <c r="U67" i="207"/>
  <c r="M115" i="208"/>
  <c r="D180" i="208"/>
  <c r="K131" i="208"/>
  <c r="K132" i="208"/>
  <c r="D182" i="208"/>
  <c r="D186" i="208"/>
  <c r="D187" i="208" s="1"/>
  <c r="AC22" i="208"/>
  <c r="P102" i="208"/>
  <c r="G163" i="208"/>
  <c r="G164" i="208"/>
  <c r="X54" i="208"/>
  <c r="F171" i="208"/>
  <c r="G170" i="208"/>
  <c r="AF10" i="208"/>
  <c r="AE11" i="208"/>
  <c r="H156" i="208"/>
  <c r="H163" i="208" s="1"/>
  <c r="AA35" i="208"/>
  <c r="E172" i="208"/>
  <c r="E182" i="208" s="1"/>
  <c r="K133" i="208"/>
  <c r="I147" i="208"/>
  <c r="AA36" i="208"/>
  <c r="U75" i="208"/>
  <c r="V74" i="208"/>
  <c r="M117" i="208"/>
  <c r="S83" i="208"/>
  <c r="P99" i="208"/>
  <c r="V67" i="208"/>
  <c r="G165" i="208"/>
  <c r="I148" i="208"/>
  <c r="AA37" i="208"/>
  <c r="T76" i="208"/>
  <c r="T86" i="208" s="1"/>
  <c r="S84" i="208"/>
  <c r="P101" i="208"/>
  <c r="V68" i="208"/>
  <c r="AB28" i="208"/>
  <c r="AB38" i="208" s="1"/>
  <c r="I149" i="208"/>
  <c r="Z43" i="208"/>
  <c r="AA42" i="208"/>
  <c r="S85" i="208"/>
  <c r="W60" i="208"/>
  <c r="W70" i="208" s="1"/>
  <c r="V69" i="208"/>
  <c r="N108" i="208"/>
  <c r="N115" i="208" s="1"/>
  <c r="Q92" i="208"/>
  <c r="Q101" i="208" s="1"/>
  <c r="J140" i="208"/>
  <c r="J149" i="208" s="1"/>
  <c r="AD26" i="208"/>
  <c r="AC27" i="208"/>
  <c r="X51" i="208"/>
  <c r="AC19" i="208"/>
  <c r="Y44" i="208"/>
  <c r="Y51" i="208" s="1"/>
  <c r="X59" i="208"/>
  <c r="Y58" i="208"/>
  <c r="P106" i="208"/>
  <c r="O107" i="208"/>
  <c r="L138" i="208"/>
  <c r="K139" i="208"/>
  <c r="X52" i="208"/>
  <c r="AC20" i="208"/>
  <c r="M118" i="208"/>
  <c r="L124" i="208"/>
  <c r="L132" i="208" s="1"/>
  <c r="C204" i="208"/>
  <c r="C213" i="208" s="1"/>
  <c r="C201" i="208"/>
  <c r="C200" i="208"/>
  <c r="D200" i="208"/>
  <c r="M123" i="208"/>
  <c r="N122" i="208"/>
  <c r="AD12" i="208"/>
  <c r="AD20" i="208" s="1"/>
  <c r="I155" i="208"/>
  <c r="J154" i="208"/>
  <c r="S90" i="208"/>
  <c r="R91" i="208"/>
  <c r="J139" i="207"/>
  <c r="J148" i="207" s="1"/>
  <c r="Z35" i="207"/>
  <c r="Q91" i="207"/>
  <c r="Q99" i="207" s="1"/>
  <c r="AC25" i="207"/>
  <c r="AB26" i="207"/>
  <c r="P101" i="207"/>
  <c r="G155" i="207"/>
  <c r="G162" i="207" s="1"/>
  <c r="R84" i="207"/>
  <c r="V59" i="207"/>
  <c r="V67" i="207" s="1"/>
  <c r="I146" i="207"/>
  <c r="K133" i="207"/>
  <c r="Q105" i="207"/>
  <c r="P106" i="207"/>
  <c r="T74" i="207"/>
  <c r="U73" i="207"/>
  <c r="K138" i="207"/>
  <c r="L137" i="207"/>
  <c r="R85" i="207"/>
  <c r="F170" i="207"/>
  <c r="G169" i="207"/>
  <c r="I147" i="207"/>
  <c r="AE9" i="207"/>
  <c r="AD10" i="207"/>
  <c r="E171" i="207"/>
  <c r="E181" i="207" s="1"/>
  <c r="R90" i="207"/>
  <c r="S89" i="207"/>
  <c r="L123" i="207"/>
  <c r="L131" i="207" s="1"/>
  <c r="AB20" i="207"/>
  <c r="D181" i="207"/>
  <c r="I149" i="207"/>
  <c r="AC11" i="207"/>
  <c r="AC18" i="207" s="1"/>
  <c r="Z41" i="207"/>
  <c r="Y42" i="207"/>
  <c r="Z34" i="207"/>
  <c r="W53" i="207"/>
  <c r="M122" i="207"/>
  <c r="N121" i="207"/>
  <c r="AB21" i="207"/>
  <c r="D178" i="207"/>
  <c r="N114" i="207"/>
  <c r="X43" i="207"/>
  <c r="X52" i="207" s="1"/>
  <c r="O107" i="207"/>
  <c r="O117" i="207" s="1"/>
  <c r="C202" i="207"/>
  <c r="D185" i="207"/>
  <c r="P99" i="207"/>
  <c r="F164" i="207"/>
  <c r="W51" i="207"/>
  <c r="R82" i="207"/>
  <c r="D180" i="207"/>
  <c r="K130" i="207"/>
  <c r="N117" i="207"/>
  <c r="S75" i="207"/>
  <c r="S85" i="207" s="1"/>
  <c r="Z36" i="207"/>
  <c r="AA27" i="207"/>
  <c r="AA34" i="207" s="1"/>
  <c r="F163" i="207"/>
  <c r="I153" i="207"/>
  <c r="H154" i="207"/>
  <c r="W58" i="207"/>
  <c r="X57" i="207"/>
  <c r="L131" i="208" l="1"/>
  <c r="E186" i="208"/>
  <c r="J150" i="208"/>
  <c r="G165" i="207"/>
  <c r="V66" i="207"/>
  <c r="AA37" i="207"/>
  <c r="V68" i="207"/>
  <c r="X53" i="207"/>
  <c r="V69" i="207"/>
  <c r="G164" i="207"/>
  <c r="X51" i="207"/>
  <c r="O116" i="207"/>
  <c r="O114" i="207"/>
  <c r="AC19" i="207"/>
  <c r="L132" i="207"/>
  <c r="Q100" i="207"/>
  <c r="AA35" i="207"/>
  <c r="AC20" i="207"/>
  <c r="Q101" i="207"/>
  <c r="O115" i="207"/>
  <c r="AA36" i="207"/>
  <c r="AC21" i="207"/>
  <c r="G163" i="207"/>
  <c r="L134" i="208"/>
  <c r="C211" i="208"/>
  <c r="C212" i="208"/>
  <c r="L133" i="208"/>
  <c r="Q99" i="208"/>
  <c r="C214" i="208"/>
  <c r="N118" i="208"/>
  <c r="N116" i="208"/>
  <c r="H165" i="208"/>
  <c r="Y52" i="208"/>
  <c r="J147" i="208"/>
  <c r="N117" i="208"/>
  <c r="AB37" i="208"/>
  <c r="H164" i="208"/>
  <c r="Y54" i="208"/>
  <c r="Q100" i="208"/>
  <c r="H166" i="208"/>
  <c r="AD21" i="208"/>
  <c r="Q102" i="208"/>
  <c r="AB35" i="208"/>
  <c r="AB36" i="208"/>
  <c r="Z44" i="208"/>
  <c r="Z54" i="208" s="1"/>
  <c r="R92" i="208"/>
  <c r="R99" i="208" s="1"/>
  <c r="AD22" i="208"/>
  <c r="L139" i="208"/>
  <c r="M138" i="208"/>
  <c r="Y53" i="208"/>
  <c r="J148" i="208"/>
  <c r="W67" i="208"/>
  <c r="E179" i="208"/>
  <c r="O108" i="208"/>
  <c r="O118" i="208" s="1"/>
  <c r="W68" i="208"/>
  <c r="E180" i="208"/>
  <c r="W69" i="208"/>
  <c r="W74" i="208"/>
  <c r="V75" i="208"/>
  <c r="I156" i="208"/>
  <c r="I164" i="208" s="1"/>
  <c r="I165" i="208"/>
  <c r="M124" i="208"/>
  <c r="M131" i="208" s="1"/>
  <c r="Y59" i="208"/>
  <c r="Z58" i="208"/>
  <c r="T83" i="208"/>
  <c r="U76" i="208"/>
  <c r="U84" i="208" s="1"/>
  <c r="E181" i="208"/>
  <c r="AE12" i="208"/>
  <c r="AE22" i="208" s="1"/>
  <c r="K140" i="208"/>
  <c r="K150" i="208" s="1"/>
  <c r="T84" i="208"/>
  <c r="AG10" i="208"/>
  <c r="AF11" i="208"/>
  <c r="T90" i="208"/>
  <c r="S91" i="208"/>
  <c r="K154" i="208"/>
  <c r="J155" i="208"/>
  <c r="N123" i="208"/>
  <c r="O122" i="208"/>
  <c r="P107" i="208"/>
  <c r="Q106" i="208"/>
  <c r="X60" i="208"/>
  <c r="X68" i="208" s="1"/>
  <c r="T85" i="208"/>
  <c r="H170" i="208"/>
  <c r="G171" i="208"/>
  <c r="AD19" i="208"/>
  <c r="E187" i="208"/>
  <c r="F186" i="208"/>
  <c r="AC28" i="208"/>
  <c r="AC38" i="208" s="1"/>
  <c r="C202" i="208"/>
  <c r="D188" i="208"/>
  <c r="D197" i="208" s="1"/>
  <c r="AD27" i="208"/>
  <c r="AE26" i="208"/>
  <c r="AA43" i="208"/>
  <c r="AB42" i="208"/>
  <c r="F172" i="208"/>
  <c r="F181" i="208" s="1"/>
  <c r="R91" i="207"/>
  <c r="R101" i="207" s="1"/>
  <c r="V73" i="207"/>
  <c r="U74" i="207"/>
  <c r="X58" i="207"/>
  <c r="Y57" i="207"/>
  <c r="T75" i="207"/>
  <c r="T85" i="207" s="1"/>
  <c r="C203" i="207"/>
  <c r="C212" i="207" s="1"/>
  <c r="C200" i="207"/>
  <c r="C199" i="207"/>
  <c r="D199" i="207"/>
  <c r="M123" i="207"/>
  <c r="M133" i="207" s="1"/>
  <c r="L133" i="207"/>
  <c r="E178" i="207"/>
  <c r="P107" i="207"/>
  <c r="P115" i="207" s="1"/>
  <c r="D186" i="207"/>
  <c r="E185" i="207"/>
  <c r="N122" i="207"/>
  <c r="O121" i="207"/>
  <c r="W59" i="207"/>
  <c r="W69" i="207" s="1"/>
  <c r="H155" i="207"/>
  <c r="H162" i="207" s="1"/>
  <c r="X50" i="207"/>
  <c r="L130" i="207"/>
  <c r="E179" i="207"/>
  <c r="H169" i="207"/>
  <c r="G170" i="207"/>
  <c r="R105" i="207"/>
  <c r="Q106" i="207"/>
  <c r="AB27" i="207"/>
  <c r="AB34" i="207" s="1"/>
  <c r="AD25" i="207"/>
  <c r="AC26" i="207"/>
  <c r="J147" i="207"/>
  <c r="E180" i="207"/>
  <c r="Y43" i="207"/>
  <c r="Y52" i="207" s="1"/>
  <c r="J149" i="207"/>
  <c r="S83" i="207"/>
  <c r="AA41" i="207"/>
  <c r="Z42" i="207"/>
  <c r="AD11" i="207"/>
  <c r="AD19" i="207" s="1"/>
  <c r="L138" i="207"/>
  <c r="M137" i="207"/>
  <c r="Q98" i="207"/>
  <c r="J146" i="207"/>
  <c r="J153" i="207"/>
  <c r="I154" i="207"/>
  <c r="S82" i="207"/>
  <c r="F171" i="207"/>
  <c r="F181" i="207" s="1"/>
  <c r="S84" i="207"/>
  <c r="S90" i="207"/>
  <c r="T89" i="207"/>
  <c r="AF9" i="207"/>
  <c r="AE10" i="207"/>
  <c r="K139" i="207"/>
  <c r="K147" i="207" s="1"/>
  <c r="D195" i="208" l="1"/>
  <c r="C213" i="207"/>
  <c r="U86" i="208"/>
  <c r="I166" i="208"/>
  <c r="P116" i="207"/>
  <c r="R100" i="207"/>
  <c r="P117" i="207"/>
  <c r="R99" i="207"/>
  <c r="R98" i="207"/>
  <c r="AD18" i="207"/>
  <c r="Y53" i="207"/>
  <c r="AD20" i="207"/>
  <c r="Y50" i="207"/>
  <c r="H163" i="207"/>
  <c r="AD21" i="207"/>
  <c r="Y51" i="207"/>
  <c r="F178" i="207"/>
  <c r="W68" i="207"/>
  <c r="K149" i="207"/>
  <c r="F179" i="207"/>
  <c r="K148" i="207"/>
  <c r="F180" i="207"/>
  <c r="M132" i="207"/>
  <c r="M133" i="208"/>
  <c r="Z52" i="208"/>
  <c r="Z53" i="208"/>
  <c r="AC37" i="208"/>
  <c r="X70" i="208"/>
  <c r="U83" i="208"/>
  <c r="U85" i="208"/>
  <c r="I163" i="208"/>
  <c r="AG11" i="208"/>
  <c r="AG12" i="208" s="1"/>
  <c r="M134" i="208"/>
  <c r="F180" i="208"/>
  <c r="F182" i="208"/>
  <c r="D198" i="208"/>
  <c r="K148" i="208"/>
  <c r="O115" i="208"/>
  <c r="F179" i="208"/>
  <c r="K149" i="208"/>
  <c r="R100" i="208"/>
  <c r="M132" i="208"/>
  <c r="P122" i="208"/>
  <c r="O123" i="208"/>
  <c r="E188" i="208"/>
  <c r="E198" i="208" s="1"/>
  <c r="P108" i="208"/>
  <c r="P115" i="208" s="1"/>
  <c r="AE19" i="208"/>
  <c r="R101" i="208"/>
  <c r="AC35" i="208"/>
  <c r="X69" i="208"/>
  <c r="N124" i="208"/>
  <c r="N132" i="208" s="1"/>
  <c r="AE20" i="208"/>
  <c r="V76" i="208"/>
  <c r="V83" i="208" s="1"/>
  <c r="O116" i="208"/>
  <c r="M139" i="208"/>
  <c r="N138" i="208"/>
  <c r="R102" i="208"/>
  <c r="AA44" i="208"/>
  <c r="AA52" i="208" s="1"/>
  <c r="H171" i="208"/>
  <c r="I170" i="208"/>
  <c r="AC36" i="208"/>
  <c r="J156" i="208"/>
  <c r="J164" i="208" s="1"/>
  <c r="AE21" i="208"/>
  <c r="X74" i="208"/>
  <c r="W75" i="208"/>
  <c r="O117" i="208"/>
  <c r="L140" i="208"/>
  <c r="L148" i="208" s="1"/>
  <c r="X67" i="208"/>
  <c r="AC42" i="208"/>
  <c r="AB43" i="208"/>
  <c r="D196" i="208"/>
  <c r="F187" i="208"/>
  <c r="G186" i="208"/>
  <c r="L154" i="208"/>
  <c r="K155" i="208"/>
  <c r="K147" i="208"/>
  <c r="AA58" i="208"/>
  <c r="Z59" i="208"/>
  <c r="Z51" i="208"/>
  <c r="S92" i="208"/>
  <c r="S101" i="208" s="1"/>
  <c r="AE27" i="208"/>
  <c r="AF26" i="208"/>
  <c r="C219" i="208"/>
  <c r="D202" i="208"/>
  <c r="U90" i="208"/>
  <c r="T91" i="208"/>
  <c r="Y60" i="208"/>
  <c r="Y68" i="208" s="1"/>
  <c r="AD28" i="208"/>
  <c r="AD36" i="208" s="1"/>
  <c r="G172" i="208"/>
  <c r="G181" i="208" s="1"/>
  <c r="Q107" i="208"/>
  <c r="R106" i="208"/>
  <c r="AF12" i="208"/>
  <c r="AF21" i="208" s="1"/>
  <c r="P121" i="207"/>
  <c r="O122" i="207"/>
  <c r="X59" i="207"/>
  <c r="X67" i="207" s="1"/>
  <c r="H164" i="207"/>
  <c r="N123" i="207"/>
  <c r="N133" i="207" s="1"/>
  <c r="U75" i="207"/>
  <c r="U85" i="207" s="1"/>
  <c r="K153" i="207"/>
  <c r="J154" i="207"/>
  <c r="H170" i="207"/>
  <c r="I169" i="207"/>
  <c r="Z43" i="207"/>
  <c r="Z53" i="207" s="1"/>
  <c r="AB35" i="207"/>
  <c r="H165" i="207"/>
  <c r="F185" i="207"/>
  <c r="E186" i="207"/>
  <c r="C211" i="207"/>
  <c r="T82" i="207"/>
  <c r="W73" i="207"/>
  <c r="V74" i="207"/>
  <c r="AE11" i="207"/>
  <c r="AE21" i="207" s="1"/>
  <c r="AG9" i="207"/>
  <c r="AF10" i="207"/>
  <c r="N137" i="207"/>
  <c r="M138" i="207"/>
  <c r="AA42" i="207"/>
  <c r="AB41" i="207"/>
  <c r="AB36" i="207"/>
  <c r="D187" i="207"/>
  <c r="D194" i="207" s="1"/>
  <c r="M131" i="207"/>
  <c r="C210" i="207"/>
  <c r="T83" i="207"/>
  <c r="L139" i="207"/>
  <c r="L147" i="207" s="1"/>
  <c r="AB37" i="207"/>
  <c r="W67" i="207"/>
  <c r="T84" i="207"/>
  <c r="U89" i="207"/>
  <c r="T90" i="207"/>
  <c r="K146" i="207"/>
  <c r="S91" i="207"/>
  <c r="S101" i="207" s="1"/>
  <c r="Q107" i="207"/>
  <c r="Q117" i="207" s="1"/>
  <c r="W66" i="207"/>
  <c r="P114" i="207"/>
  <c r="M130" i="207"/>
  <c r="C201" i="207"/>
  <c r="AC27" i="207"/>
  <c r="AC35" i="207" s="1"/>
  <c r="S105" i="207"/>
  <c r="R106" i="207"/>
  <c r="I155" i="207"/>
  <c r="I165" i="207" s="1"/>
  <c r="AE25" i="207"/>
  <c r="AD26" i="207"/>
  <c r="G171" i="207"/>
  <c r="G178" i="207" s="1"/>
  <c r="Z57" i="207"/>
  <c r="Y58" i="207"/>
  <c r="AI13" i="208" l="1"/>
  <c r="Q116" i="207"/>
  <c r="Q114" i="207"/>
  <c r="Q115" i="207"/>
  <c r="S98" i="207"/>
  <c r="S100" i="207"/>
  <c r="S99" i="207"/>
  <c r="AC36" i="207"/>
  <c r="Z50" i="207"/>
  <c r="X68" i="207"/>
  <c r="Z52" i="207"/>
  <c r="U83" i="207"/>
  <c r="Z51" i="207"/>
  <c r="N131" i="207"/>
  <c r="AC37" i="207"/>
  <c r="AG10" i="207"/>
  <c r="AG11" i="207" s="1"/>
  <c r="AI10" i="207" s="1"/>
  <c r="X69" i="207"/>
  <c r="X66" i="207"/>
  <c r="V85" i="208"/>
  <c r="AD35" i="208"/>
  <c r="AD38" i="208"/>
  <c r="AA53" i="208"/>
  <c r="N131" i="208"/>
  <c r="AD37" i="208"/>
  <c r="Y70" i="208"/>
  <c r="N134" i="208"/>
  <c r="AA51" i="208"/>
  <c r="V84" i="208"/>
  <c r="L149" i="208"/>
  <c r="Y67" i="208"/>
  <c r="L150" i="208"/>
  <c r="J165" i="208"/>
  <c r="AA54" i="208"/>
  <c r="Y69" i="208"/>
  <c r="L147" i="208"/>
  <c r="J166" i="208"/>
  <c r="N133" i="208"/>
  <c r="P117" i="208"/>
  <c r="O124" i="208"/>
  <c r="O134" i="208" s="1"/>
  <c r="G179" i="208"/>
  <c r="T92" i="208"/>
  <c r="T102" i="208" s="1"/>
  <c r="S100" i="208"/>
  <c r="K156" i="208"/>
  <c r="K164" i="208" s="1"/>
  <c r="W76" i="208"/>
  <c r="W86" i="208" s="1"/>
  <c r="Q122" i="208"/>
  <c r="P123" i="208"/>
  <c r="AF20" i="208"/>
  <c r="G180" i="208"/>
  <c r="V90" i="208"/>
  <c r="U91" i="208"/>
  <c r="S102" i="208"/>
  <c r="L155" i="208"/>
  <c r="M154" i="208"/>
  <c r="X75" i="208"/>
  <c r="Y74" i="208"/>
  <c r="V86" i="208"/>
  <c r="AI15" i="208"/>
  <c r="AI17" i="208"/>
  <c r="AI11" i="208"/>
  <c r="AI18" i="208" s="1"/>
  <c r="AJ18" i="208" s="1"/>
  <c r="AF19" i="208"/>
  <c r="S99" i="208"/>
  <c r="H186" i="208"/>
  <c r="G187" i="208"/>
  <c r="J170" i="208"/>
  <c r="I171" i="208"/>
  <c r="O138" i="208"/>
  <c r="N139" i="208"/>
  <c r="AF22" i="208"/>
  <c r="H172" i="208"/>
  <c r="H182" i="208" s="1"/>
  <c r="G182" i="208"/>
  <c r="E202" i="208"/>
  <c r="D203" i="208"/>
  <c r="C216" i="208"/>
  <c r="D216" i="208"/>
  <c r="C217" i="208"/>
  <c r="C220" i="208"/>
  <c r="C230" i="208" s="1"/>
  <c r="F188" i="208"/>
  <c r="F198" i="208" s="1"/>
  <c r="M140" i="208"/>
  <c r="M149" i="208" s="1"/>
  <c r="E195" i="208"/>
  <c r="AG19" i="208"/>
  <c r="R107" i="208"/>
  <c r="S106" i="208"/>
  <c r="AG26" i="208"/>
  <c r="AF27" i="208"/>
  <c r="J163" i="208"/>
  <c r="P116" i="208"/>
  <c r="E196" i="208"/>
  <c r="AG20" i="208"/>
  <c r="Q108" i="208"/>
  <c r="Q115" i="208" s="1"/>
  <c r="AE28" i="208"/>
  <c r="AE38" i="208" s="1"/>
  <c r="Z60" i="208"/>
  <c r="Z70" i="208" s="1"/>
  <c r="AB44" i="208"/>
  <c r="AB52" i="208" s="1"/>
  <c r="P118" i="208"/>
  <c r="E197" i="208"/>
  <c r="AG21" i="208"/>
  <c r="AI21" i="208" s="1"/>
  <c r="AB58" i="208"/>
  <c r="AA59" i="208"/>
  <c r="AC43" i="208"/>
  <c r="AD42" i="208"/>
  <c r="AG22" i="208"/>
  <c r="G180" i="207"/>
  <c r="L146" i="207"/>
  <c r="D197" i="207"/>
  <c r="O137" i="207"/>
  <c r="N138" i="207"/>
  <c r="V75" i="207"/>
  <c r="V83" i="207" s="1"/>
  <c r="K154" i="207"/>
  <c r="L153" i="207"/>
  <c r="AD27" i="207"/>
  <c r="AD35" i="207" s="1"/>
  <c r="I162" i="207"/>
  <c r="T91" i="207"/>
  <c r="T101" i="207" s="1"/>
  <c r="L148" i="207"/>
  <c r="D196" i="207"/>
  <c r="AF11" i="207"/>
  <c r="AF21" i="207" s="1"/>
  <c r="W74" i="207"/>
  <c r="X73" i="207"/>
  <c r="N130" i="207"/>
  <c r="G181" i="207"/>
  <c r="C218" i="207"/>
  <c r="D201" i="207"/>
  <c r="V89" i="207"/>
  <c r="U90" i="207"/>
  <c r="AI12" i="207"/>
  <c r="U82" i="207"/>
  <c r="N132" i="207"/>
  <c r="R107" i="207"/>
  <c r="R114" i="207" s="1"/>
  <c r="Y59" i="207"/>
  <c r="Y67" i="207" s="1"/>
  <c r="AE18" i="207"/>
  <c r="E187" i="207"/>
  <c r="E194" i="207" s="1"/>
  <c r="U84" i="207"/>
  <c r="O123" i="207"/>
  <c r="O132" i="207" s="1"/>
  <c r="I163" i="207"/>
  <c r="AB42" i="207"/>
  <c r="AC41" i="207"/>
  <c r="AE19" i="207"/>
  <c r="G185" i="207"/>
  <c r="F186" i="207"/>
  <c r="I170" i="207"/>
  <c r="J169" i="207"/>
  <c r="Q121" i="207"/>
  <c r="P122" i="207"/>
  <c r="AE26" i="207"/>
  <c r="AF25" i="207"/>
  <c r="AA57" i="207"/>
  <c r="Z58" i="207"/>
  <c r="G179" i="207"/>
  <c r="AC34" i="207"/>
  <c r="L149" i="207"/>
  <c r="AA43" i="207"/>
  <c r="AA53" i="207" s="1"/>
  <c r="AE20" i="207"/>
  <c r="H171" i="207"/>
  <c r="H180" i="207" s="1"/>
  <c r="S106" i="207"/>
  <c r="T105" i="207"/>
  <c r="I164" i="207"/>
  <c r="D195" i="207"/>
  <c r="M139" i="207"/>
  <c r="M149" i="207" s="1"/>
  <c r="J155" i="207"/>
  <c r="J164" i="207" s="1"/>
  <c r="AI19" i="208" l="1"/>
  <c r="AL17" i="207"/>
  <c r="J162" i="207"/>
  <c r="J163" i="207"/>
  <c r="AA52" i="207"/>
  <c r="Y68" i="207"/>
  <c r="R116" i="207"/>
  <c r="V85" i="207"/>
  <c r="R115" i="207"/>
  <c r="O133" i="207"/>
  <c r="J165" i="207"/>
  <c r="Y69" i="207"/>
  <c r="AF18" i="207"/>
  <c r="AD36" i="207"/>
  <c r="AD37" i="207"/>
  <c r="M146" i="207"/>
  <c r="E195" i="207"/>
  <c r="M147" i="207"/>
  <c r="AA51" i="207"/>
  <c r="E196" i="207"/>
  <c r="E197" i="207"/>
  <c r="T99" i="207"/>
  <c r="AB53" i="208"/>
  <c r="AB54" i="208"/>
  <c r="H181" i="208"/>
  <c r="AE36" i="208"/>
  <c r="F195" i="208"/>
  <c r="K165" i="208"/>
  <c r="C227" i="208"/>
  <c r="C228" i="208"/>
  <c r="AE37" i="208"/>
  <c r="AG27" i="208"/>
  <c r="AG28" i="208" s="1"/>
  <c r="F196" i="208"/>
  <c r="AJ14" i="208"/>
  <c r="F197" i="208"/>
  <c r="Z67" i="208"/>
  <c r="J171" i="208"/>
  <c r="K170" i="208"/>
  <c r="AL18" i="208"/>
  <c r="L156" i="208"/>
  <c r="L164" i="208" s="1"/>
  <c r="Q117" i="208"/>
  <c r="M148" i="208"/>
  <c r="H179" i="208"/>
  <c r="G188" i="208"/>
  <c r="G198" i="208" s="1"/>
  <c r="W83" i="208"/>
  <c r="K166" i="208"/>
  <c r="AI22" i="208"/>
  <c r="AB51" i="208"/>
  <c r="Z69" i="208"/>
  <c r="Q116" i="208"/>
  <c r="M150" i="208"/>
  <c r="H180" i="208"/>
  <c r="H187" i="208"/>
  <c r="I186" i="208"/>
  <c r="U92" i="208"/>
  <c r="U100" i="208" s="1"/>
  <c r="W84" i="208"/>
  <c r="O131" i="208"/>
  <c r="AA60" i="208"/>
  <c r="AA68" i="208" s="1"/>
  <c r="Z68" i="208"/>
  <c r="AD43" i="208"/>
  <c r="AE42" i="208"/>
  <c r="Q118" i="208"/>
  <c r="AF28" i="208"/>
  <c r="AF37" i="208" s="1"/>
  <c r="M147" i="208"/>
  <c r="C218" i="208"/>
  <c r="W90" i="208"/>
  <c r="V91" i="208"/>
  <c r="W85" i="208"/>
  <c r="T101" i="208"/>
  <c r="O132" i="208"/>
  <c r="AC44" i="208"/>
  <c r="AC51" i="208" s="1"/>
  <c r="AE35" i="208"/>
  <c r="D204" i="208"/>
  <c r="D211" i="208" s="1"/>
  <c r="T99" i="208"/>
  <c r="O133" i="208"/>
  <c r="S107" i="208"/>
  <c r="T106" i="208"/>
  <c r="F202" i="208"/>
  <c r="E203" i="208"/>
  <c r="N140" i="208"/>
  <c r="N149" i="208" s="1"/>
  <c r="Z74" i="208"/>
  <c r="Y75" i="208"/>
  <c r="AB59" i="208"/>
  <c r="AC58" i="208"/>
  <c r="AI20" i="208"/>
  <c r="R108" i="208"/>
  <c r="R115" i="208" s="1"/>
  <c r="C229" i="208"/>
  <c r="P138" i="208"/>
  <c r="O139" i="208"/>
  <c r="X76" i="208"/>
  <c r="X86" i="208" s="1"/>
  <c r="P124" i="208"/>
  <c r="P132" i="208" s="1"/>
  <c r="K163" i="208"/>
  <c r="T100" i="208"/>
  <c r="I172" i="208"/>
  <c r="I181" i="208" s="1"/>
  <c r="N154" i="208"/>
  <c r="M155" i="208"/>
  <c r="Q123" i="208"/>
  <c r="R122" i="208"/>
  <c r="S107" i="207"/>
  <c r="S116" i="207" s="1"/>
  <c r="AA50" i="207"/>
  <c r="Z59" i="207"/>
  <c r="Z66" i="207" s="1"/>
  <c r="F187" i="207"/>
  <c r="F197" i="207" s="1"/>
  <c r="O131" i="207"/>
  <c r="W89" i="207"/>
  <c r="V90" i="207"/>
  <c r="N139" i="207"/>
  <c r="N146" i="207" s="1"/>
  <c r="E201" i="207"/>
  <c r="D202" i="207"/>
  <c r="AF19" i="207"/>
  <c r="T98" i="207"/>
  <c r="M153" i="207"/>
  <c r="L154" i="207"/>
  <c r="O138" i="207"/>
  <c r="P137" i="207"/>
  <c r="C219" i="207"/>
  <c r="C228" i="207" s="1"/>
  <c r="C216" i="207"/>
  <c r="C215" i="207"/>
  <c r="D215" i="207"/>
  <c r="AF20" i="207"/>
  <c r="T100" i="207"/>
  <c r="K155" i="207"/>
  <c r="K165" i="207" s="1"/>
  <c r="G186" i="207"/>
  <c r="H185" i="207"/>
  <c r="AF26" i="207"/>
  <c r="AG25" i="207"/>
  <c r="O130" i="207"/>
  <c r="AE27" i="207"/>
  <c r="AE37" i="207" s="1"/>
  <c r="AC42" i="207"/>
  <c r="AD41" i="207"/>
  <c r="AG18" i="207"/>
  <c r="M148" i="207"/>
  <c r="H178" i="207"/>
  <c r="P123" i="207"/>
  <c r="P130" i="207" s="1"/>
  <c r="AB43" i="207"/>
  <c r="AB51" i="207" s="1"/>
  <c r="AG19" i="207"/>
  <c r="V82" i="207"/>
  <c r="U105" i="207"/>
  <c r="T106" i="207"/>
  <c r="I171" i="207"/>
  <c r="I181" i="207" s="1"/>
  <c r="U91" i="207"/>
  <c r="U101" i="207" s="1"/>
  <c r="H181" i="207"/>
  <c r="H179" i="207"/>
  <c r="R121" i="207"/>
  <c r="Q122" i="207"/>
  <c r="Y66" i="207"/>
  <c r="R117" i="207"/>
  <c r="AG20" i="207"/>
  <c r="X74" i="207"/>
  <c r="Y73" i="207"/>
  <c r="AD34" i="207"/>
  <c r="V84" i="207"/>
  <c r="AA58" i="207"/>
  <c r="AB57" i="207"/>
  <c r="AI14" i="207"/>
  <c r="AJ13" i="207" s="1"/>
  <c r="AI16" i="207"/>
  <c r="K169" i="207"/>
  <c r="J170" i="207"/>
  <c r="AG21" i="207"/>
  <c r="AI21" i="207" s="1"/>
  <c r="W75" i="207"/>
  <c r="W82" i="207" s="1"/>
  <c r="L165" i="208" l="1"/>
  <c r="AE34" i="207"/>
  <c r="AI20" i="207"/>
  <c r="AI17" i="207"/>
  <c r="AJ17" i="207" s="1"/>
  <c r="AE35" i="207"/>
  <c r="AE36" i="207"/>
  <c r="N148" i="207"/>
  <c r="AG26" i="207"/>
  <c r="S115" i="207"/>
  <c r="AI18" i="207"/>
  <c r="L166" i="208"/>
  <c r="N149" i="207"/>
  <c r="AB52" i="207"/>
  <c r="S117" i="207"/>
  <c r="I178" i="207"/>
  <c r="S114" i="207"/>
  <c r="I180" i="207"/>
  <c r="P131" i="207"/>
  <c r="K163" i="207"/>
  <c r="K162" i="207"/>
  <c r="K164" i="207"/>
  <c r="N147" i="207"/>
  <c r="Z69" i="207"/>
  <c r="U102" i="208"/>
  <c r="AI27" i="208"/>
  <c r="AL34" i="208" s="1"/>
  <c r="AG35" i="208"/>
  <c r="AA69" i="208"/>
  <c r="P133" i="208"/>
  <c r="AC52" i="208"/>
  <c r="AA70" i="208"/>
  <c r="P134" i="208"/>
  <c r="P131" i="208"/>
  <c r="I179" i="208"/>
  <c r="L163" i="208"/>
  <c r="AI29" i="208"/>
  <c r="X90" i="208"/>
  <c r="W91" i="208"/>
  <c r="S122" i="208"/>
  <c r="R123" i="208"/>
  <c r="I180" i="208"/>
  <c r="Q138" i="208"/>
  <c r="P139" i="208"/>
  <c r="AD58" i="208"/>
  <c r="AC59" i="208"/>
  <c r="N148" i="208"/>
  <c r="AG37" i="208"/>
  <c r="AI37" i="208" s="1"/>
  <c r="AC53" i="208"/>
  <c r="C235" i="208"/>
  <c r="D218" i="208"/>
  <c r="AF42" i="208"/>
  <c r="AE43" i="208"/>
  <c r="J186" i="208"/>
  <c r="I187" i="208"/>
  <c r="AC54" i="208"/>
  <c r="AD44" i="208"/>
  <c r="AD52" i="208" s="1"/>
  <c r="H188" i="208"/>
  <c r="H197" i="208" s="1"/>
  <c r="L170" i="208"/>
  <c r="K171" i="208"/>
  <c r="O140" i="208"/>
  <c r="O150" i="208" s="1"/>
  <c r="Q124" i="208"/>
  <c r="Q131" i="208" s="1"/>
  <c r="Y76" i="208"/>
  <c r="Y83" i="208" s="1"/>
  <c r="E204" i="208"/>
  <c r="E213" i="208" s="1"/>
  <c r="D213" i="208"/>
  <c r="J172" i="208"/>
  <c r="J182" i="208" s="1"/>
  <c r="O154" i="208"/>
  <c r="N155" i="208"/>
  <c r="X83" i="208"/>
  <c r="R117" i="208"/>
  <c r="AA74" i="208"/>
  <c r="Z75" i="208"/>
  <c r="F203" i="208"/>
  <c r="G202" i="208"/>
  <c r="AG36" i="208"/>
  <c r="AF35" i="208"/>
  <c r="AI35" i="208" s="1"/>
  <c r="U99" i="208"/>
  <c r="G195" i="208"/>
  <c r="T107" i="208"/>
  <c r="U106" i="208"/>
  <c r="D212" i="208"/>
  <c r="AG38" i="208"/>
  <c r="AF36" i="208"/>
  <c r="U101" i="208"/>
  <c r="G196" i="208"/>
  <c r="AI33" i="208"/>
  <c r="AI31" i="208"/>
  <c r="AJ30" i="208" s="1"/>
  <c r="N150" i="208"/>
  <c r="M156" i="208"/>
  <c r="M165" i="208" s="1"/>
  <c r="I182" i="208"/>
  <c r="X84" i="208"/>
  <c r="R116" i="208"/>
  <c r="X85" i="208"/>
  <c r="R118" i="208"/>
  <c r="N147" i="208"/>
  <c r="S108" i="208"/>
  <c r="S117" i="208" s="1"/>
  <c r="D214" i="208"/>
  <c r="AF38" i="208"/>
  <c r="AA67" i="208"/>
  <c r="G197" i="208"/>
  <c r="AB60" i="208"/>
  <c r="AB69" i="208" s="1"/>
  <c r="V92" i="208"/>
  <c r="V102" i="208" s="1"/>
  <c r="P132" i="207"/>
  <c r="AE41" i="207"/>
  <c r="AD42" i="207"/>
  <c r="AG27" i="207"/>
  <c r="AI26" i="207" s="1"/>
  <c r="AI28" i="207"/>
  <c r="AI33" i="207" s="1"/>
  <c r="C227" i="207"/>
  <c r="L155" i="207"/>
  <c r="L163" i="207" s="1"/>
  <c r="F195" i="207"/>
  <c r="AI19" i="207"/>
  <c r="P133" i="207"/>
  <c r="AC43" i="207"/>
  <c r="AC51" i="207" s="1"/>
  <c r="AF27" i="207"/>
  <c r="AF36" i="207" s="1"/>
  <c r="N153" i="207"/>
  <c r="M154" i="207"/>
  <c r="F196" i="207"/>
  <c r="W83" i="207"/>
  <c r="W84" i="207"/>
  <c r="Z73" i="207"/>
  <c r="Y74" i="207"/>
  <c r="W85" i="207"/>
  <c r="X75" i="207"/>
  <c r="X84" i="207" s="1"/>
  <c r="I179" i="207"/>
  <c r="AB50" i="207"/>
  <c r="H186" i="207"/>
  <c r="I185" i="207"/>
  <c r="V91" i="207"/>
  <c r="V100" i="207" s="1"/>
  <c r="AC57" i="207"/>
  <c r="AB58" i="207"/>
  <c r="U98" i="207"/>
  <c r="AB53" i="207"/>
  <c r="C229" i="207"/>
  <c r="D203" i="207"/>
  <c r="D210" i="207" s="1"/>
  <c r="W90" i="207"/>
  <c r="X89" i="207"/>
  <c r="AA59" i="207"/>
  <c r="AA66" i="207" s="1"/>
  <c r="U99" i="207"/>
  <c r="T107" i="207"/>
  <c r="T116" i="207" s="1"/>
  <c r="F201" i="207"/>
  <c r="E202" i="207"/>
  <c r="Z68" i="207"/>
  <c r="G187" i="207"/>
  <c r="G197" i="207" s="1"/>
  <c r="L169" i="207"/>
  <c r="K170" i="207"/>
  <c r="Q123" i="207"/>
  <c r="Q133" i="207" s="1"/>
  <c r="U100" i="207"/>
  <c r="V105" i="207"/>
  <c r="U106" i="207"/>
  <c r="C217" i="207"/>
  <c r="P138" i="207"/>
  <c r="Q137" i="207"/>
  <c r="Z67" i="207"/>
  <c r="J171" i="207"/>
  <c r="J181" i="207" s="1"/>
  <c r="R122" i="207"/>
  <c r="S121" i="207"/>
  <c r="C226" i="207"/>
  <c r="O139" i="207"/>
  <c r="O148" i="207" s="1"/>
  <c r="F194" i="207"/>
  <c r="E211" i="208" l="1"/>
  <c r="D213" i="207"/>
  <c r="D212" i="207"/>
  <c r="G194" i="207"/>
  <c r="G196" i="207"/>
  <c r="M163" i="208"/>
  <c r="G195" i="207"/>
  <c r="AA69" i="207"/>
  <c r="AG36" i="207"/>
  <c r="AI36" i="207" s="1"/>
  <c r="AA67" i="207"/>
  <c r="AA68" i="207"/>
  <c r="AF34" i="207"/>
  <c r="AF35" i="207"/>
  <c r="AG37" i="207"/>
  <c r="D211" i="207"/>
  <c r="AF37" i="207"/>
  <c r="J178" i="207"/>
  <c r="J179" i="207"/>
  <c r="L165" i="207"/>
  <c r="J180" i="207"/>
  <c r="AC52" i="207"/>
  <c r="AC50" i="207"/>
  <c r="J180" i="208"/>
  <c r="Y84" i="208"/>
  <c r="Y85" i="208"/>
  <c r="M166" i="208"/>
  <c r="AB67" i="208"/>
  <c r="AB68" i="208"/>
  <c r="AB70" i="208"/>
  <c r="S116" i="208"/>
  <c r="AI34" i="208"/>
  <c r="AJ34" i="208" s="1"/>
  <c r="AD54" i="208"/>
  <c r="S115" i="208"/>
  <c r="AD53" i="208"/>
  <c r="S118" i="208"/>
  <c r="M164" i="208"/>
  <c r="E212" i="208"/>
  <c r="O149" i="208"/>
  <c r="V99" i="208"/>
  <c r="E214" i="208"/>
  <c r="AI36" i="208"/>
  <c r="V100" i="208"/>
  <c r="AI38" i="208"/>
  <c r="J179" i="208"/>
  <c r="P154" i="208"/>
  <c r="O155" i="208"/>
  <c r="H196" i="208"/>
  <c r="C236" i="208"/>
  <c r="C246" i="208" s="1"/>
  <c r="C233" i="208"/>
  <c r="D232" i="208"/>
  <c r="C232" i="208"/>
  <c r="V101" i="208"/>
  <c r="U107" i="208"/>
  <c r="V106" i="208"/>
  <c r="G203" i="208"/>
  <c r="H202" i="208"/>
  <c r="Y86" i="208"/>
  <c r="O147" i="208"/>
  <c r="H198" i="208"/>
  <c r="R124" i="208"/>
  <c r="R133" i="208" s="1"/>
  <c r="R138" i="208"/>
  <c r="Q139" i="208"/>
  <c r="T108" i="208"/>
  <c r="T115" i="208" s="1"/>
  <c r="F204" i="208"/>
  <c r="F212" i="208" s="1"/>
  <c r="O148" i="208"/>
  <c r="H195" i="208"/>
  <c r="T122" i="208"/>
  <c r="S123" i="208"/>
  <c r="N156" i="208"/>
  <c r="N166" i="208" s="1"/>
  <c r="D219" i="208"/>
  <c r="E218" i="208"/>
  <c r="Q134" i="208"/>
  <c r="AB74" i="208"/>
  <c r="AA75" i="208"/>
  <c r="J181" i="208"/>
  <c r="Q133" i="208"/>
  <c r="K186" i="208"/>
  <c r="J187" i="208"/>
  <c r="AC60" i="208"/>
  <c r="AC70" i="208" s="1"/>
  <c r="X91" i="208"/>
  <c r="Y90" i="208"/>
  <c r="Z76" i="208"/>
  <c r="Z86" i="208" s="1"/>
  <c r="Q132" i="208"/>
  <c r="K172" i="208"/>
  <c r="K180" i="208" s="1"/>
  <c r="AD51" i="208"/>
  <c r="AE44" i="208"/>
  <c r="AE52" i="208" s="1"/>
  <c r="AE58" i="208"/>
  <c r="AD59" i="208"/>
  <c r="I188" i="208"/>
  <c r="I195" i="208" s="1"/>
  <c r="W92" i="208"/>
  <c r="W101" i="208" s="1"/>
  <c r="M170" i="208"/>
  <c r="L171" i="208"/>
  <c r="AF43" i="208"/>
  <c r="AG42" i="208"/>
  <c r="P140" i="208"/>
  <c r="P149" i="208" s="1"/>
  <c r="V106" i="207"/>
  <c r="W105" i="207"/>
  <c r="F202" i="207"/>
  <c r="G201" i="207"/>
  <c r="H187" i="207"/>
  <c r="H194" i="207" s="1"/>
  <c r="N154" i="207"/>
  <c r="O153" i="207"/>
  <c r="S122" i="207"/>
  <c r="T121" i="207"/>
  <c r="Q130" i="207"/>
  <c r="AC53" i="207"/>
  <c r="L164" i="207"/>
  <c r="AD43" i="207"/>
  <c r="AD53" i="207" s="1"/>
  <c r="V101" i="207"/>
  <c r="X83" i="207"/>
  <c r="AF41" i="207"/>
  <c r="AE42" i="207"/>
  <c r="AB59" i="207"/>
  <c r="AB66" i="207" s="1"/>
  <c r="J185" i="207"/>
  <c r="I186" i="207"/>
  <c r="M155" i="207"/>
  <c r="M163" i="207" s="1"/>
  <c r="T115" i="207"/>
  <c r="V99" i="207"/>
  <c r="AA73" i="207"/>
  <c r="Z74" i="207"/>
  <c r="O147" i="207"/>
  <c r="R123" i="207"/>
  <c r="R132" i="207" s="1"/>
  <c r="R137" i="207"/>
  <c r="Q138" i="207"/>
  <c r="Q131" i="207"/>
  <c r="T117" i="207"/>
  <c r="O149" i="207"/>
  <c r="P139" i="207"/>
  <c r="P149" i="207" s="1"/>
  <c r="Q132" i="207"/>
  <c r="T114" i="207"/>
  <c r="Y89" i="207"/>
  <c r="X90" i="207"/>
  <c r="V98" i="207"/>
  <c r="X85" i="207"/>
  <c r="AI32" i="207"/>
  <c r="AJ33" i="207" s="1"/>
  <c r="AI30" i="207"/>
  <c r="AL33" i="207"/>
  <c r="M169" i="207"/>
  <c r="L170" i="207"/>
  <c r="L162" i="207"/>
  <c r="O146" i="207"/>
  <c r="C234" i="207"/>
  <c r="D217" i="207"/>
  <c r="W91" i="207"/>
  <c r="W99" i="207" s="1"/>
  <c r="X82" i="207"/>
  <c r="AG34" i="207"/>
  <c r="AC58" i="207"/>
  <c r="AD57" i="207"/>
  <c r="Y75" i="207"/>
  <c r="Y85" i="207" s="1"/>
  <c r="U107" i="207"/>
  <c r="U116" i="207" s="1"/>
  <c r="K171" i="207"/>
  <c r="K181" i="207" s="1"/>
  <c r="E203" i="207"/>
  <c r="AG35" i="207"/>
  <c r="AI34" i="207" l="1"/>
  <c r="AI35" i="207"/>
  <c r="AI37" i="207"/>
  <c r="K182" i="208"/>
  <c r="I197" i="208"/>
  <c r="W98" i="207"/>
  <c r="M164" i="207"/>
  <c r="R130" i="207"/>
  <c r="M162" i="207"/>
  <c r="U117" i="207"/>
  <c r="P147" i="207"/>
  <c r="K179" i="207"/>
  <c r="H195" i="207"/>
  <c r="K178" i="207"/>
  <c r="H196" i="207"/>
  <c r="U115" i="207"/>
  <c r="H197" i="207"/>
  <c r="R133" i="207"/>
  <c r="K180" i="207"/>
  <c r="C234" i="208"/>
  <c r="T118" i="208"/>
  <c r="P150" i="208"/>
  <c r="N163" i="208"/>
  <c r="P148" i="208"/>
  <c r="AE53" i="208"/>
  <c r="K181" i="208"/>
  <c r="AC67" i="208"/>
  <c r="C244" i="208"/>
  <c r="K179" i="208"/>
  <c r="AC69" i="208"/>
  <c r="C243" i="208"/>
  <c r="I198" i="208"/>
  <c r="AE51" i="208"/>
  <c r="F213" i="208"/>
  <c r="I196" i="208"/>
  <c r="C245" i="208"/>
  <c r="AC68" i="208"/>
  <c r="AE54" i="208"/>
  <c r="N165" i="208"/>
  <c r="T117" i="208"/>
  <c r="Z83" i="208"/>
  <c r="AB75" i="208"/>
  <c r="AC74" i="208"/>
  <c r="F214" i="208"/>
  <c r="R139" i="208"/>
  <c r="S138" i="208"/>
  <c r="C251" i="208"/>
  <c r="D234" i="208"/>
  <c r="W100" i="208"/>
  <c r="AF58" i="208"/>
  <c r="AE59" i="208"/>
  <c r="Z84" i="208"/>
  <c r="S124" i="208"/>
  <c r="S132" i="208" s="1"/>
  <c r="AG43" i="208"/>
  <c r="W102" i="208"/>
  <c r="Z85" i="208"/>
  <c r="F218" i="208"/>
  <c r="E219" i="208"/>
  <c r="T123" i="208"/>
  <c r="U122" i="208"/>
  <c r="O156" i="208"/>
  <c r="O165" i="208" s="1"/>
  <c r="AF44" i="208"/>
  <c r="AF51" i="208" s="1"/>
  <c r="J188" i="208"/>
  <c r="J198" i="208" s="1"/>
  <c r="D220" i="208"/>
  <c r="D227" i="208" s="1"/>
  <c r="Q154" i="208"/>
  <c r="P155" i="208"/>
  <c r="I202" i="208"/>
  <c r="H203" i="208"/>
  <c r="L172" i="208"/>
  <c r="L179" i="208" s="1"/>
  <c r="Y91" i="208"/>
  <c r="Z90" i="208"/>
  <c r="K187" i="208"/>
  <c r="L186" i="208"/>
  <c r="N164" i="208"/>
  <c r="T116" i="208"/>
  <c r="R134" i="208"/>
  <c r="G204" i="208"/>
  <c r="G213" i="208" s="1"/>
  <c r="AD60" i="208"/>
  <c r="AD67" i="208" s="1"/>
  <c r="Q140" i="208"/>
  <c r="Q150" i="208" s="1"/>
  <c r="X92" i="208"/>
  <c r="X101" i="208" s="1"/>
  <c r="F211" i="208"/>
  <c r="R131" i="208"/>
  <c r="W106" i="208"/>
  <c r="V107" i="208"/>
  <c r="AA76" i="208"/>
  <c r="AA85" i="208" s="1"/>
  <c r="P147" i="208"/>
  <c r="M171" i="208"/>
  <c r="N170" i="208"/>
  <c r="W99" i="208"/>
  <c r="R132" i="208"/>
  <c r="U108" i="208"/>
  <c r="U115" i="208" s="1"/>
  <c r="D218" i="207"/>
  <c r="E217" i="207"/>
  <c r="Y82" i="207"/>
  <c r="E211" i="207"/>
  <c r="Y84" i="207"/>
  <c r="W100" i="207"/>
  <c r="Q139" i="207"/>
  <c r="Q149" i="207" s="1"/>
  <c r="Z75" i="207"/>
  <c r="Z85" i="207" s="1"/>
  <c r="M165" i="207"/>
  <c r="AB67" i="207"/>
  <c r="AD51" i="207"/>
  <c r="T122" i="207"/>
  <c r="U121" i="207"/>
  <c r="E210" i="207"/>
  <c r="Y83" i="207"/>
  <c r="E212" i="207"/>
  <c r="U114" i="207"/>
  <c r="W101" i="207"/>
  <c r="L171" i="207"/>
  <c r="L181" i="207" s="1"/>
  <c r="P146" i="207"/>
  <c r="S137" i="207"/>
  <c r="R138" i="207"/>
  <c r="AA74" i="207"/>
  <c r="AB73" i="207"/>
  <c r="AE43" i="207"/>
  <c r="AE50" i="207" s="1"/>
  <c r="AD50" i="207"/>
  <c r="S123" i="207"/>
  <c r="S132" i="207" s="1"/>
  <c r="E213" i="207"/>
  <c r="AE57" i="207"/>
  <c r="AD58" i="207"/>
  <c r="M170" i="207"/>
  <c r="N169" i="207"/>
  <c r="I187" i="207"/>
  <c r="I196" i="207" s="1"/>
  <c r="AF42" i="207"/>
  <c r="AG41" i="207"/>
  <c r="AD52" i="207"/>
  <c r="C235" i="207"/>
  <c r="C232" i="207"/>
  <c r="C231" i="207"/>
  <c r="D231" i="207"/>
  <c r="AC59" i="207"/>
  <c r="AC69" i="207" s="1"/>
  <c r="P148" i="207"/>
  <c r="R131" i="207"/>
  <c r="J186" i="207"/>
  <c r="K185" i="207"/>
  <c r="O154" i="207"/>
  <c r="P153" i="207"/>
  <c r="G202" i="207"/>
  <c r="H201" i="207"/>
  <c r="X91" i="207"/>
  <c r="X98" i="207" s="1"/>
  <c r="AB69" i="207"/>
  <c r="N155" i="207"/>
  <c r="N164" i="207" s="1"/>
  <c r="F203" i="207"/>
  <c r="F213" i="207" s="1"/>
  <c r="Z89" i="207"/>
  <c r="Y90" i="207"/>
  <c r="AB68" i="207"/>
  <c r="W106" i="207"/>
  <c r="X105" i="207"/>
  <c r="AJ29" i="207"/>
  <c r="V107" i="207"/>
  <c r="V114" i="207" s="1"/>
  <c r="N163" i="207" l="1"/>
  <c r="C233" i="207"/>
  <c r="F212" i="207"/>
  <c r="Z83" i="207"/>
  <c r="Z84" i="207"/>
  <c r="Q146" i="207"/>
  <c r="AG42" i="207"/>
  <c r="S133" i="207"/>
  <c r="AC67" i="207"/>
  <c r="F211" i="207"/>
  <c r="I195" i="207"/>
  <c r="S130" i="207"/>
  <c r="I197" i="207"/>
  <c r="AE53" i="207"/>
  <c r="Q147" i="207"/>
  <c r="V116" i="207"/>
  <c r="X99" i="207"/>
  <c r="AE51" i="207"/>
  <c r="V115" i="207"/>
  <c r="AE52" i="207"/>
  <c r="D230" i="208"/>
  <c r="J195" i="208"/>
  <c r="D229" i="208"/>
  <c r="G211" i="208"/>
  <c r="L180" i="208"/>
  <c r="D228" i="208"/>
  <c r="J196" i="208"/>
  <c r="AA86" i="208"/>
  <c r="L182" i="208"/>
  <c r="O166" i="208"/>
  <c r="O163" i="208"/>
  <c r="AD68" i="208"/>
  <c r="E220" i="208"/>
  <c r="E230" i="208" s="1"/>
  <c r="S133" i="208"/>
  <c r="T138" i="208"/>
  <c r="S139" i="208"/>
  <c r="AD69" i="208"/>
  <c r="G218" i="208"/>
  <c r="F219" i="208"/>
  <c r="S134" i="208"/>
  <c r="R140" i="208"/>
  <c r="R147" i="208" s="1"/>
  <c r="U116" i="208"/>
  <c r="Q147" i="208"/>
  <c r="O170" i="208"/>
  <c r="N171" i="208"/>
  <c r="AD70" i="208"/>
  <c r="U118" i="208"/>
  <c r="AA83" i="208"/>
  <c r="Q148" i="208"/>
  <c r="G212" i="208"/>
  <c r="L187" i="208"/>
  <c r="M186" i="208"/>
  <c r="L181" i="208"/>
  <c r="J197" i="208"/>
  <c r="O164" i="208"/>
  <c r="AE60" i="208"/>
  <c r="AE70" i="208" s="1"/>
  <c r="AC75" i="208"/>
  <c r="AD74" i="208"/>
  <c r="V108" i="208"/>
  <c r="V118" i="208" s="1"/>
  <c r="X106" i="208"/>
  <c r="W107" i="208"/>
  <c r="U117" i="208"/>
  <c r="AA84" i="208"/>
  <c r="X102" i="208"/>
  <c r="Q149" i="208"/>
  <c r="G214" i="208"/>
  <c r="K188" i="208"/>
  <c r="K195" i="208" s="1"/>
  <c r="H204" i="208"/>
  <c r="H211" i="208" s="1"/>
  <c r="AF53" i="208"/>
  <c r="AG44" i="208"/>
  <c r="AI43" i="208" s="1"/>
  <c r="AI45" i="208"/>
  <c r="AF59" i="208"/>
  <c r="AG58" i="208"/>
  <c r="AB76" i="208"/>
  <c r="AB84" i="208" s="1"/>
  <c r="X100" i="208"/>
  <c r="AA90" i="208"/>
  <c r="Z91" i="208"/>
  <c r="J202" i="208"/>
  <c r="I203" i="208"/>
  <c r="AF54" i="208"/>
  <c r="Y92" i="208"/>
  <c r="Y99" i="208" s="1"/>
  <c r="P156" i="208"/>
  <c r="P164" i="208" s="1"/>
  <c r="AF52" i="208"/>
  <c r="U123" i="208"/>
  <c r="V122" i="208"/>
  <c r="S131" i="208"/>
  <c r="E234" i="208"/>
  <c r="D235" i="208"/>
  <c r="X99" i="208"/>
  <c r="M172" i="208"/>
  <c r="M181" i="208" s="1"/>
  <c r="Q155" i="208"/>
  <c r="R154" i="208"/>
  <c r="T124" i="208"/>
  <c r="T132" i="208" s="1"/>
  <c r="C252" i="208"/>
  <c r="C261" i="208" s="1"/>
  <c r="C249" i="208"/>
  <c r="D248" i="208"/>
  <c r="C248" i="208"/>
  <c r="J187" i="207"/>
  <c r="J196" i="207" s="1"/>
  <c r="V117" i="207"/>
  <c r="AA89" i="207"/>
  <c r="Z90" i="207"/>
  <c r="N165" i="207"/>
  <c r="X100" i="207"/>
  <c r="C245" i="207"/>
  <c r="N170" i="207"/>
  <c r="O169" i="207"/>
  <c r="S131" i="207"/>
  <c r="L178" i="207"/>
  <c r="V121" i="207"/>
  <c r="U122" i="207"/>
  <c r="Z82" i="207"/>
  <c r="Y91" i="207"/>
  <c r="Y100" i="207" s="1"/>
  <c r="X101" i="207"/>
  <c r="AG43" i="207"/>
  <c r="AG50" i="207" s="1"/>
  <c r="AI44" i="207"/>
  <c r="AI49" i="207" s="1"/>
  <c r="M171" i="207"/>
  <c r="M181" i="207" s="1"/>
  <c r="AC73" i="207"/>
  <c r="AB74" i="207"/>
  <c r="L179" i="207"/>
  <c r="T123" i="207"/>
  <c r="T131" i="207" s="1"/>
  <c r="N162" i="207"/>
  <c r="H202" i="207"/>
  <c r="I201" i="207"/>
  <c r="AC66" i="207"/>
  <c r="C243" i="207"/>
  <c r="AF43" i="207"/>
  <c r="AF52" i="207" s="1"/>
  <c r="AD59" i="207"/>
  <c r="AD67" i="207" s="1"/>
  <c r="AA75" i="207"/>
  <c r="AA84" i="207" s="1"/>
  <c r="L180" i="207"/>
  <c r="F210" i="207"/>
  <c r="G203" i="207"/>
  <c r="G210" i="207" s="1"/>
  <c r="AC68" i="207"/>
  <c r="C242" i="207"/>
  <c r="AE58" i="207"/>
  <c r="AF57" i="207"/>
  <c r="R139" i="207"/>
  <c r="R147" i="207" s="1"/>
  <c r="Q148" i="207"/>
  <c r="F217" i="207"/>
  <c r="E218" i="207"/>
  <c r="X106" i="207"/>
  <c r="Y105" i="207"/>
  <c r="P154" i="207"/>
  <c r="Q153" i="207"/>
  <c r="C244" i="207"/>
  <c r="I194" i="207"/>
  <c r="T137" i="207"/>
  <c r="S138" i="207"/>
  <c r="D219" i="207"/>
  <c r="D227" i="207" s="1"/>
  <c r="W107" i="207"/>
  <c r="W117" i="207" s="1"/>
  <c r="O155" i="207"/>
  <c r="O165" i="207" s="1"/>
  <c r="C250" i="207"/>
  <c r="D233" i="207"/>
  <c r="K186" i="207"/>
  <c r="L185" i="207"/>
  <c r="O164" i="207" l="1"/>
  <c r="G213" i="207"/>
  <c r="AG53" i="207"/>
  <c r="T134" i="208"/>
  <c r="P165" i="208"/>
  <c r="W115" i="207"/>
  <c r="W114" i="207"/>
  <c r="R149" i="207"/>
  <c r="M180" i="207"/>
  <c r="Y98" i="207"/>
  <c r="R146" i="207"/>
  <c r="Y101" i="207"/>
  <c r="D229" i="207"/>
  <c r="R148" i="207"/>
  <c r="O162" i="207"/>
  <c r="AD69" i="207"/>
  <c r="D228" i="207"/>
  <c r="O163" i="207"/>
  <c r="AA85" i="207"/>
  <c r="M178" i="207"/>
  <c r="AD68" i="207"/>
  <c r="Y99" i="207"/>
  <c r="G212" i="207"/>
  <c r="AD66" i="207"/>
  <c r="R150" i="208"/>
  <c r="Y101" i="208"/>
  <c r="AB83" i="208"/>
  <c r="V117" i="208"/>
  <c r="M179" i="208"/>
  <c r="C260" i="208"/>
  <c r="M180" i="208"/>
  <c r="M182" i="208"/>
  <c r="H214" i="208"/>
  <c r="E227" i="208"/>
  <c r="T133" i="208"/>
  <c r="H213" i="208"/>
  <c r="C250" i="208"/>
  <c r="P166" i="208"/>
  <c r="K196" i="208"/>
  <c r="C262" i="208"/>
  <c r="AB85" i="208"/>
  <c r="H212" i="208"/>
  <c r="V116" i="208"/>
  <c r="AB86" i="208"/>
  <c r="V115" i="208"/>
  <c r="R149" i="208"/>
  <c r="Q156" i="208"/>
  <c r="Q165" i="208" s="1"/>
  <c r="E235" i="208"/>
  <c r="F234" i="208"/>
  <c r="P163" i="208"/>
  <c r="AG51" i="208"/>
  <c r="AI51" i="208" s="1"/>
  <c r="AE68" i="208"/>
  <c r="L188" i="208"/>
  <c r="L197" i="208" s="1"/>
  <c r="P170" i="208"/>
  <c r="O171" i="208"/>
  <c r="R148" i="208"/>
  <c r="AE67" i="208"/>
  <c r="M187" i="208"/>
  <c r="N186" i="208"/>
  <c r="N172" i="208"/>
  <c r="N182" i="208" s="1"/>
  <c r="T139" i="208"/>
  <c r="U138" i="208"/>
  <c r="AG52" i="208"/>
  <c r="AI52" i="208" s="1"/>
  <c r="AE69" i="208"/>
  <c r="AL50" i="208"/>
  <c r="AI47" i="208"/>
  <c r="AJ46" i="208" s="1"/>
  <c r="AI50" i="208"/>
  <c r="AJ50" i="208" s="1"/>
  <c r="AI49" i="208"/>
  <c r="X107" i="208"/>
  <c r="Y106" i="208"/>
  <c r="U124" i="208"/>
  <c r="U134" i="208" s="1"/>
  <c r="Y100" i="208"/>
  <c r="J203" i="208"/>
  <c r="K202" i="208"/>
  <c r="AG54" i="208"/>
  <c r="AI54" i="208" s="1"/>
  <c r="K197" i="208"/>
  <c r="F220" i="208"/>
  <c r="F230" i="208" s="1"/>
  <c r="E228" i="208"/>
  <c r="R155" i="208"/>
  <c r="S154" i="208"/>
  <c r="D236" i="208"/>
  <c r="D243" i="208" s="1"/>
  <c r="V123" i="208"/>
  <c r="W122" i="208"/>
  <c r="I204" i="208"/>
  <c r="I214" i="208" s="1"/>
  <c r="AG53" i="208"/>
  <c r="AI53" i="208" s="1"/>
  <c r="C259" i="208"/>
  <c r="T131" i="208"/>
  <c r="Y102" i="208"/>
  <c r="Z92" i="208"/>
  <c r="Z99" i="208" s="1"/>
  <c r="AG59" i="208"/>
  <c r="K198" i="208"/>
  <c r="AE74" i="208"/>
  <c r="AD75" i="208"/>
  <c r="H218" i="208"/>
  <c r="G219" i="208"/>
  <c r="E229" i="208"/>
  <c r="C267" i="208"/>
  <c r="D250" i="208"/>
  <c r="AB90" i="208"/>
  <c r="AA91" i="208"/>
  <c r="AF60" i="208"/>
  <c r="AF70" i="208" s="1"/>
  <c r="W108" i="208"/>
  <c r="W115" i="208" s="1"/>
  <c r="AC76" i="208"/>
  <c r="AC85" i="208" s="1"/>
  <c r="S140" i="208"/>
  <c r="S148" i="208" s="1"/>
  <c r="D234" i="207"/>
  <c r="E233" i="207"/>
  <c r="W116" i="207"/>
  <c r="P155" i="207"/>
  <c r="P163" i="207" s="1"/>
  <c r="G211" i="207"/>
  <c r="AA83" i="207"/>
  <c r="AF53" i="207"/>
  <c r="AI53" i="207" s="1"/>
  <c r="H203" i="207"/>
  <c r="H213" i="207" s="1"/>
  <c r="AI48" i="207"/>
  <c r="AI46" i="207"/>
  <c r="AB75" i="207"/>
  <c r="AB83" i="207" s="1"/>
  <c r="O170" i="207"/>
  <c r="P169" i="207"/>
  <c r="AI42" i="207"/>
  <c r="N171" i="207"/>
  <c r="N181" i="207" s="1"/>
  <c r="C251" i="207"/>
  <c r="C259" i="207" s="1"/>
  <c r="C248" i="207"/>
  <c r="C247" i="207"/>
  <c r="D247" i="207"/>
  <c r="E219" i="207"/>
  <c r="E226" i="207" s="1"/>
  <c r="AF51" i="207"/>
  <c r="Z105" i="207"/>
  <c r="Y106" i="207"/>
  <c r="S139" i="207"/>
  <c r="S147" i="207" s="1"/>
  <c r="AF50" i="207"/>
  <c r="AI50" i="207" s="1"/>
  <c r="AF58" i="207"/>
  <c r="AG57" i="207"/>
  <c r="G217" i="207"/>
  <c r="F218" i="207"/>
  <c r="AE59" i="207"/>
  <c r="AE67" i="207" s="1"/>
  <c r="T130" i="207"/>
  <c r="AG51" i="207"/>
  <c r="J194" i="207"/>
  <c r="AD73" i="207"/>
  <c r="AC74" i="207"/>
  <c r="M185" i="207"/>
  <c r="L186" i="207"/>
  <c r="T132" i="207"/>
  <c r="AG52" i="207"/>
  <c r="AI52" i="207" s="1"/>
  <c r="U123" i="207"/>
  <c r="U133" i="207" s="1"/>
  <c r="J197" i="207"/>
  <c r="AA82" i="207"/>
  <c r="T133" i="207"/>
  <c r="M179" i="207"/>
  <c r="V122" i="207"/>
  <c r="W121" i="207"/>
  <c r="Z91" i="207"/>
  <c r="Z100" i="207" s="1"/>
  <c r="J195" i="207"/>
  <c r="X107" i="207"/>
  <c r="X115" i="207" s="1"/>
  <c r="T138" i="207"/>
  <c r="U137" i="207"/>
  <c r="K187" i="207"/>
  <c r="K194" i="207" s="1"/>
  <c r="D226" i="207"/>
  <c r="R153" i="207"/>
  <c r="Q154" i="207"/>
  <c r="J201" i="207"/>
  <c r="I202" i="207"/>
  <c r="AA90" i="207"/>
  <c r="AB89" i="207"/>
  <c r="Q166" i="208" l="1"/>
  <c r="AJ49" i="207"/>
  <c r="X116" i="207"/>
  <c r="I212" i="208"/>
  <c r="P164" i="207"/>
  <c r="I211" i="208"/>
  <c r="H211" i="207"/>
  <c r="X114" i="207"/>
  <c r="AG58" i="207"/>
  <c r="X117" i="207"/>
  <c r="AJ45" i="207"/>
  <c r="N180" i="207"/>
  <c r="AL49" i="207"/>
  <c r="P165" i="207"/>
  <c r="Z99" i="207"/>
  <c r="E228" i="207"/>
  <c r="Z101" i="207"/>
  <c r="S148" i="207"/>
  <c r="E229" i="207"/>
  <c r="N179" i="207"/>
  <c r="Z98" i="207"/>
  <c r="C260" i="207"/>
  <c r="P162" i="207"/>
  <c r="H212" i="207"/>
  <c r="AC86" i="208"/>
  <c r="Q164" i="208"/>
  <c r="F227" i="208"/>
  <c r="D244" i="208"/>
  <c r="N179" i="208"/>
  <c r="L196" i="208"/>
  <c r="D246" i="208"/>
  <c r="D245" i="208"/>
  <c r="AF69" i="208"/>
  <c r="W116" i="208"/>
  <c r="U139" i="208"/>
  <c r="V138" i="208"/>
  <c r="M188" i="208"/>
  <c r="M196" i="208" s="1"/>
  <c r="AC83" i="208"/>
  <c r="W117" i="208"/>
  <c r="AC90" i="208"/>
  <c r="AB91" i="208"/>
  <c r="AD76" i="208"/>
  <c r="AD85" i="208" s="1"/>
  <c r="Z102" i="208"/>
  <c r="I213" i="208"/>
  <c r="F228" i="208"/>
  <c r="U133" i="208"/>
  <c r="T140" i="208"/>
  <c r="T150" i="208" s="1"/>
  <c r="L198" i="208"/>
  <c r="Q163" i="208"/>
  <c r="V124" i="208"/>
  <c r="V131" i="208" s="1"/>
  <c r="S147" i="208"/>
  <c r="S149" i="208"/>
  <c r="G220" i="208"/>
  <c r="G228" i="208" s="1"/>
  <c r="AA92" i="208"/>
  <c r="AA101" i="208" s="1"/>
  <c r="H219" i="208"/>
  <c r="I218" i="208"/>
  <c r="Z101" i="208"/>
  <c r="AC84" i="208"/>
  <c r="W118" i="208"/>
  <c r="AF74" i="208"/>
  <c r="AE75" i="208"/>
  <c r="F229" i="208"/>
  <c r="U132" i="208"/>
  <c r="N181" i="208"/>
  <c r="Z100" i="208"/>
  <c r="S150" i="208"/>
  <c r="AF67" i="208"/>
  <c r="E250" i="208"/>
  <c r="D251" i="208"/>
  <c r="X122" i="208"/>
  <c r="W123" i="208"/>
  <c r="T154" i="208"/>
  <c r="S155" i="208"/>
  <c r="U131" i="208"/>
  <c r="O182" i="208"/>
  <c r="O172" i="208"/>
  <c r="O181" i="208" s="1"/>
  <c r="R156" i="208"/>
  <c r="R163" i="208" s="1"/>
  <c r="P171" i="208"/>
  <c r="Q170" i="208"/>
  <c r="N180" i="208"/>
  <c r="G234" i="208"/>
  <c r="F235" i="208"/>
  <c r="C264" i="208"/>
  <c r="C268" i="208"/>
  <c r="C275" i="208" s="1"/>
  <c r="C265" i="208"/>
  <c r="D264" i="208"/>
  <c r="AF68" i="208"/>
  <c r="K203" i="208"/>
  <c r="L202" i="208"/>
  <c r="Y107" i="208"/>
  <c r="Z106" i="208"/>
  <c r="L195" i="208"/>
  <c r="E236" i="208"/>
  <c r="E246" i="208" s="1"/>
  <c r="AG60" i="208"/>
  <c r="AI59" i="208" s="1"/>
  <c r="AI61" i="208"/>
  <c r="J204" i="208"/>
  <c r="J212" i="208" s="1"/>
  <c r="X108" i="208"/>
  <c r="X116" i="208" s="1"/>
  <c r="N187" i="208"/>
  <c r="O186" i="208"/>
  <c r="K201" i="207"/>
  <c r="J202" i="207"/>
  <c r="U130" i="207"/>
  <c r="I203" i="207"/>
  <c r="I213" i="207" s="1"/>
  <c r="K196" i="207"/>
  <c r="W122" i="207"/>
  <c r="X121" i="207"/>
  <c r="S149" i="207"/>
  <c r="E227" i="207"/>
  <c r="C249" i="207"/>
  <c r="AB84" i="207"/>
  <c r="AB85" i="207"/>
  <c r="Y107" i="207"/>
  <c r="Y117" i="207" s="1"/>
  <c r="Q169" i="207"/>
  <c r="P170" i="207"/>
  <c r="H210" i="207"/>
  <c r="Q155" i="207"/>
  <c r="Q165" i="207" s="1"/>
  <c r="L187" i="207"/>
  <c r="L194" i="207" s="1"/>
  <c r="AE66" i="207"/>
  <c r="AF59" i="207"/>
  <c r="AF67" i="207" s="1"/>
  <c r="Z106" i="207"/>
  <c r="AA105" i="207"/>
  <c r="S153" i="207"/>
  <c r="R154" i="207"/>
  <c r="V137" i="207"/>
  <c r="U138" i="207"/>
  <c r="U132" i="207"/>
  <c r="N185" i="207"/>
  <c r="M186" i="207"/>
  <c r="AE68" i="207"/>
  <c r="C261" i="207"/>
  <c r="O171" i="207"/>
  <c r="O179" i="207" s="1"/>
  <c r="AG59" i="207"/>
  <c r="AI58" i="207" s="1"/>
  <c r="AI60" i="207"/>
  <c r="AI65" i="207" s="1"/>
  <c r="U131" i="207"/>
  <c r="T139" i="207"/>
  <c r="T149" i="207" s="1"/>
  <c r="AC75" i="207"/>
  <c r="AC84" i="207" s="1"/>
  <c r="AE69" i="207"/>
  <c r="S146" i="207"/>
  <c r="N178" i="207"/>
  <c r="AE73" i="207"/>
  <c r="AD74" i="207"/>
  <c r="V123" i="207"/>
  <c r="V131" i="207" s="1"/>
  <c r="K195" i="207"/>
  <c r="AB90" i="207"/>
  <c r="AC89" i="207"/>
  <c r="K197" i="207"/>
  <c r="AB82" i="207"/>
  <c r="F233" i="207"/>
  <c r="E234" i="207"/>
  <c r="F219" i="207"/>
  <c r="F227" i="207" s="1"/>
  <c r="AA91" i="207"/>
  <c r="AA99" i="207" s="1"/>
  <c r="AI51" i="207"/>
  <c r="G218" i="207"/>
  <c r="H217" i="207"/>
  <c r="C258" i="207"/>
  <c r="D235" i="207"/>
  <c r="D245" i="207" s="1"/>
  <c r="AA101" i="207" l="1"/>
  <c r="AG68" i="208"/>
  <c r="AI68" i="208" s="1"/>
  <c r="I210" i="207"/>
  <c r="C276" i="208"/>
  <c r="O181" i="207"/>
  <c r="O180" i="207"/>
  <c r="L197" i="207"/>
  <c r="L195" i="207"/>
  <c r="I211" i="207"/>
  <c r="I212" i="207"/>
  <c r="AF66" i="207"/>
  <c r="O178" i="207"/>
  <c r="AF68" i="207"/>
  <c r="F228" i="207"/>
  <c r="D244" i="207"/>
  <c r="AC85" i="207"/>
  <c r="AF69" i="207"/>
  <c r="X115" i="208"/>
  <c r="X117" i="208"/>
  <c r="C277" i="208"/>
  <c r="C278" i="208"/>
  <c r="G229" i="208"/>
  <c r="T147" i="208"/>
  <c r="R164" i="208"/>
  <c r="R166" i="208"/>
  <c r="G230" i="208"/>
  <c r="X118" i="208"/>
  <c r="AG70" i="208"/>
  <c r="AI70" i="208" s="1"/>
  <c r="E243" i="208"/>
  <c r="R165" i="208"/>
  <c r="V134" i="208"/>
  <c r="M197" i="208"/>
  <c r="M198" i="208"/>
  <c r="O179" i="208"/>
  <c r="AD86" i="208"/>
  <c r="J213" i="208"/>
  <c r="J214" i="208"/>
  <c r="O180" i="208"/>
  <c r="L203" i="208"/>
  <c r="M202" i="208"/>
  <c r="H234" i="208"/>
  <c r="G235" i="208"/>
  <c r="F250" i="208"/>
  <c r="E251" i="208"/>
  <c r="AE76" i="208"/>
  <c r="AE86" i="208" s="1"/>
  <c r="AA100" i="208"/>
  <c r="AB92" i="208"/>
  <c r="AB102" i="208" s="1"/>
  <c r="AL66" i="208"/>
  <c r="AI66" i="208"/>
  <c r="AJ66" i="208" s="1"/>
  <c r="AI63" i="208"/>
  <c r="AJ62" i="208" s="1"/>
  <c r="AI65" i="208"/>
  <c r="E244" i="208"/>
  <c r="K204" i="208"/>
  <c r="K214" i="208" s="1"/>
  <c r="AF75" i="208"/>
  <c r="AG74" i="208"/>
  <c r="AA102" i="208"/>
  <c r="AD90" i="208"/>
  <c r="AC91" i="208"/>
  <c r="W138" i="208"/>
  <c r="V139" i="208"/>
  <c r="E245" i="208"/>
  <c r="C266" i="208"/>
  <c r="AA99" i="208"/>
  <c r="U140" i="208"/>
  <c r="U150" i="208" s="1"/>
  <c r="Y108" i="208"/>
  <c r="Y117" i="208" s="1"/>
  <c r="D252" i="208"/>
  <c r="F236" i="208"/>
  <c r="F243" i="208" s="1"/>
  <c r="O187" i="208"/>
  <c r="P186" i="208"/>
  <c r="J211" i="208"/>
  <c r="AG67" i="208"/>
  <c r="AI67" i="208" s="1"/>
  <c r="P172" i="208"/>
  <c r="P181" i="208" s="1"/>
  <c r="T155" i="208"/>
  <c r="U154" i="208"/>
  <c r="V133" i="208"/>
  <c r="T149" i="208"/>
  <c r="AD83" i="208"/>
  <c r="R170" i="208"/>
  <c r="Q171" i="208"/>
  <c r="S156" i="208"/>
  <c r="S166" i="208" s="1"/>
  <c r="N188" i="208"/>
  <c r="N197" i="208" s="1"/>
  <c r="AG69" i="208"/>
  <c r="AI69" i="208" s="1"/>
  <c r="W124" i="208"/>
  <c r="W131" i="208" s="1"/>
  <c r="I219" i="208"/>
  <c r="J218" i="208"/>
  <c r="G227" i="208"/>
  <c r="V132" i="208"/>
  <c r="T148" i="208"/>
  <c r="AD84" i="208"/>
  <c r="M195" i="208"/>
  <c r="Z107" i="208"/>
  <c r="AA106" i="208"/>
  <c r="X123" i="208"/>
  <c r="Y122" i="208"/>
  <c r="H220" i="208"/>
  <c r="H228" i="208" s="1"/>
  <c r="V130" i="207"/>
  <c r="H218" i="207"/>
  <c r="I217" i="207"/>
  <c r="V132" i="207"/>
  <c r="T146" i="207"/>
  <c r="AG66" i="207"/>
  <c r="R155" i="207"/>
  <c r="R165" i="207" s="1"/>
  <c r="Q162" i="207"/>
  <c r="C266" i="207"/>
  <c r="D249" i="207"/>
  <c r="W137" i="207"/>
  <c r="V138" i="207"/>
  <c r="G219" i="207"/>
  <c r="G229" i="207" s="1"/>
  <c r="V133" i="207"/>
  <c r="T148" i="207"/>
  <c r="AG67" i="207"/>
  <c r="AI67" i="207" s="1"/>
  <c r="S154" i="207"/>
  <c r="T153" i="207"/>
  <c r="Q164" i="207"/>
  <c r="Y114" i="207"/>
  <c r="T147" i="207"/>
  <c r="AG68" i="207"/>
  <c r="AA106" i="207"/>
  <c r="AB105" i="207"/>
  <c r="Q163" i="207"/>
  <c r="Y116" i="207"/>
  <c r="D243" i="207"/>
  <c r="AA100" i="207"/>
  <c r="F226" i="207"/>
  <c r="AB91" i="207"/>
  <c r="AB101" i="207" s="1"/>
  <c r="AD75" i="207"/>
  <c r="AD84" i="207" s="1"/>
  <c r="AC82" i="207"/>
  <c r="AG69" i="207"/>
  <c r="AI69" i="207" s="1"/>
  <c r="M187" i="207"/>
  <c r="M195" i="207" s="1"/>
  <c r="Z107" i="207"/>
  <c r="Z116" i="207" s="1"/>
  <c r="Y115" i="207"/>
  <c r="Y121" i="207"/>
  <c r="X122" i="207"/>
  <c r="F234" i="207"/>
  <c r="G233" i="207"/>
  <c r="AA98" i="207"/>
  <c r="F229" i="207"/>
  <c r="AE74" i="207"/>
  <c r="AF73" i="207"/>
  <c r="AC83" i="207"/>
  <c r="N186" i="207"/>
  <c r="O185" i="207"/>
  <c r="L196" i="207"/>
  <c r="W123" i="207"/>
  <c r="W130" i="207" s="1"/>
  <c r="J203" i="207"/>
  <c r="J212" i="207" s="1"/>
  <c r="AD89" i="207"/>
  <c r="AC90" i="207"/>
  <c r="D242" i="207"/>
  <c r="E235" i="207"/>
  <c r="P171" i="207"/>
  <c r="P181" i="207" s="1"/>
  <c r="K202" i="207"/>
  <c r="L201" i="207"/>
  <c r="AI64" i="207"/>
  <c r="AJ65" i="207" s="1"/>
  <c r="AL65" i="207"/>
  <c r="AI62" i="207"/>
  <c r="AJ61" i="207" s="1"/>
  <c r="U139" i="207"/>
  <c r="U147" i="207" s="1"/>
  <c r="Q170" i="207"/>
  <c r="R169" i="207"/>
  <c r="F245" i="208" l="1"/>
  <c r="U149" i="208"/>
  <c r="G228" i="207"/>
  <c r="G227" i="207"/>
  <c r="G226" i="207"/>
  <c r="AI66" i="207"/>
  <c r="U148" i="208"/>
  <c r="AD85" i="207"/>
  <c r="AI68" i="207"/>
  <c r="W132" i="207"/>
  <c r="U148" i="207"/>
  <c r="W133" i="207"/>
  <c r="U149" i="207"/>
  <c r="M194" i="207"/>
  <c r="AB98" i="207"/>
  <c r="M196" i="207"/>
  <c r="AB100" i="207"/>
  <c r="M197" i="207"/>
  <c r="U146" i="207"/>
  <c r="W131" i="207"/>
  <c r="AD83" i="207"/>
  <c r="W133" i="208"/>
  <c r="P182" i="208"/>
  <c r="U147" i="208"/>
  <c r="N196" i="208"/>
  <c r="N198" i="208"/>
  <c r="AB99" i="208"/>
  <c r="AB101" i="208"/>
  <c r="N195" i="208"/>
  <c r="W132" i="208"/>
  <c r="K211" i="208"/>
  <c r="H229" i="208"/>
  <c r="W134" i="208"/>
  <c r="S163" i="208"/>
  <c r="K212" i="208"/>
  <c r="H230" i="208"/>
  <c r="S164" i="208"/>
  <c r="P179" i="208"/>
  <c r="AE83" i="208"/>
  <c r="H227" i="208"/>
  <c r="K213" i="208"/>
  <c r="P180" i="208"/>
  <c r="F251" i="208"/>
  <c r="G250" i="208"/>
  <c r="Y123" i="208"/>
  <c r="Z122" i="208"/>
  <c r="F244" i="208"/>
  <c r="D261" i="208"/>
  <c r="V140" i="208"/>
  <c r="V147" i="208" s="1"/>
  <c r="G236" i="208"/>
  <c r="G246" i="208" s="1"/>
  <c r="R171" i="208"/>
  <c r="S170" i="208"/>
  <c r="X124" i="208"/>
  <c r="X134" i="208" s="1"/>
  <c r="F246" i="208"/>
  <c r="D259" i="208"/>
  <c r="X138" i="208"/>
  <c r="W139" i="208"/>
  <c r="H235" i="208"/>
  <c r="I234" i="208"/>
  <c r="C283" i="208"/>
  <c r="D266" i="208"/>
  <c r="D262" i="208"/>
  <c r="V154" i="208"/>
  <c r="U155" i="208"/>
  <c r="AC92" i="208"/>
  <c r="AC102" i="208" s="1"/>
  <c r="N202" i="208"/>
  <c r="M203" i="208"/>
  <c r="AA107" i="208"/>
  <c r="AB106" i="208"/>
  <c r="I220" i="208"/>
  <c r="I228" i="208" s="1"/>
  <c r="S165" i="208"/>
  <c r="T156" i="208"/>
  <c r="T166" i="208" s="1"/>
  <c r="Y116" i="208"/>
  <c r="AE90" i="208"/>
  <c r="AD91" i="208"/>
  <c r="AE84" i="208"/>
  <c r="L204" i="208"/>
  <c r="L212" i="208" s="1"/>
  <c r="AF76" i="208"/>
  <c r="AF86" i="208" s="1"/>
  <c r="D260" i="208"/>
  <c r="Z108" i="208"/>
  <c r="Z117" i="208" s="1"/>
  <c r="Q186" i="208"/>
  <c r="P187" i="208"/>
  <c r="Y115" i="208"/>
  <c r="AB100" i="208"/>
  <c r="AE85" i="208"/>
  <c r="E252" i="208"/>
  <c r="Y118" i="208"/>
  <c r="K218" i="208"/>
  <c r="J219" i="208"/>
  <c r="Q172" i="208"/>
  <c r="Q182" i="208" s="1"/>
  <c r="O188" i="208"/>
  <c r="O196" i="208" s="1"/>
  <c r="AG75" i="208"/>
  <c r="K203" i="207"/>
  <c r="K213" i="207" s="1"/>
  <c r="E243" i="207"/>
  <c r="J213" i="207"/>
  <c r="Z117" i="207"/>
  <c r="D250" i="207"/>
  <c r="E249" i="207"/>
  <c r="C263" i="207"/>
  <c r="C267" i="207"/>
  <c r="C274" i="207" s="1"/>
  <c r="C264" i="207"/>
  <c r="D263" i="207"/>
  <c r="P178" i="207"/>
  <c r="J211" i="207"/>
  <c r="O186" i="207"/>
  <c r="P185" i="207"/>
  <c r="H233" i="207"/>
  <c r="G234" i="207"/>
  <c r="Z115" i="207"/>
  <c r="J210" i="207"/>
  <c r="N187" i="207"/>
  <c r="N195" i="207" s="1"/>
  <c r="F235" i="207"/>
  <c r="F245" i="207" s="1"/>
  <c r="Z114" i="207"/>
  <c r="U153" i="207"/>
  <c r="T154" i="207"/>
  <c r="J217" i="207"/>
  <c r="I218" i="207"/>
  <c r="L202" i="207"/>
  <c r="M201" i="207"/>
  <c r="E242" i="207"/>
  <c r="P180" i="207"/>
  <c r="AC91" i="207"/>
  <c r="AC101" i="207" s="1"/>
  <c r="AB99" i="207"/>
  <c r="AC105" i="207"/>
  <c r="AB106" i="207"/>
  <c r="S155" i="207"/>
  <c r="S165" i="207" s="1"/>
  <c r="R163" i="207"/>
  <c r="H219" i="207"/>
  <c r="H229" i="207" s="1"/>
  <c r="E244" i="207"/>
  <c r="E245" i="207"/>
  <c r="R170" i="207"/>
  <c r="S169" i="207"/>
  <c r="P179" i="207"/>
  <c r="Q171" i="207"/>
  <c r="Q181" i="207" s="1"/>
  <c r="AE89" i="207"/>
  <c r="AD90" i="207"/>
  <c r="AG73" i="207"/>
  <c r="AF74" i="207"/>
  <c r="X123" i="207"/>
  <c r="X133" i="207" s="1"/>
  <c r="AD82" i="207"/>
  <c r="AA107" i="207"/>
  <c r="AA115" i="207" s="1"/>
  <c r="R162" i="207"/>
  <c r="AE75" i="207"/>
  <c r="AE85" i="207" s="1"/>
  <c r="Z121" i="207"/>
  <c r="Y122" i="207"/>
  <c r="V139" i="207"/>
  <c r="V148" i="207" s="1"/>
  <c r="R164" i="207"/>
  <c r="W138" i="207"/>
  <c r="X137" i="207"/>
  <c r="K211" i="207" l="1"/>
  <c r="X131" i="207"/>
  <c r="AG74" i="207"/>
  <c r="K210" i="207"/>
  <c r="O197" i="208"/>
  <c r="H228" i="207"/>
  <c r="S162" i="207"/>
  <c r="F243" i="207"/>
  <c r="C276" i="207"/>
  <c r="C275" i="207"/>
  <c r="N194" i="207"/>
  <c r="C265" i="207"/>
  <c r="C282" i="207" s="1"/>
  <c r="V149" i="207"/>
  <c r="N196" i="207"/>
  <c r="K212" i="207"/>
  <c r="V147" i="207"/>
  <c r="N197" i="207"/>
  <c r="T163" i="208"/>
  <c r="AC101" i="208"/>
  <c r="O198" i="208"/>
  <c r="I230" i="208"/>
  <c r="I227" i="208"/>
  <c r="O195" i="208"/>
  <c r="Q181" i="208"/>
  <c r="I229" i="208"/>
  <c r="V149" i="208"/>
  <c r="G243" i="208"/>
  <c r="T165" i="208"/>
  <c r="AC99" i="208"/>
  <c r="V150" i="208"/>
  <c r="L211" i="208"/>
  <c r="J234" i="208"/>
  <c r="I235" i="208"/>
  <c r="X131" i="208"/>
  <c r="G244" i="208"/>
  <c r="C284" i="208"/>
  <c r="C280" i="208"/>
  <c r="C281" i="208"/>
  <c r="D280" i="208"/>
  <c r="Q179" i="208"/>
  <c r="E261" i="208"/>
  <c r="R186" i="208"/>
  <c r="Q187" i="208"/>
  <c r="Q180" i="208"/>
  <c r="E259" i="208"/>
  <c r="Z118" i="208"/>
  <c r="AF83" i="208"/>
  <c r="L213" i="208"/>
  <c r="T164" i="208"/>
  <c r="AC100" i="208"/>
  <c r="H236" i="208"/>
  <c r="H246" i="208" s="1"/>
  <c r="X132" i="208"/>
  <c r="G245" i="208"/>
  <c r="E260" i="208"/>
  <c r="Z116" i="208"/>
  <c r="AF84" i="208"/>
  <c r="AB107" i="208"/>
  <c r="AC106" i="208"/>
  <c r="W140" i="208"/>
  <c r="W148" i="208" s="1"/>
  <c r="X133" i="208"/>
  <c r="Z123" i="208"/>
  <c r="AA122" i="208"/>
  <c r="E262" i="208"/>
  <c r="Z115" i="208"/>
  <c r="AF85" i="208"/>
  <c r="AD92" i="208"/>
  <c r="AD102" i="208" s="1"/>
  <c r="AA108" i="208"/>
  <c r="AA116" i="208" s="1"/>
  <c r="U156" i="208"/>
  <c r="U165" i="208" s="1"/>
  <c r="X139" i="208"/>
  <c r="Y138" i="208"/>
  <c r="V148" i="208"/>
  <c r="Y124" i="208"/>
  <c r="Y131" i="208" s="1"/>
  <c r="AG76" i="208"/>
  <c r="AI75" i="208" s="1"/>
  <c r="AI77" i="208"/>
  <c r="P188" i="208"/>
  <c r="P196" i="208" s="1"/>
  <c r="J220" i="208"/>
  <c r="J228" i="208" s="1"/>
  <c r="AF90" i="208"/>
  <c r="AE91" i="208"/>
  <c r="M204" i="208"/>
  <c r="M211" i="208" s="1"/>
  <c r="W154" i="208"/>
  <c r="V155" i="208"/>
  <c r="T170" i="208"/>
  <c r="S171" i="208"/>
  <c r="G251" i="208"/>
  <c r="H250" i="208"/>
  <c r="L218" i="208"/>
  <c r="K219" i="208"/>
  <c r="L214" i="208"/>
  <c r="O202" i="208"/>
  <c r="N203" i="208"/>
  <c r="R172" i="208"/>
  <c r="R181" i="208" s="1"/>
  <c r="F252" i="208"/>
  <c r="F262" i="208" s="1"/>
  <c r="D267" i="208"/>
  <c r="E266" i="208"/>
  <c r="X138" i="207"/>
  <c r="Y137" i="207"/>
  <c r="L203" i="207"/>
  <c r="L211" i="207" s="1"/>
  <c r="AA114" i="207"/>
  <c r="X130" i="207"/>
  <c r="Q178" i="207"/>
  <c r="S164" i="207"/>
  <c r="AC98" i="207"/>
  <c r="I219" i="207"/>
  <c r="I227" i="207" s="1"/>
  <c r="F242" i="207"/>
  <c r="AE90" i="207"/>
  <c r="AF89" i="207"/>
  <c r="W139" i="207"/>
  <c r="W149" i="207" s="1"/>
  <c r="AA121" i="207"/>
  <c r="Z122" i="207"/>
  <c r="AA117" i="207"/>
  <c r="X132" i="207"/>
  <c r="Q179" i="207"/>
  <c r="AC99" i="207"/>
  <c r="K217" i="207"/>
  <c r="J218" i="207"/>
  <c r="F244" i="207"/>
  <c r="Y123" i="207"/>
  <c r="Y133" i="207" s="1"/>
  <c r="AE82" i="207"/>
  <c r="AA116" i="207"/>
  <c r="Q180" i="207"/>
  <c r="H226" i="207"/>
  <c r="S163" i="207"/>
  <c r="AC100" i="207"/>
  <c r="T155" i="207"/>
  <c r="T164" i="207" s="1"/>
  <c r="V146" i="207"/>
  <c r="AE83" i="207"/>
  <c r="AF75" i="207"/>
  <c r="AF84" i="207" s="1"/>
  <c r="H227" i="207"/>
  <c r="U154" i="207"/>
  <c r="V153" i="207"/>
  <c r="G235" i="207"/>
  <c r="G243" i="207" s="1"/>
  <c r="E250" i="207"/>
  <c r="F249" i="207"/>
  <c r="D251" i="207"/>
  <c r="D260" i="207" s="1"/>
  <c r="R171" i="207"/>
  <c r="R180" i="207" s="1"/>
  <c r="AE84" i="207"/>
  <c r="AG75" i="207"/>
  <c r="AI74" i="207" s="1"/>
  <c r="AI76" i="207"/>
  <c r="AI81" i="207" s="1"/>
  <c r="AB107" i="207"/>
  <c r="AB115" i="207" s="1"/>
  <c r="I233" i="207"/>
  <c r="H234" i="207"/>
  <c r="AD91" i="207"/>
  <c r="AD101" i="207" s="1"/>
  <c r="T169" i="207"/>
  <c r="S170" i="207"/>
  <c r="AD105" i="207"/>
  <c r="AC106" i="207"/>
  <c r="P186" i="207"/>
  <c r="Q185" i="207"/>
  <c r="C277" i="207"/>
  <c r="N201" i="207"/>
  <c r="M202" i="207"/>
  <c r="O187" i="207"/>
  <c r="O197" i="207" s="1"/>
  <c r="F260" i="208" l="1"/>
  <c r="D265" i="207"/>
  <c r="R179" i="208"/>
  <c r="AD100" i="207"/>
  <c r="W146" i="207"/>
  <c r="L210" i="207"/>
  <c r="O194" i="207"/>
  <c r="O195" i="207"/>
  <c r="W148" i="207"/>
  <c r="I228" i="207"/>
  <c r="L212" i="207"/>
  <c r="I229" i="207"/>
  <c r="AB114" i="207"/>
  <c r="AB117" i="207"/>
  <c r="Y130" i="207"/>
  <c r="AB116" i="207"/>
  <c r="G244" i="207"/>
  <c r="W147" i="207"/>
  <c r="AG83" i="208"/>
  <c r="AI83" i="208" s="1"/>
  <c r="M213" i="208"/>
  <c r="J230" i="208"/>
  <c r="M212" i="208"/>
  <c r="M214" i="208"/>
  <c r="AA117" i="208"/>
  <c r="AA118" i="208"/>
  <c r="H243" i="208"/>
  <c r="H245" i="208"/>
  <c r="H244" i="208"/>
  <c r="P197" i="208"/>
  <c r="W149" i="208"/>
  <c r="P198" i="208"/>
  <c r="W150" i="208"/>
  <c r="U163" i="208"/>
  <c r="J227" i="208"/>
  <c r="U166" i="208"/>
  <c r="J229" i="208"/>
  <c r="Y134" i="208"/>
  <c r="L219" i="208"/>
  <c r="M218" i="208"/>
  <c r="F259" i="208"/>
  <c r="R180" i="208"/>
  <c r="I250" i="208"/>
  <c r="H251" i="208"/>
  <c r="AL82" i="208"/>
  <c r="AI82" i="208"/>
  <c r="AJ82" i="208" s="1"/>
  <c r="AI79" i="208"/>
  <c r="AJ78" i="208" s="1"/>
  <c r="AI81" i="208"/>
  <c r="Y133" i="208"/>
  <c r="U164" i="208"/>
  <c r="AD99" i="208"/>
  <c r="AB122" i="208"/>
  <c r="AA123" i="208"/>
  <c r="AC107" i="208"/>
  <c r="AD106" i="208"/>
  <c r="Y132" i="208"/>
  <c r="AD101" i="208"/>
  <c r="Z124" i="208"/>
  <c r="Z133" i="208" s="1"/>
  <c r="AB108" i="208"/>
  <c r="AB116" i="208" s="1"/>
  <c r="C291" i="208"/>
  <c r="N204" i="208"/>
  <c r="N214" i="208" s="1"/>
  <c r="AG84" i="208"/>
  <c r="AI84" i="208" s="1"/>
  <c r="AD100" i="208"/>
  <c r="Q188" i="208"/>
  <c r="Q197" i="208" s="1"/>
  <c r="C293" i="208"/>
  <c r="I236" i="208"/>
  <c r="I246" i="208" s="1"/>
  <c r="S172" i="208"/>
  <c r="S181" i="208" s="1"/>
  <c r="F261" i="208"/>
  <c r="U170" i="208"/>
  <c r="T171" i="208"/>
  <c r="O203" i="208"/>
  <c r="P202" i="208"/>
  <c r="AE92" i="208"/>
  <c r="AE100" i="208" s="1"/>
  <c r="P195" i="208"/>
  <c r="AG85" i="208"/>
  <c r="AI85" i="208" s="1"/>
  <c r="Z138" i="208"/>
  <c r="Y139" i="208"/>
  <c r="AA115" i="208"/>
  <c r="W147" i="208"/>
  <c r="S186" i="208"/>
  <c r="R187" i="208"/>
  <c r="C282" i="208"/>
  <c r="K234" i="208"/>
  <c r="J235" i="208"/>
  <c r="E267" i="208"/>
  <c r="F266" i="208"/>
  <c r="R182" i="208"/>
  <c r="V156" i="208"/>
  <c r="V163" i="208" s="1"/>
  <c r="AF91" i="208"/>
  <c r="AG90" i="208"/>
  <c r="AG86" i="208"/>
  <c r="AI86" i="208" s="1"/>
  <c r="X140" i="208"/>
  <c r="X150" i="208" s="1"/>
  <c r="C292" i="208"/>
  <c r="G252" i="208"/>
  <c r="G260" i="208" s="1"/>
  <c r="D268" i="208"/>
  <c r="D278" i="208" s="1"/>
  <c r="K220" i="208"/>
  <c r="K229" i="208" s="1"/>
  <c r="X154" i="208"/>
  <c r="W155" i="208"/>
  <c r="C294" i="208"/>
  <c r="AD99" i="207"/>
  <c r="AG85" i="207"/>
  <c r="D261" i="207"/>
  <c r="G245" i="207"/>
  <c r="AF82" i="207"/>
  <c r="T165" i="207"/>
  <c r="Z123" i="207"/>
  <c r="Z133" i="207" s="1"/>
  <c r="AF90" i="207"/>
  <c r="AG89" i="207"/>
  <c r="AD106" i="207"/>
  <c r="AE105" i="207"/>
  <c r="R185" i="207"/>
  <c r="Q186" i="207"/>
  <c r="D258" i="207"/>
  <c r="AF83" i="207"/>
  <c r="T163" i="207"/>
  <c r="AA122" i="207"/>
  <c r="AB121" i="207"/>
  <c r="AE91" i="207"/>
  <c r="AE101" i="207" s="1"/>
  <c r="L213" i="207"/>
  <c r="O196" i="207"/>
  <c r="P187" i="207"/>
  <c r="P197" i="207" s="1"/>
  <c r="AD98" i="207"/>
  <c r="R178" i="207"/>
  <c r="D259" i="207"/>
  <c r="G242" i="207"/>
  <c r="AF85" i="207"/>
  <c r="T162" i="207"/>
  <c r="J219" i="207"/>
  <c r="J228" i="207" s="1"/>
  <c r="D266" i="207"/>
  <c r="E265" i="207"/>
  <c r="AC107" i="207"/>
  <c r="AC117" i="207" s="1"/>
  <c r="AL81" i="207"/>
  <c r="AI80" i="207"/>
  <c r="AJ81" i="207" s="1"/>
  <c r="AI78" i="207"/>
  <c r="AJ77" i="207" s="1"/>
  <c r="R179" i="207"/>
  <c r="K218" i="207"/>
  <c r="L217" i="207"/>
  <c r="C283" i="207"/>
  <c r="C293" i="207" s="1"/>
  <c r="C280" i="207"/>
  <c r="D279" i="207"/>
  <c r="C279" i="207"/>
  <c r="H235" i="207"/>
  <c r="H245" i="207" s="1"/>
  <c r="V154" i="207"/>
  <c r="W153" i="207"/>
  <c r="Y131" i="207"/>
  <c r="Y138" i="207"/>
  <c r="Z137" i="207"/>
  <c r="S171" i="207"/>
  <c r="S181" i="207" s="1"/>
  <c r="M203" i="207"/>
  <c r="M212" i="207" s="1"/>
  <c r="U169" i="207"/>
  <c r="T170" i="207"/>
  <c r="AG83" i="207"/>
  <c r="AI83" i="207" s="1"/>
  <c r="R181" i="207"/>
  <c r="F250" i="207"/>
  <c r="G249" i="207"/>
  <c r="U155" i="207"/>
  <c r="U164" i="207" s="1"/>
  <c r="Y132" i="207"/>
  <c r="I226" i="207"/>
  <c r="X139" i="207"/>
  <c r="X149" i="207" s="1"/>
  <c r="J233" i="207"/>
  <c r="I234" i="207"/>
  <c r="AG82" i="207"/>
  <c r="AI82" i="207" s="1"/>
  <c r="O201" i="207"/>
  <c r="N202" i="207"/>
  <c r="AG84" i="207"/>
  <c r="AI84" i="207" s="1"/>
  <c r="E251" i="207"/>
  <c r="E260" i="207" s="1"/>
  <c r="C291" i="207" l="1"/>
  <c r="AG90" i="207"/>
  <c r="C292" i="207"/>
  <c r="C290" i="207"/>
  <c r="AB118" i="208"/>
  <c r="V164" i="208"/>
  <c r="M210" i="207"/>
  <c r="C281" i="207"/>
  <c r="P196" i="207"/>
  <c r="AE99" i="207"/>
  <c r="E259" i="207"/>
  <c r="P195" i="207"/>
  <c r="H242" i="207"/>
  <c r="P194" i="207"/>
  <c r="M211" i="207"/>
  <c r="M213" i="207"/>
  <c r="H244" i="207"/>
  <c r="U165" i="207"/>
  <c r="AE98" i="207"/>
  <c r="H243" i="207"/>
  <c r="AE100" i="207"/>
  <c r="V165" i="208"/>
  <c r="Q196" i="208"/>
  <c r="AB115" i="208"/>
  <c r="Q198" i="208"/>
  <c r="AB117" i="208"/>
  <c r="G262" i="208"/>
  <c r="Z134" i="208"/>
  <c r="S179" i="208"/>
  <c r="X147" i="208"/>
  <c r="AE102" i="208"/>
  <c r="X149" i="208"/>
  <c r="G261" i="208"/>
  <c r="AF92" i="208"/>
  <c r="AF102" i="208" s="1"/>
  <c r="J250" i="208"/>
  <c r="I251" i="208"/>
  <c r="K230" i="208"/>
  <c r="D277" i="208"/>
  <c r="X148" i="208"/>
  <c r="V166" i="208"/>
  <c r="J236" i="208"/>
  <c r="J246" i="208" s="1"/>
  <c r="J244" i="208"/>
  <c r="Z139" i="208"/>
  <c r="AA138" i="208"/>
  <c r="P203" i="208"/>
  <c r="Q202" i="208"/>
  <c r="S180" i="208"/>
  <c r="N211" i="208"/>
  <c r="L234" i="208"/>
  <c r="K235" i="208"/>
  <c r="O204" i="208"/>
  <c r="O214" i="208" s="1"/>
  <c r="S182" i="208"/>
  <c r="N213" i="208"/>
  <c r="D276" i="208"/>
  <c r="E268" i="208"/>
  <c r="E276" i="208" s="1"/>
  <c r="N212" i="208"/>
  <c r="K228" i="208"/>
  <c r="K227" i="208"/>
  <c r="C299" i="208"/>
  <c r="D282" i="208"/>
  <c r="T172" i="208"/>
  <c r="T179" i="208" s="1"/>
  <c r="AE106" i="208"/>
  <c r="AD107" i="208"/>
  <c r="G259" i="208"/>
  <c r="R188" i="208"/>
  <c r="R195" i="208" s="1"/>
  <c r="AE99" i="208"/>
  <c r="U171" i="208"/>
  <c r="V170" i="208"/>
  <c r="I243" i="208"/>
  <c r="Q195" i="208"/>
  <c r="Z132" i="208"/>
  <c r="AC108" i="208"/>
  <c r="AC115" i="208" s="1"/>
  <c r="N218" i="208"/>
  <c r="M219" i="208"/>
  <c r="W156" i="208"/>
  <c r="W165" i="208" s="1"/>
  <c r="Y140" i="208"/>
  <c r="Y148" i="208" s="1"/>
  <c r="S187" i="208"/>
  <c r="T186" i="208"/>
  <c r="AE101" i="208"/>
  <c r="I244" i="208"/>
  <c r="Z131" i="208"/>
  <c r="AA124" i="208"/>
  <c r="AA133" i="208" s="1"/>
  <c r="L220" i="208"/>
  <c r="L229" i="208" s="1"/>
  <c r="I245" i="208"/>
  <c r="AC122" i="208"/>
  <c r="AB123" i="208"/>
  <c r="Y154" i="208"/>
  <c r="X155" i="208"/>
  <c r="D275" i="208"/>
  <c r="AG91" i="208"/>
  <c r="F267" i="208"/>
  <c r="G266" i="208"/>
  <c r="H252" i="208"/>
  <c r="H262" i="208" s="1"/>
  <c r="S180" i="207"/>
  <c r="D267" i="207"/>
  <c r="D277" i="207" s="1"/>
  <c r="AB122" i="207"/>
  <c r="AC121" i="207"/>
  <c r="AD107" i="207"/>
  <c r="AD117" i="207" s="1"/>
  <c r="T171" i="207"/>
  <c r="T179" i="207" s="1"/>
  <c r="X153" i="207"/>
  <c r="W154" i="207"/>
  <c r="AA123" i="207"/>
  <c r="AA133" i="207" s="1"/>
  <c r="AG91" i="207"/>
  <c r="AI90" i="207" s="1"/>
  <c r="AI92" i="207"/>
  <c r="AI97" i="207" s="1"/>
  <c r="I235" i="207"/>
  <c r="I242" i="207" s="1"/>
  <c r="Y139" i="207"/>
  <c r="Y146" i="207" s="1"/>
  <c r="E261" i="207"/>
  <c r="X146" i="207"/>
  <c r="U163" i="207"/>
  <c r="U170" i="207"/>
  <c r="V169" i="207"/>
  <c r="S178" i="207"/>
  <c r="V155" i="207"/>
  <c r="V164" i="207" s="1"/>
  <c r="V162" i="207"/>
  <c r="D281" i="207"/>
  <c r="C298" i="207"/>
  <c r="M217" i="207"/>
  <c r="L218" i="207"/>
  <c r="J229" i="207"/>
  <c r="AF91" i="207"/>
  <c r="AF101" i="207" s="1"/>
  <c r="E258" i="207"/>
  <c r="X147" i="207"/>
  <c r="U162" i="207"/>
  <c r="S179" i="207"/>
  <c r="K219" i="207"/>
  <c r="K229" i="207" s="1"/>
  <c r="AC114" i="207"/>
  <c r="J226" i="207"/>
  <c r="Z130" i="207"/>
  <c r="K233" i="207"/>
  <c r="J234" i="207"/>
  <c r="N203" i="207"/>
  <c r="N211" i="207" s="1"/>
  <c r="X148" i="207"/>
  <c r="AC115" i="207"/>
  <c r="J227" i="207"/>
  <c r="AI85" i="207"/>
  <c r="AC116" i="207"/>
  <c r="Q187" i="207"/>
  <c r="Q197" i="207" s="1"/>
  <c r="Z131" i="207"/>
  <c r="O202" i="207"/>
  <c r="P201" i="207"/>
  <c r="G250" i="207"/>
  <c r="H249" i="207"/>
  <c r="F251" i="207"/>
  <c r="Z138" i="207"/>
  <c r="AA137" i="207"/>
  <c r="S185" i="207"/>
  <c r="R186" i="207"/>
  <c r="Z132" i="207"/>
  <c r="F265" i="207"/>
  <c r="E266" i="207"/>
  <c r="AE106" i="207"/>
  <c r="AF105" i="207"/>
  <c r="Y148" i="207" l="1"/>
  <c r="I243" i="207"/>
  <c r="L230" i="208"/>
  <c r="T182" i="208"/>
  <c r="AA134" i="208"/>
  <c r="AA131" i="207"/>
  <c r="E275" i="208"/>
  <c r="I244" i="207"/>
  <c r="N210" i="207"/>
  <c r="N213" i="207"/>
  <c r="Y147" i="207"/>
  <c r="AD116" i="207"/>
  <c r="K226" i="207"/>
  <c r="Y149" i="207"/>
  <c r="AA132" i="207"/>
  <c r="N212" i="207"/>
  <c r="K227" i="207"/>
  <c r="I245" i="207"/>
  <c r="AA130" i="207"/>
  <c r="D275" i="207"/>
  <c r="R196" i="208"/>
  <c r="T181" i="208"/>
  <c r="J243" i="208"/>
  <c r="J245" i="208"/>
  <c r="AF100" i="208"/>
  <c r="T180" i="208"/>
  <c r="O211" i="208"/>
  <c r="AA131" i="208"/>
  <c r="AA132" i="208"/>
  <c r="Y147" i="208"/>
  <c r="O213" i="208"/>
  <c r="H260" i="208"/>
  <c r="Y149" i="208"/>
  <c r="R198" i="208"/>
  <c r="E277" i="208"/>
  <c r="O212" i="208"/>
  <c r="R197" i="208"/>
  <c r="H261" i="208"/>
  <c r="W164" i="208"/>
  <c r="AC116" i="208"/>
  <c r="W166" i="208"/>
  <c r="H266" i="208"/>
  <c r="G267" i="208"/>
  <c r="AC123" i="208"/>
  <c r="AD122" i="208"/>
  <c r="U186" i="208"/>
  <c r="T187" i="208"/>
  <c r="Y150" i="208"/>
  <c r="AC117" i="208"/>
  <c r="V171" i="208"/>
  <c r="W170" i="208"/>
  <c r="D283" i="208"/>
  <c r="E282" i="208"/>
  <c r="E278" i="208"/>
  <c r="R202" i="208"/>
  <c r="Q203" i="208"/>
  <c r="AF99" i="208"/>
  <c r="AB124" i="208"/>
  <c r="AB134" i="208" s="1"/>
  <c r="F268" i="208"/>
  <c r="F278" i="208" s="1"/>
  <c r="S188" i="208"/>
  <c r="S198" i="208" s="1"/>
  <c r="U172" i="208"/>
  <c r="U181" i="208" s="1"/>
  <c r="AD108" i="208"/>
  <c r="AD117" i="208" s="1"/>
  <c r="C300" i="208"/>
  <c r="C309" i="208" s="1"/>
  <c r="C296" i="208"/>
  <c r="C297" i="208"/>
  <c r="D296" i="208"/>
  <c r="P204" i="208"/>
  <c r="P214" i="208" s="1"/>
  <c r="AF101" i="208"/>
  <c r="O218" i="208"/>
  <c r="N219" i="208"/>
  <c r="AG92" i="208"/>
  <c r="AI91" i="208" s="1"/>
  <c r="AI93" i="208"/>
  <c r="W163" i="208"/>
  <c r="AC118" i="208"/>
  <c r="AF106" i="208"/>
  <c r="AE107" i="208"/>
  <c r="AB138" i="208"/>
  <c r="AA139" i="208"/>
  <c r="K236" i="208"/>
  <c r="K244" i="208" s="1"/>
  <c r="Z140" i="208"/>
  <c r="Z148" i="208" s="1"/>
  <c r="H259" i="208"/>
  <c r="X156" i="208"/>
  <c r="X163" i="208" s="1"/>
  <c r="L228" i="208"/>
  <c r="M234" i="208"/>
  <c r="L235" i="208"/>
  <c r="Y155" i="208"/>
  <c r="Z154" i="208"/>
  <c r="L227" i="208"/>
  <c r="I252" i="208"/>
  <c r="I259" i="208" s="1"/>
  <c r="M220" i="208"/>
  <c r="M229" i="208" s="1"/>
  <c r="K250" i="208"/>
  <c r="J251" i="208"/>
  <c r="Q201" i="207"/>
  <c r="P202" i="207"/>
  <c r="X154" i="207"/>
  <c r="Y153" i="207"/>
  <c r="F261" i="207"/>
  <c r="O203" i="207"/>
  <c r="O212" i="207" s="1"/>
  <c r="L219" i="207"/>
  <c r="L226" i="207" s="1"/>
  <c r="T181" i="207"/>
  <c r="AD114" i="207"/>
  <c r="T180" i="207"/>
  <c r="AC122" i="207"/>
  <c r="AD121" i="207"/>
  <c r="G265" i="207"/>
  <c r="F266" i="207"/>
  <c r="F258" i="207"/>
  <c r="S186" i="207"/>
  <c r="T185" i="207"/>
  <c r="F260" i="207"/>
  <c r="Q194" i="207"/>
  <c r="J235" i="207"/>
  <c r="J245" i="207" s="1"/>
  <c r="K228" i="207"/>
  <c r="AF98" i="207"/>
  <c r="E281" i="207"/>
  <c r="D282" i="207"/>
  <c r="U171" i="207"/>
  <c r="U180" i="207" s="1"/>
  <c r="AG98" i="207"/>
  <c r="T178" i="207"/>
  <c r="AB123" i="207"/>
  <c r="AB130" i="207" s="1"/>
  <c r="C299" i="207"/>
  <c r="C308" i="207" s="1"/>
  <c r="D295" i="207"/>
  <c r="C296" i="207"/>
  <c r="C295" i="207"/>
  <c r="Q195" i="207"/>
  <c r="K234" i="207"/>
  <c r="L233" i="207"/>
  <c r="AF99" i="207"/>
  <c r="V165" i="207"/>
  <c r="AG99" i="207"/>
  <c r="R187" i="207"/>
  <c r="R197" i="207" s="1"/>
  <c r="F259" i="207"/>
  <c r="V170" i="207"/>
  <c r="W169" i="207"/>
  <c r="AG105" i="207"/>
  <c r="AF106" i="207"/>
  <c r="AE107" i="207"/>
  <c r="AE115" i="207" s="1"/>
  <c r="Z139" i="207"/>
  <c r="Z146" i="207" s="1"/>
  <c r="H250" i="207"/>
  <c r="I249" i="207"/>
  <c r="Q196" i="207"/>
  <c r="AF100" i="207"/>
  <c r="V163" i="207"/>
  <c r="AG100" i="207"/>
  <c r="AD115" i="207"/>
  <c r="D274" i="207"/>
  <c r="N217" i="207"/>
  <c r="M218" i="207"/>
  <c r="AL97" i="207"/>
  <c r="AI96" i="207"/>
  <c r="AJ97" i="207" s="1"/>
  <c r="AI94" i="207"/>
  <c r="AJ93" i="207" s="1"/>
  <c r="AB137" i="207"/>
  <c r="AA138" i="207"/>
  <c r="E267" i="207"/>
  <c r="E277" i="207" s="1"/>
  <c r="G251" i="207"/>
  <c r="G261" i="207" s="1"/>
  <c r="AG101" i="207"/>
  <c r="AI101" i="207" s="1"/>
  <c r="W155" i="207"/>
  <c r="W164" i="207" s="1"/>
  <c r="D276" i="207"/>
  <c r="C297" i="207" l="1"/>
  <c r="Z150" i="208"/>
  <c r="AI99" i="207"/>
  <c r="AG106" i="207"/>
  <c r="Z147" i="208"/>
  <c r="G260" i="207"/>
  <c r="AB131" i="207"/>
  <c r="O211" i="207"/>
  <c r="W162" i="207"/>
  <c r="W163" i="207"/>
  <c r="W165" i="207"/>
  <c r="AB132" i="207"/>
  <c r="L227" i="207"/>
  <c r="L228" i="207"/>
  <c r="Z147" i="207"/>
  <c r="AI100" i="207"/>
  <c r="Z149" i="207"/>
  <c r="AI98" i="207"/>
  <c r="O210" i="207"/>
  <c r="G258" i="207"/>
  <c r="Z148" i="207"/>
  <c r="O213" i="207"/>
  <c r="G259" i="207"/>
  <c r="AB133" i="207"/>
  <c r="L229" i="207"/>
  <c r="F276" i="208"/>
  <c r="C298" i="208"/>
  <c r="C315" i="208" s="1"/>
  <c r="M230" i="208"/>
  <c r="I261" i="208"/>
  <c r="U180" i="208"/>
  <c r="I262" i="208"/>
  <c r="I260" i="208"/>
  <c r="U182" i="208"/>
  <c r="X165" i="208"/>
  <c r="Z149" i="208"/>
  <c r="K243" i="208"/>
  <c r="P211" i="208"/>
  <c r="M228" i="208"/>
  <c r="K245" i="208"/>
  <c r="S195" i="208"/>
  <c r="M227" i="208"/>
  <c r="X166" i="208"/>
  <c r="K246" i="208"/>
  <c r="AG99" i="208"/>
  <c r="AI99" i="208" s="1"/>
  <c r="S197" i="208"/>
  <c r="AF107" i="208"/>
  <c r="AG106" i="208"/>
  <c r="N220" i="208"/>
  <c r="N230" i="208" s="1"/>
  <c r="AA140" i="208"/>
  <c r="AA150" i="208" s="1"/>
  <c r="AG102" i="208"/>
  <c r="AI102" i="208" s="1"/>
  <c r="P213" i="208"/>
  <c r="C307" i="208"/>
  <c r="AD118" i="208"/>
  <c r="F277" i="208"/>
  <c r="Q204" i="208"/>
  <c r="Q214" i="208" s="1"/>
  <c r="J252" i="208"/>
  <c r="J262" i="208" s="1"/>
  <c r="M235" i="208"/>
  <c r="N234" i="208"/>
  <c r="AL98" i="208"/>
  <c r="AI98" i="208"/>
  <c r="AJ98" i="208" s="1"/>
  <c r="AI95" i="208"/>
  <c r="AJ94" i="208" s="1"/>
  <c r="AI97" i="208"/>
  <c r="Z155" i="208"/>
  <c r="AA154" i="208"/>
  <c r="X164" i="208"/>
  <c r="AB139" i="208"/>
  <c r="AC138" i="208"/>
  <c r="AG100" i="208"/>
  <c r="AI100" i="208" s="1"/>
  <c r="AD116" i="208"/>
  <c r="S196" i="208"/>
  <c r="S202" i="208"/>
  <c r="R203" i="208"/>
  <c r="T188" i="208"/>
  <c r="T196" i="208" s="1"/>
  <c r="Y156" i="208"/>
  <c r="Y164" i="208" s="1"/>
  <c r="AD115" i="208"/>
  <c r="AB133" i="208"/>
  <c r="U187" i="208"/>
  <c r="V186" i="208"/>
  <c r="L236" i="208"/>
  <c r="L245" i="208" s="1"/>
  <c r="AE108" i="208"/>
  <c r="AE115" i="208" s="1"/>
  <c r="AG101" i="208"/>
  <c r="AI101" i="208" s="1"/>
  <c r="P212" i="208"/>
  <c r="C308" i="208"/>
  <c r="U179" i="208"/>
  <c r="AB132" i="208"/>
  <c r="E283" i="208"/>
  <c r="F282" i="208"/>
  <c r="AD123" i="208"/>
  <c r="AE122" i="208"/>
  <c r="C310" i="208"/>
  <c r="AB131" i="208"/>
  <c r="D284" i="208"/>
  <c r="D294" i="208" s="1"/>
  <c r="AC124" i="208"/>
  <c r="AC134" i="208" s="1"/>
  <c r="K251" i="208"/>
  <c r="L250" i="208"/>
  <c r="X170" i="208"/>
  <c r="W171" i="208"/>
  <c r="G268" i="208"/>
  <c r="G278" i="208" s="1"/>
  <c r="P218" i="208"/>
  <c r="O219" i="208"/>
  <c r="F275" i="208"/>
  <c r="V172" i="208"/>
  <c r="V180" i="208" s="1"/>
  <c r="I266" i="208"/>
  <c r="H267" i="208"/>
  <c r="AB138" i="207"/>
  <c r="AC137" i="207"/>
  <c r="AE117" i="207"/>
  <c r="R195" i="207"/>
  <c r="K235" i="207"/>
  <c r="K243" i="207" s="1"/>
  <c r="C306" i="207"/>
  <c r="F281" i="207"/>
  <c r="E282" i="207"/>
  <c r="AC123" i="207"/>
  <c r="AC130" i="207" s="1"/>
  <c r="R196" i="207"/>
  <c r="Z153" i="207"/>
  <c r="Y154" i="207"/>
  <c r="X155" i="207"/>
  <c r="X165" i="207" s="1"/>
  <c r="AF107" i="207"/>
  <c r="AF117" i="207" s="1"/>
  <c r="T186" i="207"/>
  <c r="U185" i="207"/>
  <c r="E274" i="207"/>
  <c r="AG107" i="207"/>
  <c r="AI108" i="207"/>
  <c r="AI113" i="207" s="1"/>
  <c r="R194" i="207"/>
  <c r="C307" i="207"/>
  <c r="U178" i="207"/>
  <c r="J242" i="207"/>
  <c r="S187" i="207"/>
  <c r="S197" i="207" s="1"/>
  <c r="P203" i="207"/>
  <c r="P211" i="207" s="1"/>
  <c r="E275" i="207"/>
  <c r="W170" i="207"/>
  <c r="X169" i="207"/>
  <c r="C314" i="207"/>
  <c r="D297" i="207"/>
  <c r="U179" i="207"/>
  <c r="J244" i="207"/>
  <c r="R201" i="207"/>
  <c r="Q202" i="207"/>
  <c r="E276" i="207"/>
  <c r="AE114" i="207"/>
  <c r="V171" i="207"/>
  <c r="V179" i="207" s="1"/>
  <c r="M219" i="207"/>
  <c r="M226" i="207" s="1"/>
  <c r="AE116" i="207"/>
  <c r="C309" i="207"/>
  <c r="U181" i="207"/>
  <c r="J243" i="207"/>
  <c r="G266" i="207"/>
  <c r="H265" i="207"/>
  <c r="F267" i="207"/>
  <c r="F276" i="207" s="1"/>
  <c r="J249" i="207"/>
  <c r="I250" i="207"/>
  <c r="AA139" i="207"/>
  <c r="AA146" i="207" s="1"/>
  <c r="O217" i="207"/>
  <c r="N218" i="207"/>
  <c r="H251" i="207"/>
  <c r="H258" i="207" s="1"/>
  <c r="L234" i="207"/>
  <c r="M233" i="207"/>
  <c r="D283" i="207"/>
  <c r="D292" i="207" s="1"/>
  <c r="AE121" i="207"/>
  <c r="AD122" i="207"/>
  <c r="Y165" i="208" l="1"/>
  <c r="Y166" i="208"/>
  <c r="AI106" i="207"/>
  <c r="AL113" i="207" s="1"/>
  <c r="H259" i="207"/>
  <c r="V181" i="207"/>
  <c r="P212" i="207"/>
  <c r="AC133" i="207"/>
  <c r="V178" i="207"/>
  <c r="D298" i="208"/>
  <c r="E298" i="208" s="1"/>
  <c r="V180" i="207"/>
  <c r="Y163" i="208"/>
  <c r="F277" i="207"/>
  <c r="H260" i="207"/>
  <c r="P213" i="207"/>
  <c r="AG117" i="207"/>
  <c r="AI117" i="207" s="1"/>
  <c r="D291" i="207"/>
  <c r="M227" i="207"/>
  <c r="M228" i="207"/>
  <c r="M229" i="207"/>
  <c r="D293" i="207"/>
  <c r="AA148" i="207"/>
  <c r="AC132" i="207"/>
  <c r="P210" i="207"/>
  <c r="AF116" i="207"/>
  <c r="G276" i="208"/>
  <c r="T195" i="208"/>
  <c r="V182" i="208"/>
  <c r="G277" i="208"/>
  <c r="Q212" i="208"/>
  <c r="Q211" i="208"/>
  <c r="L243" i="208"/>
  <c r="L246" i="208"/>
  <c r="I267" i="208"/>
  <c r="J266" i="208"/>
  <c r="AF122" i="208"/>
  <c r="AE123" i="208"/>
  <c r="AC131" i="208"/>
  <c r="D293" i="208"/>
  <c r="E284" i="208"/>
  <c r="E291" i="208" s="1"/>
  <c r="AE116" i="208"/>
  <c r="V187" i="208"/>
  <c r="W186" i="208"/>
  <c r="AC139" i="208"/>
  <c r="AD138" i="208"/>
  <c r="J261" i="208"/>
  <c r="AD124" i="208"/>
  <c r="AD134" i="208" s="1"/>
  <c r="V179" i="208"/>
  <c r="G275" i="208"/>
  <c r="AC132" i="208"/>
  <c r="D292" i="208"/>
  <c r="AE117" i="208"/>
  <c r="U188" i="208"/>
  <c r="U196" i="208" s="1"/>
  <c r="T197" i="208"/>
  <c r="AB140" i="208"/>
  <c r="AB147" i="208" s="1"/>
  <c r="N227" i="208"/>
  <c r="P219" i="208"/>
  <c r="Q218" i="208"/>
  <c r="M250" i="208"/>
  <c r="L251" i="208"/>
  <c r="V181" i="208"/>
  <c r="AC133" i="208"/>
  <c r="AE118" i="208"/>
  <c r="T198" i="208"/>
  <c r="O234" i="208"/>
  <c r="N235" i="208"/>
  <c r="N228" i="208"/>
  <c r="R204" i="208"/>
  <c r="R212" i="208" s="1"/>
  <c r="AB154" i="208"/>
  <c r="AA155" i="208"/>
  <c r="M236" i="208"/>
  <c r="M243" i="208" s="1"/>
  <c r="N229" i="208"/>
  <c r="W172" i="208"/>
  <c r="W182" i="208" s="1"/>
  <c r="H268" i="208"/>
  <c r="H278" i="208" s="1"/>
  <c r="O220" i="208"/>
  <c r="O230" i="208" s="1"/>
  <c r="Y170" i="208"/>
  <c r="X171" i="208"/>
  <c r="L244" i="208"/>
  <c r="S203" i="208"/>
  <c r="T202" i="208"/>
  <c r="Z156" i="208"/>
  <c r="Z165" i="208" s="1"/>
  <c r="J259" i="208"/>
  <c r="Q213" i="208"/>
  <c r="AA147" i="208"/>
  <c r="D299" i="208"/>
  <c r="J260" i="208"/>
  <c r="AA148" i="208"/>
  <c r="AG107" i="208"/>
  <c r="C313" i="208"/>
  <c r="D312" i="208"/>
  <c r="C312" i="208"/>
  <c r="C316" i="208"/>
  <c r="C324" i="208" s="1"/>
  <c r="AA149" i="208"/>
  <c r="AF108" i="208"/>
  <c r="AF115" i="208" s="1"/>
  <c r="K252" i="208"/>
  <c r="K261" i="208" s="1"/>
  <c r="D291" i="208"/>
  <c r="F283" i="208"/>
  <c r="G282" i="208"/>
  <c r="I265" i="207"/>
  <c r="H266" i="207"/>
  <c r="Y155" i="207"/>
  <c r="Y162" i="207" s="1"/>
  <c r="AD123" i="207"/>
  <c r="AD130" i="207" s="1"/>
  <c r="N233" i="207"/>
  <c r="M234" i="207"/>
  <c r="AA153" i="207"/>
  <c r="Z154" i="207"/>
  <c r="E283" i="207"/>
  <c r="E293" i="207" s="1"/>
  <c r="K249" i="207"/>
  <c r="J250" i="207"/>
  <c r="C315" i="207"/>
  <c r="C325" i="207" s="1"/>
  <c r="C312" i="207"/>
  <c r="C311" i="207"/>
  <c r="D311" i="207"/>
  <c r="L235" i="207"/>
  <c r="L244" i="207" s="1"/>
  <c r="F275" i="207"/>
  <c r="Q203" i="207"/>
  <c r="Q213" i="207" s="1"/>
  <c r="X170" i="207"/>
  <c r="Y169" i="207"/>
  <c r="S194" i="207"/>
  <c r="V185" i="207"/>
  <c r="U186" i="207"/>
  <c r="X162" i="207"/>
  <c r="F282" i="207"/>
  <c r="G281" i="207"/>
  <c r="O218" i="207"/>
  <c r="P217" i="207"/>
  <c r="R202" i="207"/>
  <c r="S201" i="207"/>
  <c r="W171" i="207"/>
  <c r="W181" i="207" s="1"/>
  <c r="S195" i="207"/>
  <c r="AI112" i="207"/>
  <c r="AJ113" i="207" s="1"/>
  <c r="AI110" i="207"/>
  <c r="T187" i="207"/>
  <c r="T197" i="207" s="1"/>
  <c r="X163" i="207"/>
  <c r="AA149" i="207"/>
  <c r="F274" i="207"/>
  <c r="S196" i="207"/>
  <c r="AG116" i="207"/>
  <c r="AF115" i="207"/>
  <c r="X164" i="207"/>
  <c r="K242" i="207"/>
  <c r="AD137" i="207"/>
  <c r="AC138" i="207"/>
  <c r="N219" i="207"/>
  <c r="N228" i="207" s="1"/>
  <c r="AE122" i="207"/>
  <c r="AF121" i="207"/>
  <c r="AA147" i="207"/>
  <c r="H261" i="207"/>
  <c r="D290" i="207"/>
  <c r="AG114" i="207"/>
  <c r="AF114" i="207"/>
  <c r="K244" i="207"/>
  <c r="AB139" i="207"/>
  <c r="AB147" i="207" s="1"/>
  <c r="AC131" i="207"/>
  <c r="K245" i="207"/>
  <c r="I251" i="207"/>
  <c r="I260" i="207" s="1"/>
  <c r="G267" i="207"/>
  <c r="G275" i="207" s="1"/>
  <c r="E297" i="207"/>
  <c r="D298" i="207"/>
  <c r="AG115" i="207"/>
  <c r="AB148" i="208" l="1"/>
  <c r="AB149" i="208"/>
  <c r="AB150" i="208"/>
  <c r="E294" i="208"/>
  <c r="AJ109" i="207"/>
  <c r="T195" i="207"/>
  <c r="T194" i="207"/>
  <c r="T196" i="207"/>
  <c r="AI116" i="207"/>
  <c r="R213" i="208"/>
  <c r="AB148" i="207"/>
  <c r="AB146" i="207"/>
  <c r="E290" i="207"/>
  <c r="E292" i="207"/>
  <c r="C313" i="207"/>
  <c r="C330" i="207" s="1"/>
  <c r="Q210" i="207"/>
  <c r="Y164" i="207"/>
  <c r="Q211" i="207"/>
  <c r="Q212" i="207"/>
  <c r="Y163" i="207"/>
  <c r="G274" i="207"/>
  <c r="G276" i="207"/>
  <c r="G277" i="207"/>
  <c r="AB149" i="207"/>
  <c r="Y165" i="207"/>
  <c r="N229" i="207"/>
  <c r="I261" i="207"/>
  <c r="AD132" i="207"/>
  <c r="E291" i="207"/>
  <c r="AD133" i="207"/>
  <c r="R214" i="208"/>
  <c r="R211" i="208"/>
  <c r="M244" i="208"/>
  <c r="M245" i="208"/>
  <c r="C325" i="208"/>
  <c r="M246" i="208"/>
  <c r="Z166" i="208"/>
  <c r="U195" i="208"/>
  <c r="Z164" i="208"/>
  <c r="C326" i="208"/>
  <c r="O227" i="208"/>
  <c r="O228" i="208"/>
  <c r="W181" i="208"/>
  <c r="C314" i="208"/>
  <c r="O229" i="208"/>
  <c r="W180" i="208"/>
  <c r="W179" i="208"/>
  <c r="U197" i="208"/>
  <c r="H275" i="208"/>
  <c r="C323" i="208"/>
  <c r="H276" i="208"/>
  <c r="U198" i="208"/>
  <c r="W187" i="208"/>
  <c r="X186" i="208"/>
  <c r="H282" i="208"/>
  <c r="G283" i="208"/>
  <c r="AD131" i="208"/>
  <c r="V188" i="208"/>
  <c r="V196" i="208" s="1"/>
  <c r="F284" i="208"/>
  <c r="F292" i="208" s="1"/>
  <c r="L252" i="208"/>
  <c r="L261" i="208" s="1"/>
  <c r="AD132" i="208"/>
  <c r="AD133" i="208"/>
  <c r="AE124" i="208"/>
  <c r="AE134" i="208" s="1"/>
  <c r="AG108" i="208"/>
  <c r="AI107" i="208" s="1"/>
  <c r="AI109" i="208"/>
  <c r="K259" i="208"/>
  <c r="AF116" i="208"/>
  <c r="C331" i="208"/>
  <c r="D314" i="208"/>
  <c r="Z163" i="208"/>
  <c r="Z170" i="208"/>
  <c r="Y171" i="208"/>
  <c r="H277" i="208"/>
  <c r="AC154" i="208"/>
  <c r="AB155" i="208"/>
  <c r="N236" i="208"/>
  <c r="N245" i="208" s="1"/>
  <c r="Q219" i="208"/>
  <c r="R218" i="208"/>
  <c r="E292" i="208"/>
  <c r="AG122" i="208"/>
  <c r="AF123" i="208"/>
  <c r="AA156" i="208"/>
  <c r="AA164" i="208" s="1"/>
  <c r="N250" i="208"/>
  <c r="M251" i="208"/>
  <c r="K260" i="208"/>
  <c r="AF117" i="208"/>
  <c r="D300" i="208"/>
  <c r="D309" i="208" s="1"/>
  <c r="O235" i="208"/>
  <c r="P234" i="208"/>
  <c r="P220" i="208"/>
  <c r="P229" i="208" s="1"/>
  <c r="E293" i="208"/>
  <c r="J267" i="208"/>
  <c r="K266" i="208"/>
  <c r="S204" i="208"/>
  <c r="S213" i="208" s="1"/>
  <c r="X172" i="208"/>
  <c r="X182" i="208" s="1"/>
  <c r="K262" i="208"/>
  <c r="AF118" i="208"/>
  <c r="F298" i="208"/>
  <c r="E299" i="208"/>
  <c r="AE138" i="208"/>
  <c r="AD139" i="208"/>
  <c r="I268" i="208"/>
  <c r="I278" i="208" s="1"/>
  <c r="T203" i="208"/>
  <c r="U202" i="208"/>
  <c r="AC140" i="208"/>
  <c r="AC149" i="208" s="1"/>
  <c r="L245" i="207"/>
  <c r="AI114" i="207"/>
  <c r="N226" i="207"/>
  <c r="S202" i="207"/>
  <c r="T201" i="207"/>
  <c r="U187" i="207"/>
  <c r="U196" i="207" s="1"/>
  <c r="L243" i="207"/>
  <c r="N227" i="207"/>
  <c r="Z155" i="207"/>
  <c r="Z165" i="207" s="1"/>
  <c r="AD131" i="207"/>
  <c r="H267" i="207"/>
  <c r="H277" i="207" s="1"/>
  <c r="AI115" i="207"/>
  <c r="V186" i="207"/>
  <c r="W185" i="207"/>
  <c r="P218" i="207"/>
  <c r="Q217" i="207"/>
  <c r="J251" i="207"/>
  <c r="J260" i="207" s="1"/>
  <c r="AA154" i="207"/>
  <c r="AB153" i="207"/>
  <c r="I266" i="207"/>
  <c r="J265" i="207"/>
  <c r="F283" i="207"/>
  <c r="F291" i="207" s="1"/>
  <c r="R203" i="207"/>
  <c r="R213" i="207" s="1"/>
  <c r="E298" i="207"/>
  <c r="F297" i="207"/>
  <c r="AC139" i="207"/>
  <c r="AC149" i="207" s="1"/>
  <c r="W179" i="207"/>
  <c r="O219" i="207"/>
  <c r="O228" i="207" s="1"/>
  <c r="Z169" i="207"/>
  <c r="Y170" i="207"/>
  <c r="C322" i="207"/>
  <c r="K250" i="207"/>
  <c r="L249" i="207"/>
  <c r="W180" i="207"/>
  <c r="D299" i="207"/>
  <c r="D309" i="207" s="1"/>
  <c r="I258" i="207"/>
  <c r="I259" i="207"/>
  <c r="AF122" i="207"/>
  <c r="AG121" i="207"/>
  <c r="AE137" i="207"/>
  <c r="AD138" i="207"/>
  <c r="W178" i="207"/>
  <c r="X171" i="207"/>
  <c r="X178" i="207" s="1"/>
  <c r="L242" i="207"/>
  <c r="C323" i="207"/>
  <c r="M235" i="207"/>
  <c r="M243" i="207" s="1"/>
  <c r="AE123" i="207"/>
  <c r="AE133" i="207" s="1"/>
  <c r="G282" i="207"/>
  <c r="H281" i="207"/>
  <c r="C324" i="207"/>
  <c r="N234" i="207"/>
  <c r="O233" i="207"/>
  <c r="D313" i="207" l="1"/>
  <c r="AG122" i="207"/>
  <c r="AI124" i="207" s="1"/>
  <c r="AI129" i="207" s="1"/>
  <c r="D307" i="207"/>
  <c r="D308" i="207"/>
  <c r="D306" i="207"/>
  <c r="X179" i="207"/>
  <c r="J261" i="207"/>
  <c r="R210" i="207"/>
  <c r="X181" i="207"/>
  <c r="H276" i="207"/>
  <c r="M244" i="207"/>
  <c r="X180" i="207"/>
  <c r="X179" i="208"/>
  <c r="X181" i="208"/>
  <c r="S211" i="208"/>
  <c r="AA166" i="208"/>
  <c r="S212" i="208"/>
  <c r="S214" i="208"/>
  <c r="D310" i="208"/>
  <c r="AG115" i="208"/>
  <c r="AI115" i="208" s="1"/>
  <c r="P227" i="208"/>
  <c r="P228" i="208"/>
  <c r="V197" i="208"/>
  <c r="P230" i="208"/>
  <c r="X180" i="208"/>
  <c r="AA163" i="208"/>
  <c r="N246" i="208"/>
  <c r="V198" i="208"/>
  <c r="AA165" i="208"/>
  <c r="N244" i="208"/>
  <c r="AE131" i="208"/>
  <c r="AE132" i="208"/>
  <c r="L259" i="208"/>
  <c r="F291" i="208"/>
  <c r="G284" i="208"/>
  <c r="G293" i="208" s="1"/>
  <c r="G294" i="208"/>
  <c r="AD140" i="208"/>
  <c r="AD147" i="208" s="1"/>
  <c r="P235" i="208"/>
  <c r="Q234" i="208"/>
  <c r="T204" i="208"/>
  <c r="T213" i="208" s="1"/>
  <c r="E300" i="208"/>
  <c r="E310" i="208" s="1"/>
  <c r="M252" i="208"/>
  <c r="M259" i="208" s="1"/>
  <c r="AF124" i="208"/>
  <c r="AF131" i="208" s="1"/>
  <c r="N243" i="208"/>
  <c r="D315" i="208"/>
  <c r="E314" i="208"/>
  <c r="AG116" i="208"/>
  <c r="AI116" i="208" s="1"/>
  <c r="AE133" i="208"/>
  <c r="L260" i="208"/>
  <c r="F293" i="208"/>
  <c r="H283" i="208"/>
  <c r="I282" i="208"/>
  <c r="Y172" i="208"/>
  <c r="Y181" i="208" s="1"/>
  <c r="AC150" i="208"/>
  <c r="I275" i="208"/>
  <c r="G298" i="208"/>
  <c r="F299" i="208"/>
  <c r="D307" i="208"/>
  <c r="N251" i="208"/>
  <c r="O250" i="208"/>
  <c r="AG123" i="208"/>
  <c r="C332" i="208"/>
  <c r="C340" i="208" s="1"/>
  <c r="C329" i="208"/>
  <c r="D328" i="208"/>
  <c r="C328" i="208"/>
  <c r="AG117" i="208"/>
  <c r="AI117" i="208" s="1"/>
  <c r="L262" i="208"/>
  <c r="X187" i="208"/>
  <c r="Y186" i="208"/>
  <c r="U203" i="208"/>
  <c r="V202" i="208"/>
  <c r="L266" i="208"/>
  <c r="K267" i="208"/>
  <c r="O236" i="208"/>
  <c r="O246" i="208" s="1"/>
  <c r="AC148" i="208"/>
  <c r="I276" i="208"/>
  <c r="AB156" i="208"/>
  <c r="AB164" i="208" s="1"/>
  <c r="AG118" i="208"/>
  <c r="AI118" i="208" s="1"/>
  <c r="V195" i="208"/>
  <c r="W188" i="208"/>
  <c r="W197" i="208" s="1"/>
  <c r="S218" i="208"/>
  <c r="R219" i="208"/>
  <c r="AD154" i="208"/>
  <c r="AC155" i="208"/>
  <c r="AL114" i="208"/>
  <c r="AI114" i="208"/>
  <c r="AJ114" i="208" s="1"/>
  <c r="AI113" i="208"/>
  <c r="AI111" i="208"/>
  <c r="AJ110" i="208" s="1"/>
  <c r="AA170" i="208"/>
  <c r="Z171" i="208"/>
  <c r="AF138" i="208"/>
  <c r="AE139" i="208"/>
  <c r="J268" i="208"/>
  <c r="J278" i="208" s="1"/>
  <c r="AC147" i="208"/>
  <c r="I277" i="208"/>
  <c r="D308" i="208"/>
  <c r="Q220" i="208"/>
  <c r="Q229" i="208" s="1"/>
  <c r="F294" i="208"/>
  <c r="AA155" i="207"/>
  <c r="AA165" i="207" s="1"/>
  <c r="W186" i="207"/>
  <c r="X185" i="207"/>
  <c r="D327" i="207"/>
  <c r="C327" i="207"/>
  <c r="C328" i="207"/>
  <c r="C331" i="207"/>
  <c r="C341" i="207" s="1"/>
  <c r="U197" i="207"/>
  <c r="K251" i="207"/>
  <c r="K261" i="207" s="1"/>
  <c r="AE130" i="207"/>
  <c r="M245" i="207"/>
  <c r="F290" i="207"/>
  <c r="V187" i="207"/>
  <c r="V196" i="207" s="1"/>
  <c r="Z164" i="207"/>
  <c r="D314" i="207"/>
  <c r="E313" i="207"/>
  <c r="U201" i="207"/>
  <c r="T202" i="207"/>
  <c r="AD139" i="207"/>
  <c r="AD147" i="207" s="1"/>
  <c r="Y171" i="207"/>
  <c r="Y181" i="207" s="1"/>
  <c r="S203" i="207"/>
  <c r="S213" i="207" s="1"/>
  <c r="E299" i="207"/>
  <c r="E307" i="207" s="1"/>
  <c r="P233" i="207"/>
  <c r="O234" i="207"/>
  <c r="AE132" i="207"/>
  <c r="AE138" i="207"/>
  <c r="AF137" i="207"/>
  <c r="Z170" i="207"/>
  <c r="AA169" i="207"/>
  <c r="AC146" i="207"/>
  <c r="R211" i="207"/>
  <c r="F292" i="207"/>
  <c r="J258" i="207"/>
  <c r="Z162" i="207"/>
  <c r="AE131" i="207"/>
  <c r="N235" i="207"/>
  <c r="N245" i="207" s="1"/>
  <c r="AG123" i="207"/>
  <c r="O229" i="207"/>
  <c r="AC147" i="207"/>
  <c r="R212" i="207"/>
  <c r="F293" i="207"/>
  <c r="J259" i="207"/>
  <c r="H274" i="207"/>
  <c r="Z163" i="207"/>
  <c r="O226" i="207"/>
  <c r="AC148" i="207"/>
  <c r="J266" i="207"/>
  <c r="K265" i="207"/>
  <c r="H275" i="207"/>
  <c r="U194" i="207"/>
  <c r="M242" i="207"/>
  <c r="U195" i="207"/>
  <c r="AF123" i="207"/>
  <c r="AF131" i="207" s="1"/>
  <c r="H282" i="207"/>
  <c r="I281" i="207"/>
  <c r="O227" i="207"/>
  <c r="I267" i="207"/>
  <c r="I277" i="207" s="1"/>
  <c r="R217" i="207"/>
  <c r="Q218" i="207"/>
  <c r="G283" i="207"/>
  <c r="G292" i="207" s="1"/>
  <c r="L250" i="207"/>
  <c r="M249" i="207"/>
  <c r="G297" i="207"/>
  <c r="F298" i="207"/>
  <c r="AC153" i="207"/>
  <c r="AB154" i="207"/>
  <c r="P219" i="207"/>
  <c r="P228" i="207" s="1"/>
  <c r="W198" i="208" l="1"/>
  <c r="C342" i="208"/>
  <c r="AI122" i="207"/>
  <c r="C329" i="207"/>
  <c r="D329" i="207" s="1"/>
  <c r="C330" i="208"/>
  <c r="D330" i="208" s="1"/>
  <c r="E330" i="208" s="1"/>
  <c r="S211" i="207"/>
  <c r="S210" i="207"/>
  <c r="AF132" i="207"/>
  <c r="K260" i="207"/>
  <c r="P226" i="207"/>
  <c r="P229" i="207"/>
  <c r="AA164" i="207"/>
  <c r="C339" i="208"/>
  <c r="Y179" i="207"/>
  <c r="E308" i="207"/>
  <c r="AD148" i="207"/>
  <c r="E309" i="207"/>
  <c r="AA162" i="207"/>
  <c r="AA163" i="207"/>
  <c r="P227" i="207"/>
  <c r="S212" i="207"/>
  <c r="AD149" i="207"/>
  <c r="G293" i="207"/>
  <c r="AF130" i="207"/>
  <c r="K258" i="207"/>
  <c r="K259" i="207"/>
  <c r="AG133" i="207"/>
  <c r="Q230" i="208"/>
  <c r="Q227" i="208"/>
  <c r="Q228" i="208"/>
  <c r="M262" i="208"/>
  <c r="W195" i="208"/>
  <c r="W196" i="208"/>
  <c r="M261" i="208"/>
  <c r="T211" i="208"/>
  <c r="M260" i="208"/>
  <c r="E309" i="208"/>
  <c r="AD149" i="208"/>
  <c r="E307" i="208"/>
  <c r="G292" i="208"/>
  <c r="U204" i="208"/>
  <c r="U213" i="208" s="1"/>
  <c r="N252" i="208"/>
  <c r="N262" i="208" s="1"/>
  <c r="AF134" i="208"/>
  <c r="T212" i="208"/>
  <c r="O243" i="208"/>
  <c r="Z186" i="208"/>
  <c r="Y187" i="208"/>
  <c r="Y182" i="208"/>
  <c r="F314" i="208"/>
  <c r="E315" i="208"/>
  <c r="R234" i="208"/>
  <c r="Q235" i="208"/>
  <c r="J277" i="208"/>
  <c r="AB166" i="208"/>
  <c r="O244" i="208"/>
  <c r="X188" i="208"/>
  <c r="X197" i="208" s="1"/>
  <c r="F300" i="208"/>
  <c r="F309" i="208" s="1"/>
  <c r="Y179" i="208"/>
  <c r="D316" i="208"/>
  <c r="E308" i="208"/>
  <c r="P236" i="208"/>
  <c r="P244" i="208" s="1"/>
  <c r="AB170" i="208"/>
  <c r="AA171" i="208"/>
  <c r="J275" i="208"/>
  <c r="T218" i="208"/>
  <c r="S219" i="208"/>
  <c r="Y180" i="208"/>
  <c r="J276" i="208"/>
  <c r="AB165" i="208"/>
  <c r="AB163" i="208"/>
  <c r="O245" i="208"/>
  <c r="G299" i="208"/>
  <c r="H298" i="208"/>
  <c r="J282" i="208"/>
  <c r="I283" i="208"/>
  <c r="AD150" i="208"/>
  <c r="G291" i="208"/>
  <c r="AE140" i="208"/>
  <c r="AE149" i="208" s="1"/>
  <c r="H284" i="208"/>
  <c r="H294" i="208" s="1"/>
  <c r="AF133" i="208"/>
  <c r="T214" i="208"/>
  <c r="AD148" i="208"/>
  <c r="AC156" i="208"/>
  <c r="AC163" i="208" s="1"/>
  <c r="K268" i="208"/>
  <c r="K278" i="208" s="1"/>
  <c r="R220" i="208"/>
  <c r="R230" i="208" s="1"/>
  <c r="W202" i="208"/>
  <c r="V203" i="208"/>
  <c r="O251" i="208"/>
  <c r="P250" i="208"/>
  <c r="AF139" i="208"/>
  <c r="AG138" i="208"/>
  <c r="AG139" i="208" s="1"/>
  <c r="AF132" i="208"/>
  <c r="Z172" i="208"/>
  <c r="Z181" i="208" s="1"/>
  <c r="AD155" i="208"/>
  <c r="AE154" i="208"/>
  <c r="L267" i="208"/>
  <c r="M266" i="208"/>
  <c r="C341" i="208"/>
  <c r="AG124" i="208"/>
  <c r="AI123" i="208" s="1"/>
  <c r="AI125" i="208"/>
  <c r="X186" i="207"/>
  <c r="Y185" i="207"/>
  <c r="M250" i="207"/>
  <c r="N249" i="207"/>
  <c r="S217" i="207"/>
  <c r="R218" i="207"/>
  <c r="H283" i="207"/>
  <c r="H292" i="207" s="1"/>
  <c r="N243" i="207"/>
  <c r="O235" i="207"/>
  <c r="O244" i="207" s="1"/>
  <c r="Y178" i="207"/>
  <c r="V194" i="207"/>
  <c r="W187" i="207"/>
  <c r="W196" i="207" s="1"/>
  <c r="L251" i="207"/>
  <c r="L258" i="207" s="1"/>
  <c r="AL129" i="207"/>
  <c r="AI126" i="207"/>
  <c r="AJ125" i="207" s="1"/>
  <c r="AI128" i="207"/>
  <c r="AJ129" i="207" s="1"/>
  <c r="N242" i="207"/>
  <c r="P234" i="207"/>
  <c r="Q233" i="207"/>
  <c r="Y180" i="207"/>
  <c r="T203" i="207"/>
  <c r="T213" i="207" s="1"/>
  <c r="V195" i="207"/>
  <c r="E329" i="207"/>
  <c r="D330" i="207"/>
  <c r="N244" i="207"/>
  <c r="AA170" i="207"/>
  <c r="AB169" i="207"/>
  <c r="V201" i="207"/>
  <c r="U202" i="207"/>
  <c r="V197" i="207"/>
  <c r="Q219" i="207"/>
  <c r="Q229" i="207" s="1"/>
  <c r="AG130" i="207"/>
  <c r="AI130" i="207" s="1"/>
  <c r="Z171" i="207"/>
  <c r="Z178" i="207" s="1"/>
  <c r="E314" i="207"/>
  <c r="F313" i="207"/>
  <c r="C338" i="207"/>
  <c r="G298" i="207"/>
  <c r="H297" i="207"/>
  <c r="J281" i="207"/>
  <c r="I282" i="207"/>
  <c r="I275" i="207"/>
  <c r="AB155" i="207"/>
  <c r="AB164" i="207" s="1"/>
  <c r="G291" i="207"/>
  <c r="I276" i="207"/>
  <c r="AF133" i="207"/>
  <c r="AI133" i="207" s="1"/>
  <c r="J267" i="207"/>
  <c r="J276" i="207" s="1"/>
  <c r="AG131" i="207"/>
  <c r="AI131" i="207" s="1"/>
  <c r="E306" i="207"/>
  <c r="AD146" i="207"/>
  <c r="D315" i="207"/>
  <c r="D324" i="207" s="1"/>
  <c r="C339" i="207"/>
  <c r="F299" i="207"/>
  <c r="F309" i="207" s="1"/>
  <c r="I274" i="207"/>
  <c r="G290" i="207"/>
  <c r="L265" i="207"/>
  <c r="K266" i="207"/>
  <c r="AD153" i="207"/>
  <c r="AC154" i="207"/>
  <c r="AG132" i="207"/>
  <c r="AI132" i="207" s="1"/>
  <c r="AF138" i="207"/>
  <c r="AG137" i="207"/>
  <c r="C340" i="207"/>
  <c r="AE139" i="207"/>
  <c r="AE148" i="207" s="1"/>
  <c r="D331" i="208" l="1"/>
  <c r="H291" i="208"/>
  <c r="AG138" i="207"/>
  <c r="P245" i="208"/>
  <c r="D325" i="207"/>
  <c r="Z182" i="208"/>
  <c r="Z181" i="207"/>
  <c r="H292" i="208"/>
  <c r="H291" i="207"/>
  <c r="AE147" i="207"/>
  <c r="H293" i="207"/>
  <c r="F306" i="207"/>
  <c r="Q226" i="207"/>
  <c r="AE149" i="207"/>
  <c r="F308" i="207"/>
  <c r="AB162" i="207"/>
  <c r="O245" i="207"/>
  <c r="J275" i="207"/>
  <c r="D323" i="207"/>
  <c r="J274" i="207"/>
  <c r="H290" i="207"/>
  <c r="J277" i="207"/>
  <c r="Z179" i="207"/>
  <c r="W194" i="207"/>
  <c r="Z179" i="208"/>
  <c r="K275" i="208"/>
  <c r="K277" i="208"/>
  <c r="X198" i="208"/>
  <c r="U211" i="208"/>
  <c r="X195" i="208"/>
  <c r="R227" i="208"/>
  <c r="R229" i="208"/>
  <c r="P243" i="208"/>
  <c r="P246" i="208"/>
  <c r="H293" i="208"/>
  <c r="X196" i="208"/>
  <c r="U212" i="208"/>
  <c r="Z180" i="208"/>
  <c r="AC166" i="208"/>
  <c r="U214" i="208"/>
  <c r="O252" i="208"/>
  <c r="O262" i="208" s="1"/>
  <c r="AC164" i="208"/>
  <c r="AE150" i="208"/>
  <c r="G300" i="208"/>
  <c r="G307" i="208" s="1"/>
  <c r="F307" i="208"/>
  <c r="S234" i="208"/>
  <c r="R235" i="208"/>
  <c r="V204" i="208"/>
  <c r="V213" i="208" s="1"/>
  <c r="AC165" i="208"/>
  <c r="AA172" i="208"/>
  <c r="AA181" i="208" s="1"/>
  <c r="E316" i="208"/>
  <c r="E326" i="208" s="1"/>
  <c r="G314" i="208"/>
  <c r="F315" i="208"/>
  <c r="AL130" i="208"/>
  <c r="AI130" i="208"/>
  <c r="AJ130" i="208" s="1"/>
  <c r="AI127" i="208"/>
  <c r="AJ126" i="208" s="1"/>
  <c r="AI129" i="208"/>
  <c r="L268" i="208"/>
  <c r="L278" i="208" s="1"/>
  <c r="K276" i="208"/>
  <c r="D324" i="208"/>
  <c r="F308" i="208"/>
  <c r="N259" i="208"/>
  <c r="D326" i="208"/>
  <c r="F310" i="208"/>
  <c r="N260" i="208"/>
  <c r="M267" i="208"/>
  <c r="N266" i="208"/>
  <c r="X202" i="208"/>
  <c r="W203" i="208"/>
  <c r="AF154" i="208"/>
  <c r="AE155" i="208"/>
  <c r="AG132" i="208"/>
  <c r="AI132" i="208" s="1"/>
  <c r="AD156" i="208"/>
  <c r="AD165" i="208" s="1"/>
  <c r="AG140" i="208"/>
  <c r="AI139" i="208" s="1"/>
  <c r="AI141" i="208"/>
  <c r="R228" i="208"/>
  <c r="AE147" i="208"/>
  <c r="I284" i="208"/>
  <c r="I294" i="208" s="1"/>
  <c r="D323" i="208"/>
  <c r="D332" i="208"/>
  <c r="D342" i="208" s="1"/>
  <c r="Y188" i="208"/>
  <c r="Y196" i="208" s="1"/>
  <c r="N261" i="208"/>
  <c r="AE148" i="208"/>
  <c r="J283" i="208"/>
  <c r="K282" i="208"/>
  <c r="D325" i="208"/>
  <c r="E331" i="208"/>
  <c r="F330" i="208"/>
  <c r="Z187" i="208"/>
  <c r="AA186" i="208"/>
  <c r="AC170" i="208"/>
  <c r="AB171" i="208"/>
  <c r="AG133" i="208"/>
  <c r="AI133" i="208" s="1"/>
  <c r="AG131" i="208"/>
  <c r="AI131" i="208" s="1"/>
  <c r="AF140" i="208"/>
  <c r="AF148" i="208" s="1"/>
  <c r="S220" i="208"/>
  <c r="S230" i="208" s="1"/>
  <c r="AG134" i="208"/>
  <c r="AI134" i="208" s="1"/>
  <c r="Q250" i="208"/>
  <c r="P251" i="208"/>
  <c r="H299" i="208"/>
  <c r="I298" i="208"/>
  <c r="T219" i="208"/>
  <c r="U218" i="208"/>
  <c r="Q236" i="208"/>
  <c r="Q245" i="208" s="1"/>
  <c r="AC155" i="207"/>
  <c r="AC164" i="207" s="1"/>
  <c r="G299" i="207"/>
  <c r="G306" i="207" s="1"/>
  <c r="P235" i="207"/>
  <c r="P244" i="207" s="1"/>
  <c r="N250" i="207"/>
  <c r="O249" i="207"/>
  <c r="U203" i="207"/>
  <c r="U210" i="207" s="1"/>
  <c r="T212" i="207"/>
  <c r="L260" i="207"/>
  <c r="M251" i="207"/>
  <c r="M259" i="207" s="1"/>
  <c r="AD154" i="207"/>
  <c r="AE153" i="207"/>
  <c r="K267" i="207"/>
  <c r="K277" i="207" s="1"/>
  <c r="F307" i="207"/>
  <c r="AB163" i="207"/>
  <c r="V202" i="207"/>
  <c r="W201" i="207"/>
  <c r="T211" i="207"/>
  <c r="L259" i="207"/>
  <c r="Z185" i="207"/>
  <c r="Y186" i="207"/>
  <c r="AB165" i="207"/>
  <c r="F314" i="207"/>
  <c r="G313" i="207"/>
  <c r="AC169" i="207"/>
  <c r="AB170" i="207"/>
  <c r="T210" i="207"/>
  <c r="L261" i="207"/>
  <c r="X187" i="207"/>
  <c r="X196" i="207" s="1"/>
  <c r="AA171" i="207"/>
  <c r="AA180" i="207" s="1"/>
  <c r="I283" i="207"/>
  <c r="I293" i="207" s="1"/>
  <c r="Q227" i="207"/>
  <c r="W197" i="207"/>
  <c r="O242" i="207"/>
  <c r="M265" i="207"/>
  <c r="L266" i="207"/>
  <c r="E315" i="207"/>
  <c r="E323" i="207" s="1"/>
  <c r="AG139" i="207"/>
  <c r="AI138" i="207" s="1"/>
  <c r="AG148" i="207"/>
  <c r="AI140" i="207"/>
  <c r="AI145" i="207" s="1"/>
  <c r="AE146" i="207"/>
  <c r="AF139" i="207"/>
  <c r="AF146" i="207" s="1"/>
  <c r="J282" i="207"/>
  <c r="K281" i="207"/>
  <c r="Z180" i="207"/>
  <c r="Q228" i="207"/>
  <c r="D331" i="207"/>
  <c r="D341" i="207" s="1"/>
  <c r="W195" i="207"/>
  <c r="O243" i="207"/>
  <c r="R219" i="207"/>
  <c r="R229" i="207" s="1"/>
  <c r="D322" i="207"/>
  <c r="H298" i="207"/>
  <c r="I297" i="207"/>
  <c r="F329" i="207"/>
  <c r="E330" i="207"/>
  <c r="R233" i="207"/>
  <c r="Q234" i="207"/>
  <c r="S218" i="207"/>
  <c r="T217" i="207"/>
  <c r="AA178" i="207" l="1"/>
  <c r="M258" i="207"/>
  <c r="M260" i="207"/>
  <c r="R226" i="207"/>
  <c r="X197" i="207"/>
  <c r="M261" i="207"/>
  <c r="U211" i="207"/>
  <c r="U212" i="207"/>
  <c r="R228" i="207"/>
  <c r="AG147" i="207"/>
  <c r="I291" i="207"/>
  <c r="U213" i="207"/>
  <c r="R227" i="207"/>
  <c r="D339" i="207"/>
  <c r="G310" i="208"/>
  <c r="Y198" i="208"/>
  <c r="AA179" i="208"/>
  <c r="G309" i="208"/>
  <c r="D341" i="208"/>
  <c r="L276" i="208"/>
  <c r="Q243" i="208"/>
  <c r="Y197" i="208"/>
  <c r="Q246" i="208"/>
  <c r="Y195" i="208"/>
  <c r="G330" i="208"/>
  <c r="F331" i="208"/>
  <c r="V218" i="208"/>
  <c r="U219" i="208"/>
  <c r="S227" i="208"/>
  <c r="AF150" i="208"/>
  <c r="E332" i="208"/>
  <c r="E339" i="208" s="1"/>
  <c r="AD164" i="208"/>
  <c r="X203" i="208"/>
  <c r="Y202" i="208"/>
  <c r="T220" i="208"/>
  <c r="T230" i="208" s="1"/>
  <c r="S229" i="208"/>
  <c r="AI146" i="208"/>
  <c r="AJ146" i="208" s="1"/>
  <c r="AL146" i="208"/>
  <c r="AI145" i="208"/>
  <c r="AI143" i="208"/>
  <c r="AJ142" i="208" s="1"/>
  <c r="AD166" i="208"/>
  <c r="N267" i="208"/>
  <c r="O266" i="208"/>
  <c r="E323" i="208"/>
  <c r="R236" i="208"/>
  <c r="R245" i="208" s="1"/>
  <c r="AD163" i="208"/>
  <c r="M268" i="208"/>
  <c r="M278" i="208" s="1"/>
  <c r="E324" i="208"/>
  <c r="T234" i="208"/>
  <c r="S235" i="208"/>
  <c r="I299" i="208"/>
  <c r="J298" i="208"/>
  <c r="S228" i="208"/>
  <c r="K283" i="208"/>
  <c r="L282" i="208"/>
  <c r="H300" i="208"/>
  <c r="H310" i="208" s="1"/>
  <c r="AB172" i="208"/>
  <c r="AB182" i="208" s="1"/>
  <c r="J284" i="208"/>
  <c r="J293" i="208" s="1"/>
  <c r="I291" i="208"/>
  <c r="AG147" i="208"/>
  <c r="L275" i="208"/>
  <c r="E325" i="208"/>
  <c r="AC171" i="208"/>
  <c r="AD170" i="208"/>
  <c r="V214" i="208"/>
  <c r="O259" i="208"/>
  <c r="I292" i="208"/>
  <c r="AG148" i="208"/>
  <c r="AI148" i="208" s="1"/>
  <c r="Q244" i="208"/>
  <c r="R250" i="208"/>
  <c r="Q251" i="208"/>
  <c r="AF147" i="208"/>
  <c r="AA187" i="208"/>
  <c r="AB186" i="208"/>
  <c r="D339" i="208"/>
  <c r="I293" i="208"/>
  <c r="AG149" i="208"/>
  <c r="AE156" i="208"/>
  <c r="AE166" i="208" s="1"/>
  <c r="L277" i="208"/>
  <c r="F316" i="208"/>
  <c r="F326" i="208" s="1"/>
  <c r="AA180" i="208"/>
  <c r="V212" i="208"/>
  <c r="G308" i="208"/>
  <c r="O260" i="208"/>
  <c r="P252" i="208"/>
  <c r="P262" i="208" s="1"/>
  <c r="AF149" i="208"/>
  <c r="Z188" i="208"/>
  <c r="Z197" i="208" s="1"/>
  <c r="D340" i="208"/>
  <c r="AG150" i="208"/>
  <c r="AF155" i="208"/>
  <c r="AG154" i="208"/>
  <c r="AG155" i="208" s="1"/>
  <c r="G315" i="208"/>
  <c r="H314" i="208"/>
  <c r="AA182" i="208"/>
  <c r="V211" i="208"/>
  <c r="O261" i="208"/>
  <c r="W204" i="208"/>
  <c r="W213" i="208" s="1"/>
  <c r="L267" i="207"/>
  <c r="L277" i="207" s="1"/>
  <c r="I290" i="207"/>
  <c r="AA181" i="207"/>
  <c r="AB171" i="207"/>
  <c r="AB179" i="207" s="1"/>
  <c r="K276" i="207"/>
  <c r="P245" i="207"/>
  <c r="G308" i="207"/>
  <c r="N265" i="207"/>
  <c r="M266" i="207"/>
  <c r="I292" i="207"/>
  <c r="AD169" i="207"/>
  <c r="AC170" i="207"/>
  <c r="G329" i="207"/>
  <c r="F330" i="207"/>
  <c r="I298" i="207"/>
  <c r="J297" i="207"/>
  <c r="D340" i="207"/>
  <c r="H299" i="207"/>
  <c r="H308" i="207" s="1"/>
  <c r="AF148" i="207"/>
  <c r="AI148" i="207" s="1"/>
  <c r="AG149" i="207"/>
  <c r="X194" i="207"/>
  <c r="G314" i="207"/>
  <c r="H313" i="207"/>
  <c r="W202" i="207"/>
  <c r="X201" i="207"/>
  <c r="K275" i="207"/>
  <c r="P243" i="207"/>
  <c r="R234" i="207"/>
  <c r="S233" i="207"/>
  <c r="AF147" i="207"/>
  <c r="U217" i="207"/>
  <c r="T218" i="207"/>
  <c r="S219" i="207"/>
  <c r="S229" i="207" s="1"/>
  <c r="AF149" i="207"/>
  <c r="E324" i="207"/>
  <c r="X195" i="207"/>
  <c r="F315" i="207"/>
  <c r="F323" i="207" s="1"/>
  <c r="V203" i="207"/>
  <c r="V212" i="207" s="1"/>
  <c r="K274" i="207"/>
  <c r="P242" i="207"/>
  <c r="AC163" i="207"/>
  <c r="Q235" i="207"/>
  <c r="Q243" i="207" s="1"/>
  <c r="L281" i="207"/>
  <c r="K282" i="207"/>
  <c r="E322" i="207"/>
  <c r="J283" i="207"/>
  <c r="J293" i="207" s="1"/>
  <c r="AI144" i="207"/>
  <c r="AJ145" i="207" s="1"/>
  <c r="AL145" i="207"/>
  <c r="AI142" i="207"/>
  <c r="AJ141" i="207" s="1"/>
  <c r="E325" i="207"/>
  <c r="G309" i="207"/>
  <c r="AC165" i="207"/>
  <c r="AE154" i="207"/>
  <c r="AF153" i="207"/>
  <c r="E331" i="207"/>
  <c r="E340" i="207" s="1"/>
  <c r="D338" i="207"/>
  <c r="AG146" i="207"/>
  <c r="AI146" i="207" s="1"/>
  <c r="AA179" i="207"/>
  <c r="Y187" i="207"/>
  <c r="Y196" i="207" s="1"/>
  <c r="AD155" i="207"/>
  <c r="AD163" i="207" s="1"/>
  <c r="O250" i="207"/>
  <c r="P249" i="207"/>
  <c r="G307" i="207"/>
  <c r="AC162" i="207"/>
  <c r="AA185" i="207"/>
  <c r="Z186" i="207"/>
  <c r="N251" i="207"/>
  <c r="N259" i="207" s="1"/>
  <c r="AI147" i="207" l="1"/>
  <c r="V213" i="207"/>
  <c r="H307" i="207"/>
  <c r="F324" i="207"/>
  <c r="F322" i="207"/>
  <c r="AD164" i="207"/>
  <c r="S226" i="207"/>
  <c r="Q245" i="207"/>
  <c r="S227" i="207"/>
  <c r="Y194" i="207"/>
  <c r="F325" i="207"/>
  <c r="H309" i="207"/>
  <c r="E341" i="207"/>
  <c r="E338" i="207"/>
  <c r="Y197" i="207"/>
  <c r="N261" i="207"/>
  <c r="Q244" i="207"/>
  <c r="AD165" i="207"/>
  <c r="N260" i="207"/>
  <c r="AD162" i="207"/>
  <c r="V210" i="207"/>
  <c r="AI147" i="208"/>
  <c r="W212" i="208"/>
  <c r="AI150" i="208"/>
  <c r="W214" i="208"/>
  <c r="P261" i="208"/>
  <c r="H307" i="208"/>
  <c r="H309" i="208"/>
  <c r="H308" i="208"/>
  <c r="W211" i="208"/>
  <c r="M275" i="208"/>
  <c r="T227" i="208"/>
  <c r="M276" i="208"/>
  <c r="T229" i="208"/>
  <c r="AB179" i="208"/>
  <c r="M277" i="208"/>
  <c r="T228" i="208"/>
  <c r="AF156" i="208"/>
  <c r="AF164" i="208" s="1"/>
  <c r="J294" i="208"/>
  <c r="S236" i="208"/>
  <c r="S245" i="208" s="1"/>
  <c r="N268" i="208"/>
  <c r="N278" i="208" s="1"/>
  <c r="Z202" i="208"/>
  <c r="Y203" i="208"/>
  <c r="E342" i="208"/>
  <c r="U234" i="208"/>
  <c r="T235" i="208"/>
  <c r="X204" i="208"/>
  <c r="X212" i="208" s="1"/>
  <c r="Z196" i="208"/>
  <c r="P259" i="208"/>
  <c r="F325" i="208"/>
  <c r="AE163" i="208"/>
  <c r="AA188" i="208"/>
  <c r="AA195" i="208" s="1"/>
  <c r="R244" i="208"/>
  <c r="I314" i="208"/>
  <c r="H315" i="208"/>
  <c r="Z198" i="208"/>
  <c r="P260" i="208"/>
  <c r="F323" i="208"/>
  <c r="AE164" i="208"/>
  <c r="AB181" i="208"/>
  <c r="L283" i="208"/>
  <c r="M282" i="208"/>
  <c r="R246" i="208"/>
  <c r="U220" i="208"/>
  <c r="U227" i="208" s="1"/>
  <c r="G316" i="208"/>
  <c r="G326" i="208" s="1"/>
  <c r="Z195" i="208"/>
  <c r="F324" i="208"/>
  <c r="AE165" i="208"/>
  <c r="Q252" i="208"/>
  <c r="Q262" i="208" s="1"/>
  <c r="AD171" i="208"/>
  <c r="AE170" i="208"/>
  <c r="AB180" i="208"/>
  <c r="K284" i="208"/>
  <c r="K293" i="208" s="1"/>
  <c r="R243" i="208"/>
  <c r="W218" i="208"/>
  <c r="V219" i="208"/>
  <c r="AC186" i="208"/>
  <c r="AB187" i="208"/>
  <c r="AG156" i="208"/>
  <c r="AI155" i="208" s="1"/>
  <c r="AI157" i="208"/>
  <c r="R251" i="208"/>
  <c r="S250" i="208"/>
  <c r="AC172" i="208"/>
  <c r="AC179" i="208" s="1"/>
  <c r="J291" i="208"/>
  <c r="E340" i="208"/>
  <c r="F332" i="208"/>
  <c r="F341" i="208" s="1"/>
  <c r="AI149" i="208"/>
  <c r="J292" i="208"/>
  <c r="J299" i="208"/>
  <c r="K298" i="208"/>
  <c r="E341" i="208"/>
  <c r="G331" i="208"/>
  <c r="H330" i="208"/>
  <c r="I300" i="208"/>
  <c r="I308" i="208" s="1"/>
  <c r="O267" i="208"/>
  <c r="P266" i="208"/>
  <c r="AC171" i="207"/>
  <c r="AC181" i="207" s="1"/>
  <c r="Z187" i="207"/>
  <c r="Z196" i="207" s="1"/>
  <c r="AF154" i="207"/>
  <c r="AG153" i="207"/>
  <c r="S234" i="207"/>
  <c r="T233" i="207"/>
  <c r="AD170" i="207"/>
  <c r="AE169" i="207"/>
  <c r="AB180" i="207"/>
  <c r="L274" i="207"/>
  <c r="R235" i="207"/>
  <c r="R243" i="207" s="1"/>
  <c r="AI149" i="207"/>
  <c r="L275" i="207"/>
  <c r="AE155" i="207"/>
  <c r="AE162" i="207" s="1"/>
  <c r="J292" i="207"/>
  <c r="M281" i="207"/>
  <c r="L282" i="207"/>
  <c r="K297" i="207"/>
  <c r="J298" i="207"/>
  <c r="M267" i="207"/>
  <c r="M277" i="207" s="1"/>
  <c r="AB181" i="207"/>
  <c r="L276" i="207"/>
  <c r="G315" i="207"/>
  <c r="G325" i="207" s="1"/>
  <c r="K283" i="207"/>
  <c r="K292" i="207" s="1"/>
  <c r="J290" i="207"/>
  <c r="S228" i="207"/>
  <c r="I299" i="207"/>
  <c r="I308" i="207" s="1"/>
  <c r="N266" i="207"/>
  <c r="O265" i="207"/>
  <c r="AB178" i="207"/>
  <c r="Y201" i="207"/>
  <c r="X202" i="207"/>
  <c r="P250" i="207"/>
  <c r="Q249" i="207"/>
  <c r="N258" i="207"/>
  <c r="O251" i="207"/>
  <c r="O260" i="207" s="1"/>
  <c r="Y195" i="207"/>
  <c r="E339" i="207"/>
  <c r="J291" i="207"/>
  <c r="Q242" i="207"/>
  <c r="V211" i="207"/>
  <c r="T219" i="207"/>
  <c r="T228" i="207" s="1"/>
  <c r="W203" i="207"/>
  <c r="W210" i="207" s="1"/>
  <c r="H306" i="207"/>
  <c r="F331" i="207"/>
  <c r="AA186" i="207"/>
  <c r="AB185" i="207"/>
  <c r="V217" i="207"/>
  <c r="U218" i="207"/>
  <c r="H314" i="207"/>
  <c r="I313" i="207"/>
  <c r="G330" i="207"/>
  <c r="H329" i="207"/>
  <c r="S243" i="208" l="1"/>
  <c r="G322" i="207"/>
  <c r="AG154" i="207"/>
  <c r="AG164" i="208"/>
  <c r="K292" i="208"/>
  <c r="K294" i="208"/>
  <c r="T226" i="207"/>
  <c r="AE164" i="207"/>
  <c r="T229" i="207"/>
  <c r="T227" i="207"/>
  <c r="W213" i="207"/>
  <c r="R244" i="207"/>
  <c r="W212" i="207"/>
  <c r="AE165" i="207"/>
  <c r="W211" i="207"/>
  <c r="K291" i="207"/>
  <c r="K293" i="207"/>
  <c r="R242" i="207"/>
  <c r="AA197" i="208"/>
  <c r="G324" i="208"/>
  <c r="I309" i="208"/>
  <c r="K291" i="208"/>
  <c r="F339" i="208"/>
  <c r="G325" i="208"/>
  <c r="AA198" i="208"/>
  <c r="S246" i="208"/>
  <c r="Q261" i="208"/>
  <c r="AC180" i="208"/>
  <c r="G323" i="208"/>
  <c r="AG166" i="208"/>
  <c r="I310" i="208"/>
  <c r="AC181" i="208"/>
  <c r="AC182" i="208"/>
  <c r="N275" i="208"/>
  <c r="F340" i="208"/>
  <c r="AA196" i="208"/>
  <c r="X214" i="208"/>
  <c r="AG163" i="208"/>
  <c r="AD172" i="208"/>
  <c r="AD180" i="208" s="1"/>
  <c r="U228" i="208"/>
  <c r="X213" i="208"/>
  <c r="Z203" i="208"/>
  <c r="AA202" i="208"/>
  <c r="AF166" i="208"/>
  <c r="AI159" i="208"/>
  <c r="AJ158" i="208" s="1"/>
  <c r="AI162" i="208"/>
  <c r="AJ162" i="208" s="1"/>
  <c r="AL162" i="208"/>
  <c r="AI161" i="208"/>
  <c r="H331" i="208"/>
  <c r="I330" i="208"/>
  <c r="Q266" i="208"/>
  <c r="P267" i="208"/>
  <c r="G332" i="208"/>
  <c r="G341" i="208" s="1"/>
  <c r="AI164" i="208"/>
  <c r="U229" i="208"/>
  <c r="S244" i="208"/>
  <c r="AF163" i="208"/>
  <c r="U230" i="208"/>
  <c r="AF165" i="208"/>
  <c r="Q259" i="208"/>
  <c r="H316" i="208"/>
  <c r="H326" i="208" s="1"/>
  <c r="X211" i="208"/>
  <c r="N276" i="208"/>
  <c r="I307" i="208"/>
  <c r="J300" i="208"/>
  <c r="J310" i="208" s="1"/>
  <c r="F342" i="208"/>
  <c r="S251" i="208"/>
  <c r="T250" i="208"/>
  <c r="AB188" i="208"/>
  <c r="AB196" i="208" s="1"/>
  <c r="Q260" i="208"/>
  <c r="M283" i="208"/>
  <c r="N282" i="208"/>
  <c r="I315" i="208"/>
  <c r="J314" i="208"/>
  <c r="T236" i="208"/>
  <c r="T244" i="208" s="1"/>
  <c r="N277" i="208"/>
  <c r="V220" i="208"/>
  <c r="V227" i="208" s="1"/>
  <c r="O268" i="208"/>
  <c r="O277" i="208" s="1"/>
  <c r="K299" i="208"/>
  <c r="L298" i="208"/>
  <c r="R252" i="208"/>
  <c r="R260" i="208" s="1"/>
  <c r="AD186" i="208"/>
  <c r="AC187" i="208"/>
  <c r="L284" i="208"/>
  <c r="L291" i="208" s="1"/>
  <c r="U235" i="208"/>
  <c r="V234" i="208"/>
  <c r="AG165" i="208"/>
  <c r="X218" i="208"/>
  <c r="W219" i="208"/>
  <c r="AF170" i="208"/>
  <c r="AE171" i="208"/>
  <c r="Y204" i="208"/>
  <c r="Y212" i="208" s="1"/>
  <c r="AC185" i="207"/>
  <c r="AB186" i="207"/>
  <c r="O259" i="207"/>
  <c r="P251" i="207"/>
  <c r="P260" i="207" s="1"/>
  <c r="I309" i="207"/>
  <c r="L297" i="207"/>
  <c r="K298" i="207"/>
  <c r="S235" i="207"/>
  <c r="S245" i="207" s="1"/>
  <c r="AC179" i="207"/>
  <c r="H330" i="207"/>
  <c r="I329" i="207"/>
  <c r="O261" i="207"/>
  <c r="X203" i="207"/>
  <c r="X212" i="207" s="1"/>
  <c r="L283" i="207"/>
  <c r="L293" i="207" s="1"/>
  <c r="AG155" i="207"/>
  <c r="AI154" i="207" s="1"/>
  <c r="AI156" i="207"/>
  <c r="AI161" i="207" s="1"/>
  <c r="O258" i="207"/>
  <c r="Z201" i="207"/>
  <c r="Y202" i="207"/>
  <c r="I306" i="207"/>
  <c r="M282" i="207"/>
  <c r="N281" i="207"/>
  <c r="AF155" i="207"/>
  <c r="AF165" i="207" s="1"/>
  <c r="AC178" i="207"/>
  <c r="I307" i="207"/>
  <c r="M274" i="207"/>
  <c r="Z195" i="207"/>
  <c r="AC180" i="207"/>
  <c r="G331" i="207"/>
  <c r="G341" i="207" s="1"/>
  <c r="J313" i="207"/>
  <c r="I314" i="207"/>
  <c r="H315" i="207"/>
  <c r="H325" i="207" s="1"/>
  <c r="M275" i="207"/>
  <c r="U219" i="207"/>
  <c r="U228" i="207" s="1"/>
  <c r="F339" i="207"/>
  <c r="O266" i="207"/>
  <c r="P265" i="207"/>
  <c r="G323" i="207"/>
  <c r="M276" i="207"/>
  <c r="AE163" i="207"/>
  <c r="R245" i="207"/>
  <c r="AE170" i="207"/>
  <c r="AF169" i="207"/>
  <c r="Z197" i="207"/>
  <c r="AA187" i="207"/>
  <c r="AA194" i="207" s="1"/>
  <c r="N267" i="207"/>
  <c r="N275" i="207" s="1"/>
  <c r="K290" i="207"/>
  <c r="G324" i="207"/>
  <c r="AD171" i="207"/>
  <c r="AD178" i="207" s="1"/>
  <c r="Z194" i="207"/>
  <c r="F338" i="207"/>
  <c r="V218" i="207"/>
  <c r="W217" i="207"/>
  <c r="F340" i="207"/>
  <c r="F341" i="207"/>
  <c r="R249" i="207"/>
  <c r="Q250" i="207"/>
  <c r="J299" i="207"/>
  <c r="J309" i="207" s="1"/>
  <c r="T234" i="207"/>
  <c r="U233" i="207"/>
  <c r="O275" i="208" l="1"/>
  <c r="AD179" i="207"/>
  <c r="AI166" i="208"/>
  <c r="AI165" i="208"/>
  <c r="G338" i="207"/>
  <c r="G339" i="207"/>
  <c r="X211" i="207"/>
  <c r="J307" i="207"/>
  <c r="N274" i="207"/>
  <c r="X210" i="207"/>
  <c r="X213" i="207"/>
  <c r="AD181" i="207"/>
  <c r="AD180" i="207"/>
  <c r="AA196" i="207"/>
  <c r="AA195" i="207"/>
  <c r="N277" i="207"/>
  <c r="U226" i="207"/>
  <c r="AG163" i="207"/>
  <c r="U229" i="207"/>
  <c r="AG162" i="207"/>
  <c r="AG164" i="207"/>
  <c r="L290" i="207"/>
  <c r="J308" i="207"/>
  <c r="J306" i="207"/>
  <c r="AG165" i="207"/>
  <c r="AI165" i="207" s="1"/>
  <c r="S243" i="207"/>
  <c r="R262" i="208"/>
  <c r="O278" i="208"/>
  <c r="G340" i="208"/>
  <c r="G342" i="208"/>
  <c r="R261" i="208"/>
  <c r="V228" i="208"/>
  <c r="L292" i="208"/>
  <c r="T243" i="208"/>
  <c r="AB198" i="208"/>
  <c r="T246" i="208"/>
  <c r="G339" i="208"/>
  <c r="R259" i="208"/>
  <c r="W234" i="208"/>
  <c r="V235" i="208"/>
  <c r="J308" i="208"/>
  <c r="AD182" i="208"/>
  <c r="Y213" i="208"/>
  <c r="Y214" i="208"/>
  <c r="U236" i="208"/>
  <c r="U244" i="208" s="1"/>
  <c r="V229" i="208"/>
  <c r="J315" i="208"/>
  <c r="K314" i="208"/>
  <c r="AB195" i="208"/>
  <c r="J307" i="208"/>
  <c r="H323" i="208"/>
  <c r="P268" i="208"/>
  <c r="P278" i="208" s="1"/>
  <c r="V230" i="208"/>
  <c r="J309" i="208"/>
  <c r="H324" i="208"/>
  <c r="R266" i="208"/>
  <c r="Q267" i="208"/>
  <c r="AD179" i="208"/>
  <c r="X219" i="208"/>
  <c r="Y218" i="208"/>
  <c r="AD187" i="208"/>
  <c r="AE186" i="208"/>
  <c r="AE172" i="208"/>
  <c r="AE181" i="208" s="1"/>
  <c r="L293" i="208"/>
  <c r="I316" i="208"/>
  <c r="I324" i="208" s="1"/>
  <c r="AG170" i="208"/>
  <c r="AG171" i="208" s="1"/>
  <c r="AF171" i="208"/>
  <c r="L294" i="208"/>
  <c r="O276" i="208"/>
  <c r="O282" i="208"/>
  <c r="N283" i="208"/>
  <c r="U250" i="208"/>
  <c r="T251" i="208"/>
  <c r="H325" i="208"/>
  <c r="J330" i="208"/>
  <c r="I331" i="208"/>
  <c r="AA203" i="208"/>
  <c r="AB202" i="208"/>
  <c r="AD181" i="208"/>
  <c r="W220" i="208"/>
  <c r="W229" i="208" s="1"/>
  <c r="T245" i="208"/>
  <c r="M284" i="208"/>
  <c r="M294" i="208" s="1"/>
  <c r="S252" i="208"/>
  <c r="S260" i="208" s="1"/>
  <c r="S261" i="208"/>
  <c r="H332" i="208"/>
  <c r="H341" i="208" s="1"/>
  <c r="Z204" i="208"/>
  <c r="Z213" i="208" s="1"/>
  <c r="AI163" i="208"/>
  <c r="Y211" i="208"/>
  <c r="M298" i="208"/>
  <c r="L299" i="208"/>
  <c r="AB197" i="208"/>
  <c r="AC188" i="208"/>
  <c r="AC198" i="208" s="1"/>
  <c r="K300" i="208"/>
  <c r="K307" i="208" s="1"/>
  <c r="AF170" i="207"/>
  <c r="AG169" i="207"/>
  <c r="H322" i="207"/>
  <c r="Y203" i="207"/>
  <c r="Y213" i="207" s="1"/>
  <c r="S242" i="207"/>
  <c r="P261" i="207"/>
  <c r="W218" i="207"/>
  <c r="X217" i="207"/>
  <c r="V219" i="207"/>
  <c r="V228" i="207" s="1"/>
  <c r="AE171" i="207"/>
  <c r="AE179" i="207" s="1"/>
  <c r="H323" i="207"/>
  <c r="G340" i="207"/>
  <c r="AF162" i="207"/>
  <c r="AA201" i="207"/>
  <c r="Z202" i="207"/>
  <c r="S244" i="207"/>
  <c r="P258" i="207"/>
  <c r="S249" i="207"/>
  <c r="R250" i="207"/>
  <c r="H324" i="207"/>
  <c r="AF163" i="207"/>
  <c r="AI163" i="207" s="1"/>
  <c r="P259" i="207"/>
  <c r="AA197" i="207"/>
  <c r="U227" i="207"/>
  <c r="AF164" i="207"/>
  <c r="AI164" i="207" s="1"/>
  <c r="AL161" i="207"/>
  <c r="AI160" i="207"/>
  <c r="AJ161" i="207" s="1"/>
  <c r="AI158" i="207"/>
  <c r="AJ157" i="207" s="1"/>
  <c r="L291" i="207"/>
  <c r="Q251" i="207"/>
  <c r="Q258" i="207" s="1"/>
  <c r="N276" i="207"/>
  <c r="I315" i="207"/>
  <c r="I325" i="207" s="1"/>
  <c r="L292" i="207"/>
  <c r="J329" i="207"/>
  <c r="I330" i="207"/>
  <c r="K299" i="207"/>
  <c r="K308" i="207" s="1"/>
  <c r="H331" i="207"/>
  <c r="H341" i="207" s="1"/>
  <c r="L298" i="207"/>
  <c r="M297" i="207"/>
  <c r="AB187" i="207"/>
  <c r="AB195" i="207" s="1"/>
  <c r="V233" i="207"/>
  <c r="U234" i="207"/>
  <c r="J314" i="207"/>
  <c r="K313" i="207"/>
  <c r="O281" i="207"/>
  <c r="N282" i="207"/>
  <c r="T235" i="207"/>
  <c r="T242" i="207" s="1"/>
  <c r="P266" i="207"/>
  <c r="Q265" i="207"/>
  <c r="M283" i="207"/>
  <c r="M292" i="207" s="1"/>
  <c r="AD185" i="207"/>
  <c r="AC186" i="207"/>
  <c r="O267" i="207"/>
  <c r="O277" i="207" s="1"/>
  <c r="AI162" i="207" l="1"/>
  <c r="AG170" i="207"/>
  <c r="AB196" i="207"/>
  <c r="Q259" i="207"/>
  <c r="V227" i="207"/>
  <c r="T244" i="207"/>
  <c r="Q261" i="207"/>
  <c r="V229" i="207"/>
  <c r="T245" i="207"/>
  <c r="AB194" i="207"/>
  <c r="K306" i="207"/>
  <c r="I322" i="207"/>
  <c r="K307" i="207"/>
  <c r="I323" i="207"/>
  <c r="K309" i="207"/>
  <c r="I324" i="207"/>
  <c r="M291" i="207"/>
  <c r="M293" i="207"/>
  <c r="M290" i="207"/>
  <c r="Q260" i="207"/>
  <c r="V226" i="207"/>
  <c r="U245" i="208"/>
  <c r="U246" i="208"/>
  <c r="K309" i="208"/>
  <c r="L300" i="208"/>
  <c r="L308" i="208" s="1"/>
  <c r="Z214" i="208"/>
  <c r="S262" i="208"/>
  <c r="AA204" i="208"/>
  <c r="AA214" i="208" s="1"/>
  <c r="O283" i="208"/>
  <c r="P282" i="208"/>
  <c r="I326" i="208"/>
  <c r="AE187" i="208"/>
  <c r="AF186" i="208"/>
  <c r="I332" i="208"/>
  <c r="I342" i="208" s="1"/>
  <c r="AD188" i="208"/>
  <c r="AD196" i="208" s="1"/>
  <c r="W227" i="208"/>
  <c r="K330" i="208"/>
  <c r="J331" i="208"/>
  <c r="Y219" i="208"/>
  <c r="Z218" i="208"/>
  <c r="K315" i="208"/>
  <c r="L314" i="208"/>
  <c r="H339" i="208"/>
  <c r="AC195" i="208"/>
  <c r="H340" i="208"/>
  <c r="M291" i="208"/>
  <c r="W228" i="208"/>
  <c r="AF172" i="208"/>
  <c r="AF179" i="208" s="1"/>
  <c r="AE180" i="208"/>
  <c r="X220" i="208"/>
  <c r="X229" i="208" s="1"/>
  <c r="P275" i="208"/>
  <c r="J316" i="208"/>
  <c r="J323" i="208" s="1"/>
  <c r="AG172" i="208"/>
  <c r="AI171" i="208" s="1"/>
  <c r="AI173" i="208"/>
  <c r="P276" i="208"/>
  <c r="K308" i="208"/>
  <c r="AC197" i="208"/>
  <c r="Z211" i="208"/>
  <c r="H342" i="208"/>
  <c r="M293" i="208"/>
  <c r="W230" i="208"/>
  <c r="T252" i="208"/>
  <c r="T262" i="208" s="1"/>
  <c r="I325" i="208"/>
  <c r="AE182" i="208"/>
  <c r="Q268" i="208"/>
  <c r="Q278" i="208" s="1"/>
  <c r="P277" i="208"/>
  <c r="AC196" i="208"/>
  <c r="K310" i="208"/>
  <c r="Z212" i="208"/>
  <c r="S259" i="208"/>
  <c r="M292" i="208"/>
  <c r="V250" i="208"/>
  <c r="U251" i="208"/>
  <c r="I323" i="208"/>
  <c r="AE179" i="208"/>
  <c r="R267" i="208"/>
  <c r="S266" i="208"/>
  <c r="U243" i="208"/>
  <c r="V236" i="208"/>
  <c r="V243" i="208" s="1"/>
  <c r="N298" i="208"/>
  <c r="M299" i="208"/>
  <c r="AB203" i="208"/>
  <c r="AC202" i="208"/>
  <c r="N284" i="208"/>
  <c r="N294" i="208" s="1"/>
  <c r="W235" i="208"/>
  <c r="X234" i="208"/>
  <c r="U235" i="207"/>
  <c r="U245" i="207" s="1"/>
  <c r="L299" i="207"/>
  <c r="L309" i="207" s="1"/>
  <c r="R251" i="207"/>
  <c r="R260" i="207" s="1"/>
  <c r="S250" i="207"/>
  <c r="T249" i="207"/>
  <c r="AE180" i="207"/>
  <c r="Y210" i="207"/>
  <c r="Y211" i="207"/>
  <c r="O274" i="207"/>
  <c r="T243" i="207"/>
  <c r="H339" i="207"/>
  <c r="I331" i="207"/>
  <c r="I339" i="207" s="1"/>
  <c r="AE181" i="207"/>
  <c r="Y217" i="207"/>
  <c r="X218" i="207"/>
  <c r="Y212" i="207"/>
  <c r="N283" i="207"/>
  <c r="N293" i="207" s="1"/>
  <c r="H340" i="207"/>
  <c r="K329" i="207"/>
  <c r="J330" i="207"/>
  <c r="Z203" i="207"/>
  <c r="Z210" i="207" s="1"/>
  <c r="AE178" i="207"/>
  <c r="W219" i="207"/>
  <c r="W227" i="207" s="1"/>
  <c r="W233" i="207"/>
  <c r="V234" i="207"/>
  <c r="O275" i="207"/>
  <c r="H338" i="207"/>
  <c r="AC187" i="207"/>
  <c r="AC197" i="207" s="1"/>
  <c r="Q266" i="207"/>
  <c r="R265" i="207"/>
  <c r="O282" i="207"/>
  <c r="P281" i="207"/>
  <c r="AB197" i="207"/>
  <c r="AA202" i="207"/>
  <c r="AB201" i="207"/>
  <c r="O276" i="207"/>
  <c r="AD186" i="207"/>
  <c r="AE185" i="207"/>
  <c r="P267" i="207"/>
  <c r="P274" i="207" s="1"/>
  <c r="K314" i="207"/>
  <c r="L313" i="207"/>
  <c r="AG171" i="207"/>
  <c r="AI170" i="207" s="1"/>
  <c r="AI172" i="207"/>
  <c r="AI177" i="207" s="1"/>
  <c r="J315" i="207"/>
  <c r="J323" i="207" s="1"/>
  <c r="N297" i="207"/>
  <c r="M298" i="207"/>
  <c r="AF171" i="207"/>
  <c r="AF178" i="207" s="1"/>
  <c r="L309" i="208" l="1"/>
  <c r="AD195" i="208"/>
  <c r="AA213" i="208"/>
  <c r="P277" i="207"/>
  <c r="AG180" i="207"/>
  <c r="J324" i="207"/>
  <c r="AF179" i="207"/>
  <c r="J325" i="207"/>
  <c r="AF181" i="207"/>
  <c r="AG181" i="207"/>
  <c r="AF180" i="207"/>
  <c r="AD197" i="208"/>
  <c r="AG180" i="208"/>
  <c r="L307" i="208"/>
  <c r="V244" i="208"/>
  <c r="V246" i="208"/>
  <c r="AD198" i="208"/>
  <c r="V245" i="208"/>
  <c r="J326" i="208"/>
  <c r="T260" i="208"/>
  <c r="X228" i="208"/>
  <c r="I339" i="208"/>
  <c r="T261" i="208"/>
  <c r="X230" i="208"/>
  <c r="L310" i="208"/>
  <c r="X235" i="208"/>
  <c r="Y234" i="208"/>
  <c r="AB204" i="208"/>
  <c r="AB214" i="208" s="1"/>
  <c r="Q276" i="208"/>
  <c r="AI178" i="208"/>
  <c r="AJ178" i="208" s="1"/>
  <c r="AL178" i="208"/>
  <c r="AI175" i="208"/>
  <c r="AJ174" i="208" s="1"/>
  <c r="AI177" i="208"/>
  <c r="J324" i="208"/>
  <c r="Y220" i="208"/>
  <c r="Y228" i="208" s="1"/>
  <c r="J325" i="208"/>
  <c r="J332" i="208"/>
  <c r="J339" i="208" s="1"/>
  <c r="P283" i="208"/>
  <c r="Q282" i="208"/>
  <c r="M300" i="208"/>
  <c r="M310" i="208" s="1"/>
  <c r="K331" i="208"/>
  <c r="L330" i="208"/>
  <c r="O284" i="208"/>
  <c r="O294" i="208" s="1"/>
  <c r="T266" i="208"/>
  <c r="S267" i="208"/>
  <c r="AG182" i="208"/>
  <c r="AF181" i="208"/>
  <c r="I340" i="208"/>
  <c r="R268" i="208"/>
  <c r="R275" i="208" s="1"/>
  <c r="AG179" i="208"/>
  <c r="AI179" i="208" s="1"/>
  <c r="AF180" i="208"/>
  <c r="I341" i="208"/>
  <c r="AA211" i="208"/>
  <c r="N291" i="208"/>
  <c r="N293" i="208"/>
  <c r="N292" i="208"/>
  <c r="U252" i="208"/>
  <c r="U261" i="208" s="1"/>
  <c r="Q277" i="208"/>
  <c r="T259" i="208"/>
  <c r="AG181" i="208"/>
  <c r="X227" i="208"/>
  <c r="AF182" i="208"/>
  <c r="L315" i="208"/>
  <c r="M314" i="208"/>
  <c r="AA212" i="208"/>
  <c r="W236" i="208"/>
  <c r="W244" i="208" s="1"/>
  <c r="Q275" i="208"/>
  <c r="K316" i="208"/>
  <c r="K325" i="208" s="1"/>
  <c r="AF187" i="208"/>
  <c r="AG186" i="208"/>
  <c r="AG187" i="208" s="1"/>
  <c r="O298" i="208"/>
  <c r="N299" i="208"/>
  <c r="V251" i="208"/>
  <c r="W250" i="208"/>
  <c r="AC203" i="208"/>
  <c r="AD202" i="208"/>
  <c r="AA218" i="208"/>
  <c r="Z219" i="208"/>
  <c r="AE188" i="208"/>
  <c r="AE198" i="208" s="1"/>
  <c r="O283" i="207"/>
  <c r="O292" i="207" s="1"/>
  <c r="L329" i="207"/>
  <c r="K330" i="207"/>
  <c r="X219" i="207"/>
  <c r="X228" i="207" s="1"/>
  <c r="S251" i="207"/>
  <c r="S260" i="207" s="1"/>
  <c r="L306" i="207"/>
  <c r="AE186" i="207"/>
  <c r="AF185" i="207"/>
  <c r="R266" i="207"/>
  <c r="S265" i="207"/>
  <c r="Z217" i="207"/>
  <c r="Y218" i="207"/>
  <c r="R261" i="207"/>
  <c r="L308" i="207"/>
  <c r="M313" i="207"/>
  <c r="L314" i="207"/>
  <c r="X233" i="207"/>
  <c r="W234" i="207"/>
  <c r="Z213" i="207"/>
  <c r="N290" i="207"/>
  <c r="R258" i="207"/>
  <c r="V235" i="207"/>
  <c r="V243" i="207" s="1"/>
  <c r="AL177" i="207"/>
  <c r="AI174" i="207"/>
  <c r="AJ173" i="207" s="1"/>
  <c r="AI176" i="207"/>
  <c r="AJ177" i="207" s="1"/>
  <c r="AB202" i="207"/>
  <c r="AC201" i="207"/>
  <c r="AC194" i="207"/>
  <c r="W229" i="207"/>
  <c r="Z212" i="207"/>
  <c r="N291" i="207"/>
  <c r="I340" i="207"/>
  <c r="R259" i="207"/>
  <c r="U242" i="207"/>
  <c r="Q267" i="207"/>
  <c r="Q274" i="207" s="1"/>
  <c r="M299" i="207"/>
  <c r="M309" i="207" s="1"/>
  <c r="K315" i="207"/>
  <c r="K323" i="207" s="1"/>
  <c r="N298" i="207"/>
  <c r="O297" i="207"/>
  <c r="AG179" i="207"/>
  <c r="AI179" i="207" s="1"/>
  <c r="P275" i="207"/>
  <c r="AA203" i="207"/>
  <c r="AA211" i="207" s="1"/>
  <c r="AC195" i="207"/>
  <c r="W228" i="207"/>
  <c r="Z211" i="207"/>
  <c r="N292" i="207"/>
  <c r="I338" i="207"/>
  <c r="U243" i="207"/>
  <c r="P276" i="207"/>
  <c r="AC196" i="207"/>
  <c r="W226" i="207"/>
  <c r="I341" i="207"/>
  <c r="L307" i="207"/>
  <c r="U244" i="207"/>
  <c r="AD187" i="207"/>
  <c r="AD195" i="207" s="1"/>
  <c r="J322" i="207"/>
  <c r="AG178" i="207"/>
  <c r="AI178" i="207" s="1"/>
  <c r="P282" i="207"/>
  <c r="Q281" i="207"/>
  <c r="J331" i="207"/>
  <c r="J341" i="207" s="1"/>
  <c r="U249" i="207"/>
  <c r="T250" i="207"/>
  <c r="AI180" i="207" l="1"/>
  <c r="AI181" i="207"/>
  <c r="S258" i="207"/>
  <c r="K324" i="207"/>
  <c r="AA212" i="207"/>
  <c r="O293" i="208"/>
  <c r="AB213" i="208"/>
  <c r="AA213" i="207"/>
  <c r="O293" i="207"/>
  <c r="S261" i="207"/>
  <c r="X226" i="207"/>
  <c r="M306" i="207"/>
  <c r="V242" i="207"/>
  <c r="X227" i="207"/>
  <c r="AD196" i="207"/>
  <c r="AD197" i="207"/>
  <c r="Q277" i="207"/>
  <c r="V244" i="207"/>
  <c r="AI181" i="208"/>
  <c r="AI180" i="208"/>
  <c r="J340" i="208"/>
  <c r="J341" i="208"/>
  <c r="AE197" i="208"/>
  <c r="J342" i="208"/>
  <c r="AE196" i="208"/>
  <c r="AB211" i="208"/>
  <c r="AE195" i="208"/>
  <c r="K323" i="208"/>
  <c r="R278" i="208"/>
  <c r="K324" i="208"/>
  <c r="K326" i="208"/>
  <c r="Y229" i="208"/>
  <c r="W243" i="208"/>
  <c r="AF188" i="208"/>
  <c r="AF196" i="208" s="1"/>
  <c r="AC204" i="208"/>
  <c r="AC212" i="208" s="1"/>
  <c r="W245" i="208"/>
  <c r="R276" i="208"/>
  <c r="M309" i="208"/>
  <c r="Y230" i="208"/>
  <c r="W251" i="208"/>
  <c r="X250" i="208"/>
  <c r="W246" i="208"/>
  <c r="R277" i="208"/>
  <c r="O291" i="208"/>
  <c r="M307" i="208"/>
  <c r="N300" i="208"/>
  <c r="N307" i="208" s="1"/>
  <c r="N314" i="208"/>
  <c r="M315" i="208"/>
  <c r="U259" i="208"/>
  <c r="O292" i="208"/>
  <c r="M308" i="208"/>
  <c r="V252" i="208"/>
  <c r="V262" i="208" s="1"/>
  <c r="P298" i="208"/>
  <c r="O299" i="208"/>
  <c r="L316" i="208"/>
  <c r="L326" i="208" s="1"/>
  <c r="U260" i="208"/>
  <c r="AB212" i="208"/>
  <c r="Z220" i="208"/>
  <c r="Z227" i="208" s="1"/>
  <c r="AG188" i="208"/>
  <c r="AI187" i="208" s="1"/>
  <c r="AI189" i="208"/>
  <c r="U262" i="208"/>
  <c r="AI182" i="208"/>
  <c r="M330" i="208"/>
  <c r="L331" i="208"/>
  <c r="Q283" i="208"/>
  <c r="R282" i="208"/>
  <c r="Y227" i="208"/>
  <c r="S268" i="208"/>
  <c r="S278" i="208" s="1"/>
  <c r="K332" i="208"/>
  <c r="K341" i="208" s="1"/>
  <c r="P284" i="208"/>
  <c r="P293" i="208" s="1"/>
  <c r="Z234" i="208"/>
  <c r="Y235" i="208"/>
  <c r="AB218" i="208"/>
  <c r="AA219" i="208"/>
  <c r="AD203" i="208"/>
  <c r="AE202" i="208"/>
  <c r="U266" i="208"/>
  <c r="T267" i="208"/>
  <c r="X236" i="208"/>
  <c r="X244" i="208" s="1"/>
  <c r="T251" i="207"/>
  <c r="T261" i="207" s="1"/>
  <c r="P283" i="207"/>
  <c r="P293" i="207" s="1"/>
  <c r="K325" i="207"/>
  <c r="Q276" i="207"/>
  <c r="Y219" i="207"/>
  <c r="Y227" i="207" s="1"/>
  <c r="Z218" i="207"/>
  <c r="AA217" i="207"/>
  <c r="S259" i="207"/>
  <c r="K331" i="207"/>
  <c r="K339" i="207" s="1"/>
  <c r="U250" i="207"/>
  <c r="V249" i="207"/>
  <c r="J339" i="207"/>
  <c r="Q275" i="207"/>
  <c r="W235" i="207"/>
  <c r="W242" i="207" s="1"/>
  <c r="S266" i="207"/>
  <c r="T265" i="207"/>
  <c r="M329" i="207"/>
  <c r="L330" i="207"/>
  <c r="AD201" i="207"/>
  <c r="AC202" i="207"/>
  <c r="Y233" i="207"/>
  <c r="X234" i="207"/>
  <c r="R267" i="207"/>
  <c r="R277" i="207" s="1"/>
  <c r="J340" i="207"/>
  <c r="O298" i="207"/>
  <c r="P297" i="207"/>
  <c r="J338" i="207"/>
  <c r="AD194" i="207"/>
  <c r="AA210" i="207"/>
  <c r="N299" i="207"/>
  <c r="N309" i="207" s="1"/>
  <c r="M307" i="207"/>
  <c r="AB203" i="207"/>
  <c r="AB210" i="207" s="1"/>
  <c r="V245" i="207"/>
  <c r="L315" i="207"/>
  <c r="L323" i="207" s="1"/>
  <c r="AF186" i="207"/>
  <c r="AG185" i="207"/>
  <c r="X229" i="207"/>
  <c r="O290" i="207"/>
  <c r="K322" i="207"/>
  <c r="M308" i="207"/>
  <c r="N313" i="207"/>
  <c r="M314" i="207"/>
  <c r="AE187" i="207"/>
  <c r="AE195" i="207" s="1"/>
  <c r="O291" i="207"/>
  <c r="Q282" i="207"/>
  <c r="R281" i="207"/>
  <c r="AG186" i="207" l="1"/>
  <c r="P290" i="207"/>
  <c r="Y229" i="207"/>
  <c r="AF198" i="208"/>
  <c r="K340" i="207"/>
  <c r="Y228" i="207"/>
  <c r="K341" i="207"/>
  <c r="V260" i="208"/>
  <c r="AB211" i="207"/>
  <c r="AB212" i="207"/>
  <c r="AE197" i="207"/>
  <c r="AB213" i="207"/>
  <c r="K338" i="207"/>
  <c r="Y226" i="207"/>
  <c r="AE196" i="207"/>
  <c r="AE194" i="207"/>
  <c r="W243" i="207"/>
  <c r="W244" i="207"/>
  <c r="R274" i="207"/>
  <c r="R275" i="207"/>
  <c r="R276" i="207"/>
  <c r="W245" i="207"/>
  <c r="L324" i="208"/>
  <c r="N310" i="208"/>
  <c r="AF195" i="208"/>
  <c r="AG195" i="208"/>
  <c r="AI195" i="208" s="1"/>
  <c r="AG196" i="208"/>
  <c r="AG197" i="208"/>
  <c r="AF197" i="208"/>
  <c r="AG198" i="208"/>
  <c r="AI198" i="208" s="1"/>
  <c r="N309" i="208"/>
  <c r="L325" i="208"/>
  <c r="AC211" i="208"/>
  <c r="P291" i="208"/>
  <c r="L323" i="208"/>
  <c r="S276" i="208"/>
  <c r="P294" i="208"/>
  <c r="X245" i="208"/>
  <c r="S277" i="208"/>
  <c r="N308" i="208"/>
  <c r="X246" i="208"/>
  <c r="AA234" i="208"/>
  <c r="Z235" i="208"/>
  <c r="K339" i="208"/>
  <c r="AI194" i="208"/>
  <c r="AJ194" i="208" s="1"/>
  <c r="AI193" i="208"/>
  <c r="AL194" i="208"/>
  <c r="AI191" i="208"/>
  <c r="AJ190" i="208" s="1"/>
  <c r="Z228" i="208"/>
  <c r="W252" i="208"/>
  <c r="W262" i="208" s="1"/>
  <c r="AC214" i="208"/>
  <c r="AA220" i="208"/>
  <c r="AA229" i="208" s="1"/>
  <c r="AA227" i="208"/>
  <c r="AA228" i="208"/>
  <c r="T268" i="208"/>
  <c r="T275" i="208" s="1"/>
  <c r="K342" i="208"/>
  <c r="R283" i="208"/>
  <c r="S282" i="208"/>
  <c r="Z229" i="208"/>
  <c r="AI196" i="208"/>
  <c r="Z230" i="208"/>
  <c r="O300" i="208"/>
  <c r="O310" i="208" s="1"/>
  <c r="U267" i="208"/>
  <c r="V266" i="208"/>
  <c r="AF202" i="208"/>
  <c r="AE203" i="208"/>
  <c r="P292" i="208"/>
  <c r="L332" i="208"/>
  <c r="L342" i="208" s="1"/>
  <c r="P299" i="208"/>
  <c r="Q298" i="208"/>
  <c r="Q284" i="208"/>
  <c r="Q294" i="208" s="1"/>
  <c r="X243" i="208"/>
  <c r="AD204" i="208"/>
  <c r="AD212" i="208" s="1"/>
  <c r="AD211" i="208"/>
  <c r="S275" i="208"/>
  <c r="N330" i="208"/>
  <c r="M331" i="208"/>
  <c r="V261" i="208"/>
  <c r="M316" i="208"/>
  <c r="M326" i="208" s="1"/>
  <c r="V259" i="208"/>
  <c r="O314" i="208"/>
  <c r="N315" i="208"/>
  <c r="AC213" i="208"/>
  <c r="AB219" i="208"/>
  <c r="AC218" i="208"/>
  <c r="K340" i="208"/>
  <c r="Y236" i="208"/>
  <c r="Y245" i="208" s="1"/>
  <c r="Y250" i="208"/>
  <c r="X251" i="208"/>
  <c r="M315" i="207"/>
  <c r="M325" i="207" s="1"/>
  <c r="Q283" i="207"/>
  <c r="Q291" i="207" s="1"/>
  <c r="O313" i="207"/>
  <c r="N314" i="207"/>
  <c r="L322" i="207"/>
  <c r="L331" i="207"/>
  <c r="L338" i="207" s="1"/>
  <c r="P292" i="207"/>
  <c r="N329" i="207"/>
  <c r="M330" i="207"/>
  <c r="L324" i="207"/>
  <c r="U265" i="207"/>
  <c r="T266" i="207"/>
  <c r="R282" i="207"/>
  <c r="S281" i="207"/>
  <c r="L325" i="207"/>
  <c r="N307" i="207"/>
  <c r="P298" i="207"/>
  <c r="Q297" i="207"/>
  <c r="X235" i="207"/>
  <c r="X245" i="207" s="1"/>
  <c r="S267" i="207"/>
  <c r="S277" i="207" s="1"/>
  <c r="T258" i="207"/>
  <c r="N306" i="207"/>
  <c r="O299" i="207"/>
  <c r="O308" i="207" s="1"/>
  <c r="Z233" i="207"/>
  <c r="Y234" i="207"/>
  <c r="V250" i="207"/>
  <c r="W249" i="207"/>
  <c r="AA218" i="207"/>
  <c r="AB217" i="207"/>
  <c r="T259" i="207"/>
  <c r="AG187" i="207"/>
  <c r="AI186" i="207" s="1"/>
  <c r="AI188" i="207"/>
  <c r="AI193" i="207" s="1"/>
  <c r="N308" i="207"/>
  <c r="AC203" i="207"/>
  <c r="AC210" i="207" s="1"/>
  <c r="U251" i="207"/>
  <c r="U261" i="207" s="1"/>
  <c r="Z219" i="207"/>
  <c r="Z226" i="207" s="1"/>
  <c r="P291" i="207"/>
  <c r="T260" i="207"/>
  <c r="AF187" i="207"/>
  <c r="AF197" i="207" s="1"/>
  <c r="AE201" i="207"/>
  <c r="AD202" i="207"/>
  <c r="O307" i="207" l="1"/>
  <c r="X242" i="207"/>
  <c r="X244" i="207"/>
  <c r="Z228" i="207"/>
  <c r="AF196" i="207"/>
  <c r="Q293" i="207"/>
  <c r="L339" i="207"/>
  <c r="Q290" i="207"/>
  <c r="AC211" i="207"/>
  <c r="O309" i="207"/>
  <c r="X243" i="207"/>
  <c r="L340" i="207"/>
  <c r="Q292" i="207"/>
  <c r="Z227" i="207"/>
  <c r="AG197" i="207"/>
  <c r="L341" i="207"/>
  <c r="AG196" i="207"/>
  <c r="AF194" i="207"/>
  <c r="AC212" i="207"/>
  <c r="Z229" i="207"/>
  <c r="AC213" i="207"/>
  <c r="AI197" i="208"/>
  <c r="Y246" i="208"/>
  <c r="O307" i="208"/>
  <c r="O309" i="208"/>
  <c r="T276" i="208"/>
  <c r="T277" i="208"/>
  <c r="Q291" i="208"/>
  <c r="Y243" i="208"/>
  <c r="Y244" i="208"/>
  <c r="AD214" i="208"/>
  <c r="T278" i="208"/>
  <c r="N316" i="208"/>
  <c r="N323" i="208" s="1"/>
  <c r="P300" i="208"/>
  <c r="P308" i="208" s="1"/>
  <c r="AG202" i="208"/>
  <c r="AG203" i="208" s="1"/>
  <c r="AF203" i="208"/>
  <c r="O315" i="208"/>
  <c r="P314" i="208"/>
  <c r="M332" i="208"/>
  <c r="M340" i="208" s="1"/>
  <c r="V267" i="208"/>
  <c r="W266" i="208"/>
  <c r="O330" i="208"/>
  <c r="N331" i="208"/>
  <c r="L339" i="208"/>
  <c r="U268" i="208"/>
  <c r="U277" i="208" s="1"/>
  <c r="W259" i="208"/>
  <c r="L340" i="208"/>
  <c r="S283" i="208"/>
  <c r="T282" i="208"/>
  <c r="W260" i="208"/>
  <c r="M323" i="208"/>
  <c r="Q292" i="208"/>
  <c r="L341" i="208"/>
  <c r="R284" i="208"/>
  <c r="R291" i="208" s="1"/>
  <c r="W261" i="208"/>
  <c r="X252" i="208"/>
  <c r="X259" i="208" s="1"/>
  <c r="AD218" i="208"/>
  <c r="AC219" i="208"/>
  <c r="M324" i="208"/>
  <c r="AD213" i="208"/>
  <c r="Q293" i="208"/>
  <c r="AA230" i="208"/>
  <c r="Z236" i="208"/>
  <c r="Z243" i="208" s="1"/>
  <c r="AB220" i="208"/>
  <c r="AB229" i="208" s="1"/>
  <c r="M325" i="208"/>
  <c r="O308" i="208"/>
  <c r="AB234" i="208"/>
  <c r="AA235" i="208"/>
  <c r="Z250" i="208"/>
  <c r="Y251" i="208"/>
  <c r="Q299" i="208"/>
  <c r="R298" i="208"/>
  <c r="AE204" i="208"/>
  <c r="AE213" i="208" s="1"/>
  <c r="Z234" i="207"/>
  <c r="AA233" i="207"/>
  <c r="T267" i="207"/>
  <c r="T274" i="207" s="1"/>
  <c r="AI197" i="207"/>
  <c r="S274" i="207"/>
  <c r="V265" i="207"/>
  <c r="U266" i="207"/>
  <c r="S275" i="207"/>
  <c r="Q298" i="207"/>
  <c r="R297" i="207"/>
  <c r="AD203" i="207"/>
  <c r="AD212" i="207" s="1"/>
  <c r="U258" i="207"/>
  <c r="AC217" i="207"/>
  <c r="AB218" i="207"/>
  <c r="O306" i="207"/>
  <c r="S276" i="207"/>
  <c r="P299" i="207"/>
  <c r="P308" i="207" s="1"/>
  <c r="M331" i="207"/>
  <c r="M339" i="207" s="1"/>
  <c r="AE202" i="207"/>
  <c r="AF201" i="207"/>
  <c r="U260" i="207"/>
  <c r="AI192" i="207"/>
  <c r="AJ193" i="207" s="1"/>
  <c r="AL193" i="207"/>
  <c r="AI190" i="207"/>
  <c r="AJ189" i="207" s="1"/>
  <c r="AA219" i="207"/>
  <c r="AA229" i="207" s="1"/>
  <c r="O329" i="207"/>
  <c r="N330" i="207"/>
  <c r="N315" i="207"/>
  <c r="N325" i="207" s="1"/>
  <c r="M322" i="207"/>
  <c r="O314" i="207"/>
  <c r="P313" i="207"/>
  <c r="M323" i="207"/>
  <c r="AG194" i="207"/>
  <c r="V251" i="207"/>
  <c r="V259" i="207" s="1"/>
  <c r="T281" i="207"/>
  <c r="S282" i="207"/>
  <c r="M324" i="207"/>
  <c r="U259" i="207"/>
  <c r="X249" i="207"/>
  <c r="W250" i="207"/>
  <c r="AF195" i="207"/>
  <c r="AG195" i="207"/>
  <c r="Y235" i="207"/>
  <c r="Y242" i="207" s="1"/>
  <c r="R283" i="207"/>
  <c r="R291" i="207" s="1"/>
  <c r="N326" i="208" l="1"/>
  <c r="AI196" i="207"/>
  <c r="V261" i="207"/>
  <c r="M341" i="207"/>
  <c r="AI194" i="207"/>
  <c r="AA226" i="207"/>
  <c r="M340" i="207"/>
  <c r="AD210" i="207"/>
  <c r="R290" i="207"/>
  <c r="R292" i="207"/>
  <c r="V258" i="207"/>
  <c r="AD211" i="207"/>
  <c r="V260" i="207"/>
  <c r="Z246" i="208"/>
  <c r="Z245" i="208"/>
  <c r="N325" i="208"/>
  <c r="AE214" i="208"/>
  <c r="U278" i="208"/>
  <c r="AB228" i="208"/>
  <c r="R293" i="208"/>
  <c r="R292" i="208"/>
  <c r="AE212" i="208"/>
  <c r="Z244" i="208"/>
  <c r="U275" i="208"/>
  <c r="AE211" i="208"/>
  <c r="U276" i="208"/>
  <c r="R294" i="208"/>
  <c r="M341" i="208"/>
  <c r="Q300" i="208"/>
  <c r="Q310" i="208" s="1"/>
  <c r="AB230" i="208"/>
  <c r="X261" i="208"/>
  <c r="N332" i="208"/>
  <c r="N340" i="208" s="1"/>
  <c r="M342" i="208"/>
  <c r="P310" i="208"/>
  <c r="Y252" i="208"/>
  <c r="Y261" i="208" s="1"/>
  <c r="AB227" i="208"/>
  <c r="X260" i="208"/>
  <c r="O331" i="208"/>
  <c r="P330" i="208"/>
  <c r="P307" i="208"/>
  <c r="R299" i="208"/>
  <c r="S298" i="208"/>
  <c r="AA250" i="208"/>
  <c r="Z251" i="208"/>
  <c r="X262" i="208"/>
  <c r="Q314" i="208"/>
  <c r="P315" i="208"/>
  <c r="P309" i="208"/>
  <c r="W267" i="208"/>
  <c r="X266" i="208"/>
  <c r="O316" i="208"/>
  <c r="O326" i="208" s="1"/>
  <c r="AA236" i="208"/>
  <c r="AA245" i="208" s="1"/>
  <c r="AC234" i="208"/>
  <c r="AB235" i="208"/>
  <c r="V268" i="208"/>
  <c r="V275" i="208" s="1"/>
  <c r="AF204" i="208"/>
  <c r="AF211" i="208" s="1"/>
  <c r="N324" i="208"/>
  <c r="AC220" i="208"/>
  <c r="AC230" i="208" s="1"/>
  <c r="M339" i="208"/>
  <c r="AG204" i="208"/>
  <c r="AI203" i="208" s="1"/>
  <c r="AI205" i="208"/>
  <c r="AE218" i="208"/>
  <c r="AD219" i="208"/>
  <c r="T283" i="208"/>
  <c r="U282" i="208"/>
  <c r="S284" i="208"/>
  <c r="S293" i="208" s="1"/>
  <c r="S292" i="208"/>
  <c r="T277" i="207"/>
  <c r="W251" i="207"/>
  <c r="W261" i="207" s="1"/>
  <c r="AA227" i="207"/>
  <c r="AB219" i="207"/>
  <c r="AB229" i="207" s="1"/>
  <c r="R298" i="207"/>
  <c r="S297" i="207"/>
  <c r="T276" i="207"/>
  <c r="N322" i="207"/>
  <c r="AD217" i="207"/>
  <c r="AC218" i="207"/>
  <c r="Q299" i="207"/>
  <c r="Q309" i="207" s="1"/>
  <c r="N323" i="207"/>
  <c r="AA228" i="207"/>
  <c r="AG201" i="207"/>
  <c r="AG202" i="207" s="1"/>
  <c r="AF202" i="207"/>
  <c r="P307" i="207"/>
  <c r="T275" i="207"/>
  <c r="N324" i="207"/>
  <c r="AE203" i="207"/>
  <c r="AE212" i="207" s="1"/>
  <c r="P309" i="207"/>
  <c r="U267" i="207"/>
  <c r="U274" i="207" s="1"/>
  <c r="R293" i="207"/>
  <c r="Y243" i="207"/>
  <c r="S283" i="207"/>
  <c r="S292" i="207" s="1"/>
  <c r="P306" i="207"/>
  <c r="AD213" i="207"/>
  <c r="W265" i="207"/>
  <c r="V266" i="207"/>
  <c r="AA234" i="207"/>
  <c r="AB233" i="207"/>
  <c r="X250" i="207"/>
  <c r="Y249" i="207"/>
  <c r="Y244" i="207"/>
  <c r="U281" i="207"/>
  <c r="T282" i="207"/>
  <c r="P314" i="207"/>
  <c r="Q313" i="207"/>
  <c r="N331" i="207"/>
  <c r="N339" i="207" s="1"/>
  <c r="M338" i="207"/>
  <c r="Z235" i="207"/>
  <c r="Z242" i="207" s="1"/>
  <c r="Y245" i="207"/>
  <c r="AI195" i="207"/>
  <c r="O315" i="207"/>
  <c r="O325" i="207" s="1"/>
  <c r="O330" i="207"/>
  <c r="P329" i="207"/>
  <c r="S291" i="208" l="1"/>
  <c r="O324" i="208"/>
  <c r="Y262" i="208"/>
  <c r="Y259" i="208"/>
  <c r="Y260" i="208"/>
  <c r="N340" i="207"/>
  <c r="AB228" i="207"/>
  <c r="N341" i="207"/>
  <c r="U275" i="207"/>
  <c r="U276" i="207"/>
  <c r="U277" i="207"/>
  <c r="AB227" i="207"/>
  <c r="O323" i="208"/>
  <c r="S294" i="208"/>
  <c r="O325" i="208"/>
  <c r="AA244" i="208"/>
  <c r="N341" i="208"/>
  <c r="AA246" i="208"/>
  <c r="N342" i="208"/>
  <c r="AG213" i="208"/>
  <c r="AA243" i="208"/>
  <c r="V276" i="208"/>
  <c r="AG214" i="208"/>
  <c r="V277" i="208"/>
  <c r="AC227" i="208"/>
  <c r="V278" i="208"/>
  <c r="T284" i="208"/>
  <c r="T293" i="208" s="1"/>
  <c r="AD220" i="208"/>
  <c r="AD228" i="208" s="1"/>
  <c r="AF212" i="208"/>
  <c r="P316" i="208"/>
  <c r="P323" i="208" s="1"/>
  <c r="P331" i="208"/>
  <c r="Q330" i="208"/>
  <c r="AF218" i="208"/>
  <c r="AE219" i="208"/>
  <c r="AF214" i="208"/>
  <c r="AB236" i="208"/>
  <c r="AB244" i="208" s="1"/>
  <c r="Q315" i="208"/>
  <c r="R314" i="208"/>
  <c r="O332" i="208"/>
  <c r="O339" i="208" s="1"/>
  <c r="AL210" i="208"/>
  <c r="AI210" i="208"/>
  <c r="AJ210" i="208" s="1"/>
  <c r="AI207" i="208"/>
  <c r="AJ206" i="208" s="1"/>
  <c r="AI209" i="208"/>
  <c r="AF213" i="208"/>
  <c r="Z252" i="208"/>
  <c r="Z262" i="208" s="1"/>
  <c r="Q307" i="208"/>
  <c r="AC235" i="208"/>
  <c r="AD234" i="208"/>
  <c r="AC229" i="208"/>
  <c r="AA251" i="208"/>
  <c r="AB250" i="208"/>
  <c r="N339" i="208"/>
  <c r="Q308" i="208"/>
  <c r="U283" i="208"/>
  <c r="V282" i="208"/>
  <c r="AC228" i="208"/>
  <c r="AG211" i="208"/>
  <c r="AI211" i="208" s="1"/>
  <c r="AG212" i="208"/>
  <c r="X267" i="208"/>
  <c r="Y266" i="208"/>
  <c r="S299" i="208"/>
  <c r="T298" i="208"/>
  <c r="Q309" i="208"/>
  <c r="W268" i="208"/>
  <c r="W278" i="208" s="1"/>
  <c r="R300" i="208"/>
  <c r="R308" i="208" s="1"/>
  <c r="X251" i="207"/>
  <c r="X260" i="207" s="1"/>
  <c r="AA235" i="207"/>
  <c r="AA242" i="207" s="1"/>
  <c r="S291" i="207"/>
  <c r="Q306" i="207"/>
  <c r="T297" i="207"/>
  <c r="S298" i="207"/>
  <c r="AB234" i="207"/>
  <c r="AC233" i="207"/>
  <c r="O323" i="207"/>
  <c r="O324" i="207"/>
  <c r="Z245" i="207"/>
  <c r="P315" i="207"/>
  <c r="P325" i="207" s="1"/>
  <c r="V267" i="207"/>
  <c r="V275" i="207" s="1"/>
  <c r="S293" i="207"/>
  <c r="Q308" i="207"/>
  <c r="R299" i="207"/>
  <c r="R308" i="207" s="1"/>
  <c r="W260" i="207"/>
  <c r="Z244" i="207"/>
  <c r="O322" i="207"/>
  <c r="W266" i="207"/>
  <c r="X265" i="207"/>
  <c r="AE211" i="207"/>
  <c r="Q307" i="207"/>
  <c r="W258" i="207"/>
  <c r="S290" i="207"/>
  <c r="U282" i="207"/>
  <c r="V281" i="207"/>
  <c r="AE210" i="207"/>
  <c r="AF203" i="207"/>
  <c r="AF213" i="207" s="1"/>
  <c r="AB226" i="207"/>
  <c r="W259" i="207"/>
  <c r="Z243" i="207"/>
  <c r="AE213" i="207"/>
  <c r="AG203" i="207"/>
  <c r="AI204" i="207"/>
  <c r="AI209" i="207" s="1"/>
  <c r="AC219" i="207"/>
  <c r="AC229" i="207" s="1"/>
  <c r="R313" i="207"/>
  <c r="Q314" i="207"/>
  <c r="T283" i="207"/>
  <c r="T292" i="207" s="1"/>
  <c r="P330" i="207"/>
  <c r="Q329" i="207"/>
  <c r="N338" i="207"/>
  <c r="O331" i="207"/>
  <c r="O340" i="207" s="1"/>
  <c r="Z249" i="207"/>
  <c r="Y250" i="207"/>
  <c r="AD218" i="207"/>
  <c r="AE217" i="207"/>
  <c r="AI212" i="208" l="1"/>
  <c r="AI202" i="207"/>
  <c r="AJ209" i="207" s="1"/>
  <c r="V277" i="207"/>
  <c r="AA245" i="207"/>
  <c r="AI213" i="208"/>
  <c r="R307" i="208"/>
  <c r="AD230" i="208"/>
  <c r="R309" i="208"/>
  <c r="V276" i="207"/>
  <c r="T293" i="207"/>
  <c r="R309" i="207"/>
  <c r="P322" i="207"/>
  <c r="O341" i="207"/>
  <c r="V274" i="207"/>
  <c r="T292" i="208"/>
  <c r="P324" i="208"/>
  <c r="T294" i="208"/>
  <c r="AI214" i="208"/>
  <c r="P325" i="208"/>
  <c r="T291" i="208"/>
  <c r="P326" i="208"/>
  <c r="O340" i="208"/>
  <c r="O341" i="208"/>
  <c r="R310" i="208"/>
  <c r="O342" i="208"/>
  <c r="AD229" i="208"/>
  <c r="AE234" i="208"/>
  <c r="AD235" i="208"/>
  <c r="AB246" i="208"/>
  <c r="W282" i="208"/>
  <c r="V283" i="208"/>
  <c r="AC236" i="208"/>
  <c r="AC243" i="208" s="1"/>
  <c r="T299" i="208"/>
  <c r="U298" i="208"/>
  <c r="U284" i="208"/>
  <c r="U294" i="208" s="1"/>
  <c r="S300" i="208"/>
  <c r="S309" i="208" s="1"/>
  <c r="S307" i="208"/>
  <c r="Z259" i="208"/>
  <c r="R315" i="208"/>
  <c r="S314" i="208"/>
  <c r="AE220" i="208"/>
  <c r="AE230" i="208" s="1"/>
  <c r="Q316" i="208"/>
  <c r="Q326" i="208" s="1"/>
  <c r="AF219" i="208"/>
  <c r="AG218" i="208"/>
  <c r="AG219" i="208" s="1"/>
  <c r="Z266" i="208"/>
  <c r="Y267" i="208"/>
  <c r="W276" i="208"/>
  <c r="X268" i="208"/>
  <c r="X278" i="208" s="1"/>
  <c r="AC250" i="208"/>
  <c r="AB251" i="208"/>
  <c r="Z261" i="208"/>
  <c r="AB243" i="208"/>
  <c r="R330" i="208"/>
  <c r="Q331" i="208"/>
  <c r="W275" i="208"/>
  <c r="W277" i="208"/>
  <c r="AA252" i="208"/>
  <c r="AA260" i="208" s="1"/>
  <c r="Z260" i="208"/>
  <c r="AB245" i="208"/>
  <c r="P332" i="208"/>
  <c r="P339" i="208" s="1"/>
  <c r="AD227" i="208"/>
  <c r="AI208" i="207"/>
  <c r="AI206" i="207"/>
  <c r="W281" i="207"/>
  <c r="V282" i="207"/>
  <c r="W267" i="207"/>
  <c r="W275" i="207" s="1"/>
  <c r="AD233" i="207"/>
  <c r="AC234" i="207"/>
  <c r="AA244" i="207"/>
  <c r="U283" i="207"/>
  <c r="U292" i="207" s="1"/>
  <c r="AB235" i="207"/>
  <c r="AB245" i="207" s="1"/>
  <c r="AE218" i="207"/>
  <c r="AF217" i="207"/>
  <c r="R329" i="207"/>
  <c r="Q330" i="207"/>
  <c r="P323" i="207"/>
  <c r="S299" i="207"/>
  <c r="S308" i="207" s="1"/>
  <c r="AD219" i="207"/>
  <c r="AD229" i="207" s="1"/>
  <c r="Y251" i="207"/>
  <c r="Y260" i="207" s="1"/>
  <c r="AG211" i="207"/>
  <c r="AI211" i="207" s="1"/>
  <c r="AF210" i="207"/>
  <c r="P324" i="207"/>
  <c r="U297" i="207"/>
  <c r="T298" i="207"/>
  <c r="AG212" i="207"/>
  <c r="AF211" i="207"/>
  <c r="X261" i="207"/>
  <c r="Q315" i="207"/>
  <c r="Q322" i="207" s="1"/>
  <c r="R314" i="207"/>
  <c r="S313" i="207"/>
  <c r="Z250" i="207"/>
  <c r="AA249" i="207"/>
  <c r="T290" i="207"/>
  <c r="AG213" i="207"/>
  <c r="AI213" i="207" s="1"/>
  <c r="AF212" i="207"/>
  <c r="R306" i="207"/>
  <c r="X258" i="207"/>
  <c r="AG210" i="207"/>
  <c r="P331" i="207"/>
  <c r="P341" i="207" s="1"/>
  <c r="AC226" i="207"/>
  <c r="AC227" i="207"/>
  <c r="O339" i="207"/>
  <c r="T291" i="207"/>
  <c r="AC228" i="207"/>
  <c r="R307" i="207"/>
  <c r="AA243" i="207"/>
  <c r="X259" i="207"/>
  <c r="O338" i="207"/>
  <c r="Y265" i="207"/>
  <c r="X266" i="207"/>
  <c r="AA259" i="208" l="1"/>
  <c r="AJ205" i="207"/>
  <c r="AL209" i="207"/>
  <c r="AI210" i="207"/>
  <c r="Q323" i="207"/>
  <c r="Q324" i="207"/>
  <c r="Q325" i="207"/>
  <c r="W276" i="207"/>
  <c r="Y261" i="207"/>
  <c r="U293" i="207"/>
  <c r="Q323" i="208"/>
  <c r="Q325" i="208"/>
  <c r="U293" i="208"/>
  <c r="P340" i="208"/>
  <c r="Q324" i="208"/>
  <c r="S308" i="208"/>
  <c r="S310" i="208"/>
  <c r="AC244" i="208"/>
  <c r="P342" i="208"/>
  <c r="U292" i="208"/>
  <c r="AC245" i="208"/>
  <c r="P341" i="208"/>
  <c r="U291" i="208"/>
  <c r="AC246" i="208"/>
  <c r="R316" i="208"/>
  <c r="R326" i="208" s="1"/>
  <c r="AB252" i="208"/>
  <c r="AB260" i="208" s="1"/>
  <c r="Y268" i="208"/>
  <c r="Y278" i="208" s="1"/>
  <c r="AD250" i="208"/>
  <c r="AC251" i="208"/>
  <c r="AA266" i="208"/>
  <c r="Z267" i="208"/>
  <c r="AG220" i="208"/>
  <c r="AI219" i="208" s="1"/>
  <c r="AI221" i="208"/>
  <c r="AE227" i="208"/>
  <c r="V284" i="208"/>
  <c r="V291" i="208" s="1"/>
  <c r="X275" i="208"/>
  <c r="AF220" i="208"/>
  <c r="AF230" i="208" s="1"/>
  <c r="AE228" i="208"/>
  <c r="V298" i="208"/>
  <c r="U299" i="208"/>
  <c r="X282" i="208"/>
  <c r="W283" i="208"/>
  <c r="AA261" i="208"/>
  <c r="Q332" i="208"/>
  <c r="Q342" i="208" s="1"/>
  <c r="X276" i="208"/>
  <c r="AE229" i="208"/>
  <c r="T300" i="208"/>
  <c r="T307" i="208" s="1"/>
  <c r="AA262" i="208"/>
  <c r="R331" i="208"/>
  <c r="S330" i="208"/>
  <c r="X277" i="208"/>
  <c r="AD236" i="208"/>
  <c r="AD246" i="208" s="1"/>
  <c r="S315" i="208"/>
  <c r="T314" i="208"/>
  <c r="AF234" i="208"/>
  <c r="AE235" i="208"/>
  <c r="P338" i="207"/>
  <c r="AD228" i="207"/>
  <c r="S307" i="207"/>
  <c r="AB243" i="207"/>
  <c r="W277" i="207"/>
  <c r="V297" i="207"/>
  <c r="U298" i="207"/>
  <c r="P339" i="207"/>
  <c r="S309" i="207"/>
  <c r="AB242" i="207"/>
  <c r="V283" i="207"/>
  <c r="V293" i="207" s="1"/>
  <c r="P340" i="207"/>
  <c r="AA250" i="207"/>
  <c r="AB249" i="207"/>
  <c r="AD226" i="207"/>
  <c r="AB244" i="207"/>
  <c r="AC235" i="207"/>
  <c r="AC242" i="207" s="1"/>
  <c r="X281" i="207"/>
  <c r="W282" i="207"/>
  <c r="Z251" i="207"/>
  <c r="Z261" i="207" s="1"/>
  <c r="AD227" i="207"/>
  <c r="Q331" i="207"/>
  <c r="Q341" i="207" s="1"/>
  <c r="AD234" i="207"/>
  <c r="AE233" i="207"/>
  <c r="S314" i="207"/>
  <c r="T313" i="207"/>
  <c r="Y258" i="207"/>
  <c r="S329" i="207"/>
  <c r="R330" i="207"/>
  <c r="U291" i="207"/>
  <c r="X267" i="207"/>
  <c r="X275" i="207" s="1"/>
  <c r="Z265" i="207"/>
  <c r="Y266" i="207"/>
  <c r="R315" i="207"/>
  <c r="R324" i="207" s="1"/>
  <c r="AI212" i="207"/>
  <c r="Y259" i="207"/>
  <c r="S306" i="207"/>
  <c r="AF218" i="207"/>
  <c r="AG217" i="207"/>
  <c r="U290" i="207"/>
  <c r="W274" i="207"/>
  <c r="T299" i="207"/>
  <c r="T308" i="207" s="1"/>
  <c r="AE219" i="207"/>
  <c r="AE227" i="207" s="1"/>
  <c r="X276" i="207" l="1"/>
  <c r="AD244" i="208"/>
  <c r="X277" i="207"/>
  <c r="AG218" i="207"/>
  <c r="AE229" i="207"/>
  <c r="AG229" i="208"/>
  <c r="AB262" i="208"/>
  <c r="AC245" i="207"/>
  <c r="AC243" i="207"/>
  <c r="X274" i="207"/>
  <c r="AC244" i="207"/>
  <c r="R325" i="207"/>
  <c r="AE228" i="207"/>
  <c r="AE226" i="207"/>
  <c r="AG228" i="208"/>
  <c r="AG230" i="208"/>
  <c r="AI230" i="208" s="1"/>
  <c r="AG227" i="208"/>
  <c r="AB259" i="208"/>
  <c r="AB261" i="208"/>
  <c r="U300" i="208"/>
  <c r="U310" i="208" s="1"/>
  <c r="AD251" i="208"/>
  <c r="AE250" i="208"/>
  <c r="W298" i="208"/>
  <c r="V299" i="208"/>
  <c r="T308" i="208"/>
  <c r="Q340" i="208"/>
  <c r="V294" i="208"/>
  <c r="Y275" i="208"/>
  <c r="AD243" i="208"/>
  <c r="T310" i="208"/>
  <c r="Q341" i="208"/>
  <c r="V292" i="208"/>
  <c r="Y276" i="208"/>
  <c r="Y277" i="208"/>
  <c r="R323" i="208"/>
  <c r="Q339" i="208"/>
  <c r="AD245" i="208"/>
  <c r="AF227" i="208"/>
  <c r="AF235" i="208"/>
  <c r="AG234" i="208"/>
  <c r="AG235" i="208" s="1"/>
  <c r="T309" i="208"/>
  <c r="AF228" i="208"/>
  <c r="V293" i="208"/>
  <c r="Z268" i="208"/>
  <c r="Z278" i="208" s="1"/>
  <c r="R324" i="208"/>
  <c r="AE236" i="208"/>
  <c r="AE244" i="208" s="1"/>
  <c r="T315" i="208"/>
  <c r="U314" i="208"/>
  <c r="S331" i="208"/>
  <c r="T330" i="208"/>
  <c r="W284" i="208"/>
  <c r="W292" i="208" s="1"/>
  <c r="AF229" i="208"/>
  <c r="AB266" i="208"/>
  <c r="AA267" i="208"/>
  <c r="R325" i="208"/>
  <c r="S316" i="208"/>
  <c r="S326" i="208" s="1"/>
  <c r="R332" i="208"/>
  <c r="R339" i="208" s="1"/>
  <c r="X283" i="208"/>
  <c r="Y282" i="208"/>
  <c r="AL226" i="208"/>
  <c r="AI226" i="208"/>
  <c r="AJ226" i="208" s="1"/>
  <c r="AI225" i="208"/>
  <c r="AI223" i="208"/>
  <c r="AJ222" i="208" s="1"/>
  <c r="AC252" i="208"/>
  <c r="AC260" i="208" s="1"/>
  <c r="T306" i="207"/>
  <c r="Y267" i="207"/>
  <c r="Y276" i="207" s="1"/>
  <c r="R331" i="207"/>
  <c r="R339" i="207" s="1"/>
  <c r="Q339" i="207"/>
  <c r="Z258" i="207"/>
  <c r="U299" i="207"/>
  <c r="U306" i="207" s="1"/>
  <c r="Z266" i="207"/>
  <c r="AA265" i="207"/>
  <c r="T329" i="207"/>
  <c r="S330" i="207"/>
  <c r="Z259" i="207"/>
  <c r="V290" i="207"/>
  <c r="V298" i="207"/>
  <c r="W297" i="207"/>
  <c r="T307" i="207"/>
  <c r="Q340" i="207"/>
  <c r="Z260" i="207"/>
  <c r="V291" i="207"/>
  <c r="AF219" i="207"/>
  <c r="AF226" i="207" s="1"/>
  <c r="T309" i="207"/>
  <c r="U313" i="207"/>
  <c r="T314" i="207"/>
  <c r="Q338" i="207"/>
  <c r="W283" i="207"/>
  <c r="W292" i="207" s="1"/>
  <c r="V292" i="207"/>
  <c r="AD235" i="207"/>
  <c r="AD245" i="207" s="1"/>
  <c r="R322" i="207"/>
  <c r="S315" i="207"/>
  <c r="S322" i="207" s="1"/>
  <c r="X282" i="207"/>
  <c r="Y281" i="207"/>
  <c r="R323" i="207"/>
  <c r="AB250" i="207"/>
  <c r="AC249" i="207"/>
  <c r="AG219" i="207"/>
  <c r="AI218" i="207" s="1"/>
  <c r="AI220" i="207"/>
  <c r="AI225" i="207" s="1"/>
  <c r="AF233" i="207"/>
  <c r="AE234" i="207"/>
  <c r="AA251" i="207"/>
  <c r="AA260" i="207" s="1"/>
  <c r="AI229" i="208" l="1"/>
  <c r="AI227" i="208"/>
  <c r="AA259" i="207"/>
  <c r="AA261" i="207"/>
  <c r="R342" i="208"/>
  <c r="AI228" i="208"/>
  <c r="S325" i="207"/>
  <c r="Y274" i="207"/>
  <c r="U307" i="207"/>
  <c r="AF227" i="207"/>
  <c r="U308" i="207"/>
  <c r="AF229" i="207"/>
  <c r="U309" i="207"/>
  <c r="Y275" i="207"/>
  <c r="W293" i="207"/>
  <c r="AG226" i="207"/>
  <c r="AD243" i="207"/>
  <c r="S323" i="207"/>
  <c r="AD242" i="207"/>
  <c r="AG227" i="207"/>
  <c r="AG228" i="207"/>
  <c r="S324" i="207"/>
  <c r="AD244" i="207"/>
  <c r="R340" i="207"/>
  <c r="AG229" i="207"/>
  <c r="AI229" i="207" s="1"/>
  <c r="R341" i="207"/>
  <c r="W294" i="208"/>
  <c r="W293" i="208"/>
  <c r="W291" i="208"/>
  <c r="U307" i="208"/>
  <c r="S325" i="208"/>
  <c r="R340" i="208"/>
  <c r="R341" i="208"/>
  <c r="U309" i="208"/>
  <c r="S323" i="208"/>
  <c r="AE245" i="208"/>
  <c r="AE246" i="208"/>
  <c r="AE251" i="208"/>
  <c r="AF250" i="208"/>
  <c r="AA268" i="208"/>
  <c r="AA278" i="208" s="1"/>
  <c r="U330" i="208"/>
  <c r="T331" i="208"/>
  <c r="AD252" i="208"/>
  <c r="AD261" i="208" s="1"/>
  <c r="AB267" i="208"/>
  <c r="AC266" i="208"/>
  <c r="S332" i="208"/>
  <c r="S342" i="208" s="1"/>
  <c r="V314" i="208"/>
  <c r="U315" i="208"/>
  <c r="AG236" i="208"/>
  <c r="AI237" i="208"/>
  <c r="Z282" i="208"/>
  <c r="Y283" i="208"/>
  <c r="T316" i="208"/>
  <c r="T326" i="208" s="1"/>
  <c r="Z275" i="208"/>
  <c r="AF236" i="208"/>
  <c r="AF246" i="208" s="1"/>
  <c r="AC259" i="208"/>
  <c r="Z276" i="208"/>
  <c r="AC262" i="208"/>
  <c r="AC261" i="208"/>
  <c r="S324" i="208"/>
  <c r="AE243" i="208"/>
  <c r="Z277" i="208"/>
  <c r="V300" i="208"/>
  <c r="V308" i="208" s="1"/>
  <c r="U308" i="208"/>
  <c r="X284" i="208"/>
  <c r="X294" i="208" s="1"/>
  <c r="X298" i="208"/>
  <c r="W299" i="208"/>
  <c r="T315" i="207"/>
  <c r="T324" i="207" s="1"/>
  <c r="S331" i="207"/>
  <c r="S340" i="207" s="1"/>
  <c r="V313" i="207"/>
  <c r="U314" i="207"/>
  <c r="U329" i="207"/>
  <c r="T330" i="207"/>
  <c r="AF234" i="207"/>
  <c r="AG233" i="207"/>
  <c r="AA266" i="207"/>
  <c r="AB265" i="207"/>
  <c r="AD249" i="207"/>
  <c r="AC250" i="207"/>
  <c r="W290" i="207"/>
  <c r="Z267" i="207"/>
  <c r="Z276" i="207" s="1"/>
  <c r="Y277" i="207"/>
  <c r="Y282" i="207"/>
  <c r="Z281" i="207"/>
  <c r="W291" i="207"/>
  <c r="AF228" i="207"/>
  <c r="W298" i="207"/>
  <c r="X297" i="207"/>
  <c r="R338" i="207"/>
  <c r="AE235" i="207"/>
  <c r="AE245" i="207" s="1"/>
  <c r="AB251" i="207"/>
  <c r="AB260" i="207" s="1"/>
  <c r="AL225" i="207"/>
  <c r="AJ225" i="207"/>
  <c r="AI224" i="207"/>
  <c r="AI222" i="207"/>
  <c r="AJ221" i="207" s="1"/>
  <c r="AA258" i="207"/>
  <c r="AI226" i="207"/>
  <c r="X283" i="207"/>
  <c r="X292" i="207" s="1"/>
  <c r="V299" i="207"/>
  <c r="V308" i="207" s="1"/>
  <c r="AI235" i="208" l="1"/>
  <c r="AI227" i="207"/>
  <c r="AG234" i="207"/>
  <c r="Z275" i="207"/>
  <c r="Z277" i="207"/>
  <c r="T325" i="207"/>
  <c r="V307" i="207"/>
  <c r="V309" i="207"/>
  <c r="V306" i="207"/>
  <c r="AI228" i="207"/>
  <c r="T322" i="207"/>
  <c r="T323" i="207"/>
  <c r="V307" i="208"/>
  <c r="S341" i="208"/>
  <c r="V309" i="208"/>
  <c r="T325" i="208"/>
  <c r="T323" i="208"/>
  <c r="S339" i="208"/>
  <c r="S340" i="208"/>
  <c r="W300" i="208"/>
  <c r="W310" i="208" s="1"/>
  <c r="Z283" i="208"/>
  <c r="AA282" i="208"/>
  <c r="V315" i="208"/>
  <c r="W314" i="208"/>
  <c r="AD259" i="208"/>
  <c r="AL242" i="208"/>
  <c r="AI242" i="208"/>
  <c r="AJ242" i="208" s="1"/>
  <c r="AI239" i="208"/>
  <c r="AJ238" i="208" s="1"/>
  <c r="AI241" i="208"/>
  <c r="AA275" i="208"/>
  <c r="AD260" i="208"/>
  <c r="AA276" i="208"/>
  <c r="AG243" i="208"/>
  <c r="AD262" i="208"/>
  <c r="AA277" i="208"/>
  <c r="X292" i="208"/>
  <c r="V310" i="208"/>
  <c r="AF245" i="208"/>
  <c r="AG244" i="208"/>
  <c r="AF243" i="208"/>
  <c r="T324" i="208"/>
  <c r="AG245" i="208"/>
  <c r="AG250" i="208"/>
  <c r="AG251" i="208" s="1"/>
  <c r="AF251" i="208"/>
  <c r="X299" i="208"/>
  <c r="Y298" i="208"/>
  <c r="X291" i="208"/>
  <c r="X293" i="208"/>
  <c r="AF244" i="208"/>
  <c r="AG246" i="208"/>
  <c r="AI246" i="208" s="1"/>
  <c r="AC267" i="208"/>
  <c r="AD266" i="208"/>
  <c r="T332" i="208"/>
  <c r="T340" i="208" s="1"/>
  <c r="AE252" i="208"/>
  <c r="AE261" i="208" s="1"/>
  <c r="Y284" i="208"/>
  <c r="Y294" i="208" s="1"/>
  <c r="U316" i="208"/>
  <c r="U323" i="208" s="1"/>
  <c r="AB268" i="208"/>
  <c r="AB278" i="208" s="1"/>
  <c r="U331" i="208"/>
  <c r="V330" i="208"/>
  <c r="T331" i="207"/>
  <c r="T341" i="207" s="1"/>
  <c r="S341" i="207"/>
  <c r="AE242" i="207"/>
  <c r="Z282" i="207"/>
  <c r="AA281" i="207"/>
  <c r="V329" i="207"/>
  <c r="U330" i="207"/>
  <c r="X291" i="207"/>
  <c r="AE243" i="207"/>
  <c r="Y283" i="207"/>
  <c r="Y292" i="207" s="1"/>
  <c r="AC251" i="207"/>
  <c r="AC261" i="207" s="1"/>
  <c r="U315" i="207"/>
  <c r="U325" i="207" s="1"/>
  <c r="AB261" i="207"/>
  <c r="AE244" i="207"/>
  <c r="AD250" i="207"/>
  <c r="AE249" i="207"/>
  <c r="V314" i="207"/>
  <c r="W313" i="207"/>
  <c r="AB266" i="207"/>
  <c r="AC265" i="207"/>
  <c r="AB258" i="207"/>
  <c r="AB259" i="207"/>
  <c r="X298" i="207"/>
  <c r="Y297" i="207"/>
  <c r="Z274" i="207"/>
  <c r="AA267" i="207"/>
  <c r="AA274" i="207" s="1"/>
  <c r="S338" i="207"/>
  <c r="X293" i="207"/>
  <c r="X290" i="207"/>
  <c r="W299" i="207"/>
  <c r="W309" i="207" s="1"/>
  <c r="AG235" i="207"/>
  <c r="AI234" i="207" s="1"/>
  <c r="AI236" i="207"/>
  <c r="AI241" i="207" s="1"/>
  <c r="S339" i="207"/>
  <c r="AF235" i="207"/>
  <c r="AF243" i="207" s="1"/>
  <c r="W308" i="207" l="1"/>
  <c r="W306" i="207"/>
  <c r="W307" i="207"/>
  <c r="AG245" i="207"/>
  <c r="AI245" i="208"/>
  <c r="AA276" i="207"/>
  <c r="AF242" i="207"/>
  <c r="AG244" i="207"/>
  <c r="AF244" i="207"/>
  <c r="U324" i="208"/>
  <c r="U326" i="208"/>
  <c r="U325" i="208"/>
  <c r="AI243" i="208"/>
  <c r="Y291" i="208"/>
  <c r="W307" i="208"/>
  <c r="AE259" i="208"/>
  <c r="AE262" i="208"/>
  <c r="U332" i="208"/>
  <c r="U342" i="208" s="1"/>
  <c r="T341" i="208"/>
  <c r="Z298" i="208"/>
  <c r="Y299" i="208"/>
  <c r="V316" i="208"/>
  <c r="V326" i="208" s="1"/>
  <c r="T342" i="208"/>
  <c r="X300" i="208"/>
  <c r="X309" i="208" s="1"/>
  <c r="AA283" i="208"/>
  <c r="AB282" i="208"/>
  <c r="AB275" i="208"/>
  <c r="AE260" i="208"/>
  <c r="AE266" i="208"/>
  <c r="AD267" i="208"/>
  <c r="AF252" i="208"/>
  <c r="AF259" i="208" s="1"/>
  <c r="Z284" i="208"/>
  <c r="Z292" i="208" s="1"/>
  <c r="AB276" i="208"/>
  <c r="AC268" i="208"/>
  <c r="AC276" i="208" s="1"/>
  <c r="AG252" i="208"/>
  <c r="AI253" i="208"/>
  <c r="W309" i="208"/>
  <c r="AB277" i="208"/>
  <c r="Y292" i="208"/>
  <c r="Y293" i="208"/>
  <c r="T339" i="208"/>
  <c r="W308" i="208"/>
  <c r="W330" i="208"/>
  <c r="V331" i="208"/>
  <c r="AI244" i="208"/>
  <c r="W315" i="208"/>
  <c r="X314" i="208"/>
  <c r="X299" i="207"/>
  <c r="X308" i="207" s="1"/>
  <c r="AD251" i="207"/>
  <c r="AD258" i="207" s="1"/>
  <c r="Z283" i="207"/>
  <c r="Z293" i="207" s="1"/>
  <c r="Y291" i="207"/>
  <c r="AA275" i="207"/>
  <c r="AC258" i="207"/>
  <c r="Y293" i="207"/>
  <c r="AC259" i="207"/>
  <c r="AA277" i="207"/>
  <c r="AB267" i="207"/>
  <c r="AB275" i="207" s="1"/>
  <c r="U322" i="207"/>
  <c r="AC260" i="207"/>
  <c r="T338" i="207"/>
  <c r="W314" i="207"/>
  <c r="X313" i="207"/>
  <c r="U323" i="207"/>
  <c r="U331" i="207"/>
  <c r="U341" i="207" s="1"/>
  <c r="T339" i="207"/>
  <c r="AI238" i="207"/>
  <c r="AJ237" i="207" s="1"/>
  <c r="AL241" i="207"/>
  <c r="AJ241" i="207"/>
  <c r="AI240" i="207"/>
  <c r="AD265" i="207"/>
  <c r="AC266" i="207"/>
  <c r="AG242" i="207"/>
  <c r="V315" i="207"/>
  <c r="V325" i="207" s="1"/>
  <c r="U324" i="207"/>
  <c r="Y290" i="207"/>
  <c r="W329" i="207"/>
  <c r="V330" i="207"/>
  <c r="T340" i="207"/>
  <c r="AF245" i="207"/>
  <c r="AI245" i="207" s="1"/>
  <c r="AG243" i="207"/>
  <c r="AI243" i="207" s="1"/>
  <c r="Y298" i="207"/>
  <c r="Z297" i="207"/>
  <c r="AE250" i="207"/>
  <c r="AF249" i="207"/>
  <c r="AB281" i="207"/>
  <c r="AA282" i="207"/>
  <c r="AI251" i="208" l="1"/>
  <c r="V323" i="208"/>
  <c r="AI242" i="207"/>
  <c r="X308" i="208"/>
  <c r="AB277" i="207"/>
  <c r="AI244" i="207"/>
  <c r="AD259" i="207"/>
  <c r="AD260" i="207"/>
  <c r="AD261" i="207"/>
  <c r="AB276" i="207"/>
  <c r="AC278" i="208"/>
  <c r="AC277" i="208"/>
  <c r="AF261" i="208"/>
  <c r="X307" i="208"/>
  <c r="X310" i="208"/>
  <c r="AF262" i="208"/>
  <c r="AC275" i="208"/>
  <c r="AF260" i="208"/>
  <c r="Z293" i="208"/>
  <c r="Z294" i="208"/>
  <c r="V325" i="208"/>
  <c r="V332" i="208"/>
  <c r="V342" i="208" s="1"/>
  <c r="AE267" i="208"/>
  <c r="AF266" i="208"/>
  <c r="Y300" i="208"/>
  <c r="Y309" i="208" s="1"/>
  <c r="Z299" i="208"/>
  <c r="AA298" i="208"/>
  <c r="AI258" i="208"/>
  <c r="AJ258" i="208" s="1"/>
  <c r="AL258" i="208"/>
  <c r="AI257" i="208"/>
  <c r="AI255" i="208"/>
  <c r="AJ254" i="208" s="1"/>
  <c r="AG261" i="208"/>
  <c r="AB283" i="208"/>
  <c r="AC282" i="208"/>
  <c r="X330" i="208"/>
  <c r="W331" i="208"/>
  <c r="AA284" i="208"/>
  <c r="AA292" i="208" s="1"/>
  <c r="U339" i="208"/>
  <c r="U340" i="208"/>
  <c r="AG260" i="208"/>
  <c r="AI260" i="208" s="1"/>
  <c r="Y314" i="208"/>
  <c r="X315" i="208"/>
  <c r="AG262" i="208"/>
  <c r="W316" i="208"/>
  <c r="W326" i="208" s="1"/>
  <c r="AG259" i="208"/>
  <c r="AI259" i="208" s="1"/>
  <c r="Z291" i="208"/>
  <c r="V324" i="208"/>
  <c r="U341" i="208"/>
  <c r="AD268" i="208"/>
  <c r="AD276" i="208" s="1"/>
  <c r="X314" i="207"/>
  <c r="Y313" i="207"/>
  <c r="W315" i="207"/>
  <c r="W325" i="207" s="1"/>
  <c r="Z291" i="207"/>
  <c r="AE265" i="207"/>
  <c r="AD266" i="207"/>
  <c r="U338" i="207"/>
  <c r="Z290" i="207"/>
  <c r="AF250" i="207"/>
  <c r="AG249" i="207"/>
  <c r="AE251" i="207"/>
  <c r="AE259" i="207" s="1"/>
  <c r="U339" i="207"/>
  <c r="Z292" i="207"/>
  <c r="X309" i="207"/>
  <c r="AC281" i="207"/>
  <c r="AB282" i="207"/>
  <c r="V323" i="207"/>
  <c r="U340" i="207"/>
  <c r="X307" i="207"/>
  <c r="W330" i="207"/>
  <c r="X329" i="207"/>
  <c r="AC267" i="207"/>
  <c r="AC276" i="207" s="1"/>
  <c r="V324" i="207"/>
  <c r="AB274" i="207"/>
  <c r="X306" i="207"/>
  <c r="V331" i="207"/>
  <c r="V340" i="207" s="1"/>
  <c r="Z298" i="207"/>
  <c r="AA297" i="207"/>
  <c r="Y299" i="207"/>
  <c r="Y309" i="207" s="1"/>
  <c r="V322" i="207"/>
  <c r="AA283" i="207"/>
  <c r="AA290" i="207" s="1"/>
  <c r="AA294" i="208" l="1"/>
  <c r="AI262" i="208"/>
  <c r="AG250" i="207"/>
  <c r="AG251" i="207" s="1"/>
  <c r="AI261" i="208"/>
  <c r="V341" i="207"/>
  <c r="Y306" i="207"/>
  <c r="AA292" i="207"/>
  <c r="Y308" i="207"/>
  <c r="AC277" i="207"/>
  <c r="AD278" i="208"/>
  <c r="AD277" i="208"/>
  <c r="AA291" i="208"/>
  <c r="AD275" i="208"/>
  <c r="W323" i="208"/>
  <c r="W325" i="208"/>
  <c r="AA293" i="208"/>
  <c r="Y310" i="208"/>
  <c r="W332" i="208"/>
  <c r="W342" i="208" s="1"/>
  <c r="X331" i="208"/>
  <c r="Y330" i="208"/>
  <c r="AF267" i="208"/>
  <c r="AG266" i="208"/>
  <c r="AG267" i="208" s="1"/>
  <c r="W324" i="208"/>
  <c r="AC283" i="208"/>
  <c r="AD282" i="208"/>
  <c r="AA299" i="208"/>
  <c r="AB298" i="208"/>
  <c r="AE268" i="208"/>
  <c r="AE277" i="208" s="1"/>
  <c r="AB284" i="208"/>
  <c r="AB294" i="208" s="1"/>
  <c r="Z300" i="208"/>
  <c r="Z309" i="208" s="1"/>
  <c r="V339" i="208"/>
  <c r="Y307" i="208"/>
  <c r="V340" i="208"/>
  <c r="X316" i="208"/>
  <c r="X326" i="208" s="1"/>
  <c r="Y308" i="208"/>
  <c r="V341" i="208"/>
  <c r="Z314" i="208"/>
  <c r="Y315" i="208"/>
  <c r="AC282" i="207"/>
  <c r="AD281" i="207"/>
  <c r="AI252" i="207"/>
  <c r="AI257" i="207" s="1"/>
  <c r="AA298" i="207"/>
  <c r="AB297" i="207"/>
  <c r="W331" i="207"/>
  <c r="W341" i="207" s="1"/>
  <c r="AF251" i="207"/>
  <c r="AF259" i="207" s="1"/>
  <c r="W322" i="207"/>
  <c r="W323" i="207"/>
  <c r="X330" i="207"/>
  <c r="Y329" i="207"/>
  <c r="AE258" i="207"/>
  <c r="W324" i="207"/>
  <c r="Z299" i="207"/>
  <c r="Z309" i="207" s="1"/>
  <c r="Y307" i="207"/>
  <c r="V338" i="207"/>
  <c r="AC274" i="207"/>
  <c r="AE260" i="207"/>
  <c r="AD267" i="207"/>
  <c r="AD277" i="207" s="1"/>
  <c r="AA291" i="207"/>
  <c r="AA293" i="207"/>
  <c r="V339" i="207"/>
  <c r="AC275" i="207"/>
  <c r="AE261" i="207"/>
  <c r="AE266" i="207"/>
  <c r="AF265" i="207"/>
  <c r="Z313" i="207"/>
  <c r="Y314" i="207"/>
  <c r="AB283" i="207"/>
  <c r="AB293" i="207" s="1"/>
  <c r="X315" i="207"/>
  <c r="X323" i="207" s="1"/>
  <c r="AI250" i="207" l="1"/>
  <c r="AF258" i="207"/>
  <c r="Z310" i="208"/>
  <c r="X325" i="207"/>
  <c r="Z308" i="207"/>
  <c r="AF261" i="207"/>
  <c r="X324" i="207"/>
  <c r="AE278" i="208"/>
  <c r="AB291" i="208"/>
  <c r="Z330" i="208"/>
  <c r="Y331" i="208"/>
  <c r="AB293" i="208"/>
  <c r="AB299" i="208"/>
  <c r="AC298" i="208"/>
  <c r="X332" i="208"/>
  <c r="X340" i="208" s="1"/>
  <c r="AA300" i="208"/>
  <c r="AA309" i="208" s="1"/>
  <c r="X323" i="208"/>
  <c r="AB292" i="208"/>
  <c r="AD283" i="208"/>
  <c r="AE282" i="208"/>
  <c r="W339" i="208"/>
  <c r="Z308" i="208"/>
  <c r="AC284" i="208"/>
  <c r="AC294" i="208" s="1"/>
  <c r="W340" i="208"/>
  <c r="Y316" i="208"/>
  <c r="Y326" i="208" s="1"/>
  <c r="X325" i="208"/>
  <c r="Z307" i="208"/>
  <c r="AE275" i="208"/>
  <c r="W341" i="208"/>
  <c r="X324" i="208"/>
  <c r="Z315" i="208"/>
  <c r="AA314" i="208"/>
  <c r="AE276" i="208"/>
  <c r="AG268" i="208"/>
  <c r="AI267" i="208" s="1"/>
  <c r="AI269" i="208"/>
  <c r="AF268" i="208"/>
  <c r="AF277" i="208" s="1"/>
  <c r="AL257" i="207"/>
  <c r="AI254" i="207"/>
  <c r="AJ253" i="207" s="1"/>
  <c r="AJ257" i="207"/>
  <c r="AI256" i="207"/>
  <c r="AD274" i="207"/>
  <c r="AE267" i="207"/>
  <c r="AE275" i="207" s="1"/>
  <c r="AD275" i="207"/>
  <c r="W338" i="207"/>
  <c r="AG258" i="207"/>
  <c r="AI258" i="207" s="1"/>
  <c r="Z314" i="207"/>
  <c r="AA313" i="207"/>
  <c r="AB290" i="207"/>
  <c r="AD276" i="207"/>
  <c r="Z306" i="207"/>
  <c r="W339" i="207"/>
  <c r="AG259" i="207"/>
  <c r="AI259" i="207" s="1"/>
  <c r="Z307" i="207"/>
  <c r="W340" i="207"/>
  <c r="AG260" i="207"/>
  <c r="X331" i="207"/>
  <c r="X341" i="207" s="1"/>
  <c r="AB292" i="207"/>
  <c r="AF260" i="207"/>
  <c r="AG261" i="207"/>
  <c r="AF266" i="207"/>
  <c r="AG265" i="207"/>
  <c r="AG266" i="207" s="1"/>
  <c r="X322" i="207"/>
  <c r="AC297" i="207"/>
  <c r="AB298" i="207"/>
  <c r="AE281" i="207"/>
  <c r="AD282" i="207"/>
  <c r="Z329" i="207"/>
  <c r="Y330" i="207"/>
  <c r="AB291" i="207"/>
  <c r="Y315" i="207"/>
  <c r="Y325" i="207" s="1"/>
  <c r="AA299" i="207"/>
  <c r="AA306" i="207" s="1"/>
  <c r="AC283" i="207"/>
  <c r="AC291" i="207" s="1"/>
  <c r="Y323" i="208" l="1"/>
  <c r="Y325" i="208"/>
  <c r="AA308" i="207"/>
  <c r="AA307" i="207"/>
  <c r="AA309" i="207"/>
  <c r="AI260" i="207"/>
  <c r="X342" i="208"/>
  <c r="AI261" i="207"/>
  <c r="Y323" i="207"/>
  <c r="Y322" i="207"/>
  <c r="AC290" i="207"/>
  <c r="AE276" i="207"/>
  <c r="AC293" i="207"/>
  <c r="X341" i="208"/>
  <c r="AA310" i="208"/>
  <c r="AF278" i="208"/>
  <c r="AA308" i="208"/>
  <c r="AA307" i="208"/>
  <c r="Y324" i="208"/>
  <c r="AA315" i="208"/>
  <c r="AB314" i="208"/>
  <c r="Z316" i="208"/>
  <c r="Z326" i="208" s="1"/>
  <c r="AC292" i="208"/>
  <c r="AC299" i="208"/>
  <c r="AD298" i="208"/>
  <c r="AG275" i="208"/>
  <c r="AB300" i="208"/>
  <c r="AB309" i="208" s="1"/>
  <c r="AF282" i="208"/>
  <c r="AE283" i="208"/>
  <c r="AC291" i="208"/>
  <c r="AD284" i="208"/>
  <c r="AD294" i="208" s="1"/>
  <c r="Y332" i="208"/>
  <c r="Y342" i="208" s="1"/>
  <c r="AF276" i="208"/>
  <c r="AG278" i="208"/>
  <c r="AC293" i="208"/>
  <c r="X339" i="208"/>
  <c r="AA330" i="208"/>
  <c r="Z331" i="208"/>
  <c r="AL274" i="208"/>
  <c r="AI271" i="208"/>
  <c r="AJ270" i="208" s="1"/>
  <c r="AI274" i="208"/>
  <c r="AJ274" i="208" s="1"/>
  <c r="AI273" i="208"/>
  <c r="AG276" i="208"/>
  <c r="AF275" i="208"/>
  <c r="AG277" i="208"/>
  <c r="AI277" i="208" s="1"/>
  <c r="AD283" i="207"/>
  <c r="AD293" i="207" s="1"/>
  <c r="Z315" i="207"/>
  <c r="Z322" i="207" s="1"/>
  <c r="AE277" i="207"/>
  <c r="AF281" i="207"/>
  <c r="AE282" i="207"/>
  <c r="X338" i="207"/>
  <c r="AA314" i="207"/>
  <c r="AB313" i="207"/>
  <c r="AA329" i="207"/>
  <c r="Z330" i="207"/>
  <c r="AC292" i="207"/>
  <c r="AB299" i="207"/>
  <c r="AB308" i="207" s="1"/>
  <c r="Y324" i="207"/>
  <c r="AD297" i="207"/>
  <c r="AC298" i="207"/>
  <c r="X339" i="207"/>
  <c r="AG267" i="207"/>
  <c r="AI266" i="207" s="1"/>
  <c r="AI268" i="207"/>
  <c r="AI273" i="207" s="1"/>
  <c r="X340" i="207"/>
  <c r="AE274" i="207"/>
  <c r="Y331" i="207"/>
  <c r="Y339" i="207" s="1"/>
  <c r="AF267" i="207"/>
  <c r="AF277" i="207" s="1"/>
  <c r="AI278" i="208" l="1"/>
  <c r="AG277" i="207"/>
  <c r="AF275" i="207"/>
  <c r="Z323" i="207"/>
  <c r="Z324" i="207"/>
  <c r="Z325" i="207"/>
  <c r="Y341" i="207"/>
  <c r="AF276" i="207"/>
  <c r="Y340" i="207"/>
  <c r="AF274" i="207"/>
  <c r="AD292" i="208"/>
  <c r="AD293" i="208"/>
  <c r="AD291" i="208"/>
  <c r="AB310" i="208"/>
  <c r="AB308" i="208"/>
  <c r="Z323" i="208"/>
  <c r="AB307" i="208"/>
  <c r="Z324" i="208"/>
  <c r="Y339" i="208"/>
  <c r="Z325" i="208"/>
  <c r="Y340" i="208"/>
  <c r="AI275" i="208"/>
  <c r="Z332" i="208"/>
  <c r="Z342" i="208" s="1"/>
  <c r="AA331" i="208"/>
  <c r="AB330" i="208"/>
  <c r="Y341" i="208"/>
  <c r="AE284" i="208"/>
  <c r="AE294" i="208" s="1"/>
  <c r="AE298" i="208"/>
  <c r="AD299" i="208"/>
  <c r="AB315" i="208"/>
  <c r="AC314" i="208"/>
  <c r="AI276" i="208"/>
  <c r="AG282" i="208"/>
  <c r="AG283" i="208" s="1"/>
  <c r="AF283" i="208"/>
  <c r="AC300" i="208"/>
  <c r="AC308" i="208" s="1"/>
  <c r="AA316" i="208"/>
  <c r="AA325" i="208" s="1"/>
  <c r="AE283" i="207"/>
  <c r="AE293" i="207" s="1"/>
  <c r="AI277" i="207"/>
  <c r="AI272" i="207"/>
  <c r="AL273" i="207"/>
  <c r="AJ273" i="207"/>
  <c r="AI270" i="207"/>
  <c r="AJ269" i="207" s="1"/>
  <c r="AE297" i="207"/>
  <c r="AD298" i="207"/>
  <c r="Z331" i="207"/>
  <c r="Z338" i="207" s="1"/>
  <c r="AF282" i="207"/>
  <c r="AG281" i="207"/>
  <c r="AD290" i="207"/>
  <c r="AB329" i="207"/>
  <c r="AA330" i="207"/>
  <c r="AD291" i="207"/>
  <c r="AB307" i="207"/>
  <c r="AB314" i="207"/>
  <c r="AC313" i="207"/>
  <c r="AD292" i="207"/>
  <c r="AB309" i="207"/>
  <c r="AC299" i="207"/>
  <c r="AC306" i="207" s="1"/>
  <c r="AG276" i="207"/>
  <c r="Y338" i="207"/>
  <c r="AG275" i="207"/>
  <c r="AI275" i="207" s="1"/>
  <c r="AB306" i="207"/>
  <c r="AG274" i="207"/>
  <c r="AA315" i="207"/>
  <c r="AA325" i="207" s="1"/>
  <c r="AG282" i="207" l="1"/>
  <c r="AG283" i="207" s="1"/>
  <c r="AI276" i="207"/>
  <c r="Z339" i="207"/>
  <c r="Z340" i="207"/>
  <c r="AC307" i="207"/>
  <c r="AC308" i="207"/>
  <c r="Z341" i="207"/>
  <c r="AI274" i="207"/>
  <c r="AC309" i="207"/>
  <c r="AE292" i="208"/>
  <c r="AA323" i="208"/>
  <c r="AA324" i="208"/>
  <c r="AC310" i="208"/>
  <c r="AC307" i="208"/>
  <c r="AC309" i="208"/>
  <c r="AA326" i="208"/>
  <c r="AD300" i="208"/>
  <c r="AD310" i="208" s="1"/>
  <c r="AC330" i="208"/>
  <c r="AB331" i="208"/>
  <c r="AF298" i="208"/>
  <c r="AE299" i="208"/>
  <c r="AA332" i="208"/>
  <c r="AA340" i="208" s="1"/>
  <c r="Z339" i="208"/>
  <c r="AG284" i="208"/>
  <c r="AI283" i="208" s="1"/>
  <c r="AI285" i="208"/>
  <c r="AE291" i="208"/>
  <c r="Z340" i="208"/>
  <c r="AE293" i="208"/>
  <c r="Z341" i="208"/>
  <c r="AD314" i="208"/>
  <c r="AC315" i="208"/>
  <c r="AF284" i="208"/>
  <c r="AF292" i="208" s="1"/>
  <c r="AB316" i="208"/>
  <c r="AB323" i="208" s="1"/>
  <c r="AA331" i="207"/>
  <c r="AA341" i="207" s="1"/>
  <c r="AC329" i="207"/>
  <c r="AB330" i="207"/>
  <c r="AD299" i="207"/>
  <c r="AD309" i="207" s="1"/>
  <c r="AE298" i="207"/>
  <c r="AF297" i="207"/>
  <c r="AE290" i="207"/>
  <c r="AA323" i="207"/>
  <c r="AD313" i="207"/>
  <c r="AC314" i="207"/>
  <c r="AF283" i="207"/>
  <c r="AF293" i="207" s="1"/>
  <c r="AE291" i="207"/>
  <c r="AA324" i="207"/>
  <c r="AB315" i="207"/>
  <c r="AB324" i="207" s="1"/>
  <c r="AE292" i="207"/>
  <c r="AA322" i="207"/>
  <c r="AA341" i="208" l="1"/>
  <c r="AI282" i="207"/>
  <c r="AL289" i="207" s="1"/>
  <c r="AI284" i="207"/>
  <c r="AI289" i="207" s="1"/>
  <c r="AD306" i="207"/>
  <c r="AF290" i="207"/>
  <c r="AF292" i="207"/>
  <c r="AF291" i="207"/>
  <c r="AA342" i="208"/>
  <c r="AG294" i="208"/>
  <c r="AA339" i="208"/>
  <c r="AD307" i="208"/>
  <c r="AF291" i="208"/>
  <c r="AF293" i="208"/>
  <c r="AF294" i="208"/>
  <c r="AG298" i="208"/>
  <c r="AG299" i="208" s="1"/>
  <c r="AF299" i="208"/>
  <c r="AB332" i="208"/>
  <c r="AB342" i="208" s="1"/>
  <c r="AB324" i="208"/>
  <c r="AC331" i="208"/>
  <c r="AD330" i="208"/>
  <c r="AL290" i="208"/>
  <c r="AI290" i="208"/>
  <c r="AJ290" i="208" s="1"/>
  <c r="AI287" i="208"/>
  <c r="AJ286" i="208" s="1"/>
  <c r="AI289" i="208"/>
  <c r="AD309" i="208"/>
  <c r="AD315" i="208"/>
  <c r="AE314" i="208"/>
  <c r="AG291" i="208"/>
  <c r="AI291" i="208" s="1"/>
  <c r="AC316" i="208"/>
  <c r="AC326" i="208" s="1"/>
  <c r="AB325" i="208"/>
  <c r="AG292" i="208"/>
  <c r="AI292" i="208" s="1"/>
  <c r="AD308" i="208"/>
  <c r="AB326" i="208"/>
  <c r="AG293" i="208"/>
  <c r="AE300" i="208"/>
  <c r="AE307" i="208" s="1"/>
  <c r="AB331" i="207"/>
  <c r="AB341" i="207" s="1"/>
  <c r="AG291" i="207"/>
  <c r="AD329" i="207"/>
  <c r="AC330" i="207"/>
  <c r="AB322" i="207"/>
  <c r="AA338" i="207"/>
  <c r="AE299" i="207"/>
  <c r="AE307" i="207" s="1"/>
  <c r="AD308" i="207"/>
  <c r="AA339" i="207"/>
  <c r="AG293" i="207"/>
  <c r="AI293" i="207" s="1"/>
  <c r="AI286" i="207"/>
  <c r="AI288" i="207"/>
  <c r="AA340" i="207"/>
  <c r="AE313" i="207"/>
  <c r="AD314" i="207"/>
  <c r="AB325" i="207"/>
  <c r="AG292" i="207"/>
  <c r="AI292" i="207" s="1"/>
  <c r="AD307" i="207"/>
  <c r="AG297" i="207"/>
  <c r="AF298" i="207"/>
  <c r="AB323" i="207"/>
  <c r="AC315" i="207"/>
  <c r="AC325" i="207" s="1"/>
  <c r="AG290" i="207"/>
  <c r="AI290" i="207" s="1"/>
  <c r="AI294" i="208" l="1"/>
  <c r="AJ285" i="207"/>
  <c r="AJ289" i="207"/>
  <c r="AG298" i="207"/>
  <c r="AE306" i="207"/>
  <c r="AE308" i="207"/>
  <c r="AE309" i="207"/>
  <c r="AI291" i="207"/>
  <c r="AI293" i="208"/>
  <c r="AE308" i="208"/>
  <c r="AC323" i="208"/>
  <c r="AE310" i="208"/>
  <c r="AC324" i="208"/>
  <c r="AB339" i="208"/>
  <c r="AC325" i="208"/>
  <c r="AB340" i="208"/>
  <c r="AB341" i="208"/>
  <c r="AE315" i="208"/>
  <c r="AF314" i="208"/>
  <c r="AE330" i="208"/>
  <c r="AD331" i="208"/>
  <c r="AF300" i="208"/>
  <c r="AF307" i="208" s="1"/>
  <c r="AE309" i="208"/>
  <c r="AD316" i="208"/>
  <c r="AD325" i="208" s="1"/>
  <c r="AC332" i="208"/>
  <c r="AC342" i="208" s="1"/>
  <c r="AG300" i="208"/>
  <c r="AI299" i="208" s="1"/>
  <c r="AI301" i="208"/>
  <c r="AC331" i="207"/>
  <c r="AC341" i="207" s="1"/>
  <c r="AE329" i="207"/>
  <c r="AD330" i="207"/>
  <c r="AF299" i="207"/>
  <c r="AF309" i="207" s="1"/>
  <c r="AB338" i="207"/>
  <c r="AB339" i="207"/>
  <c r="AG299" i="207"/>
  <c r="AI298" i="207" s="1"/>
  <c r="AI300" i="207"/>
  <c r="AI305" i="207" s="1"/>
  <c r="AC322" i="207"/>
  <c r="AB340" i="207"/>
  <c r="AC323" i="207"/>
  <c r="AC324" i="207"/>
  <c r="AD315" i="207"/>
  <c r="AD324" i="207" s="1"/>
  <c r="AF313" i="207"/>
  <c r="AE314" i="207"/>
  <c r="AD324" i="208" l="1"/>
  <c r="AF307" i="207"/>
  <c r="AF306" i="207"/>
  <c r="AF308" i="207"/>
  <c r="AG309" i="208"/>
  <c r="AG310" i="208"/>
  <c r="AF310" i="208"/>
  <c r="AI310" i="208" s="1"/>
  <c r="AD326" i="208"/>
  <c r="AD323" i="208"/>
  <c r="AF308" i="208"/>
  <c r="AG308" i="208"/>
  <c r="AI308" i="208" s="1"/>
  <c r="AD332" i="208"/>
  <c r="AD342" i="208" s="1"/>
  <c r="AC339" i="208"/>
  <c r="AE331" i="208"/>
  <c r="AF330" i="208"/>
  <c r="AC340" i="208"/>
  <c r="AF315" i="208"/>
  <c r="AG314" i="208"/>
  <c r="AG315" i="208" s="1"/>
  <c r="AC341" i="208"/>
  <c r="AF309" i="208"/>
  <c r="AE316" i="208"/>
  <c r="AE324" i="208" s="1"/>
  <c r="AL306" i="208"/>
  <c r="AI306" i="208"/>
  <c r="AJ306" i="208" s="1"/>
  <c r="AI305" i="208"/>
  <c r="AI303" i="208"/>
  <c r="AJ302" i="208" s="1"/>
  <c r="AG307" i="208"/>
  <c r="AI307" i="208" s="1"/>
  <c r="AD331" i="207"/>
  <c r="AD341" i="207" s="1"/>
  <c r="AE330" i="207"/>
  <c r="AF329" i="207"/>
  <c r="AI304" i="207"/>
  <c r="AL305" i="207"/>
  <c r="AJ305" i="207"/>
  <c r="AI302" i="207"/>
  <c r="AJ301" i="207" s="1"/>
  <c r="AG307" i="207"/>
  <c r="AI307" i="207" s="1"/>
  <c r="AC338" i="207"/>
  <c r="AD325" i="207"/>
  <c r="AG309" i="207"/>
  <c r="AI309" i="207" s="1"/>
  <c r="AC339" i="207"/>
  <c r="AD322" i="207"/>
  <c r="AD323" i="207"/>
  <c r="AG306" i="207"/>
  <c r="AI306" i="207" s="1"/>
  <c r="AC340" i="207"/>
  <c r="AF314" i="207"/>
  <c r="AG313" i="207"/>
  <c r="AE315" i="207"/>
  <c r="AE324" i="207" s="1"/>
  <c r="AG308" i="207"/>
  <c r="AI308" i="207" s="1"/>
  <c r="AI309" i="208" l="1"/>
  <c r="AG314" i="207"/>
  <c r="AE325" i="207"/>
  <c r="AE326" i="208"/>
  <c r="AF331" i="208"/>
  <c r="AG330" i="208"/>
  <c r="AG331" i="208" s="1"/>
  <c r="AE332" i="208"/>
  <c r="AE342" i="208" s="1"/>
  <c r="AG316" i="208"/>
  <c r="AI315" i="208" s="1"/>
  <c r="AI317" i="208"/>
  <c r="AD339" i="208"/>
  <c r="AE323" i="208"/>
  <c r="AF316" i="208"/>
  <c r="AF326" i="208" s="1"/>
  <c r="AD340" i="208"/>
  <c r="AE325" i="208"/>
  <c r="AD341" i="208"/>
  <c r="AF330" i="207"/>
  <c r="AG329" i="207"/>
  <c r="AE331" i="207"/>
  <c r="AE341" i="207" s="1"/>
  <c r="AD338" i="207"/>
  <c r="AD339" i="207"/>
  <c r="AG315" i="207"/>
  <c r="AI314" i="207" s="1"/>
  <c r="AI316" i="207"/>
  <c r="AI321" i="207" s="1"/>
  <c r="AD340" i="207"/>
  <c r="AF315" i="207"/>
  <c r="AF325" i="207" s="1"/>
  <c r="AE322" i="207"/>
  <c r="AE323" i="207"/>
  <c r="AG330" i="207" l="1"/>
  <c r="AG325" i="208"/>
  <c r="AG323" i="208"/>
  <c r="AE339" i="208"/>
  <c r="AE340" i="208"/>
  <c r="AE341" i="208"/>
  <c r="AG332" i="208"/>
  <c r="AI331" i="208" s="1"/>
  <c r="AI333" i="208"/>
  <c r="U4" i="208" s="1"/>
  <c r="AF325" i="208"/>
  <c r="AG324" i="208"/>
  <c r="AF332" i="208"/>
  <c r="AF339" i="208" s="1"/>
  <c r="AL322" i="208"/>
  <c r="AI322" i="208"/>
  <c r="AJ322" i="208" s="1"/>
  <c r="AI321" i="208"/>
  <c r="AI319" i="208"/>
  <c r="AJ318" i="208" s="1"/>
  <c r="AF323" i="208"/>
  <c r="AI323" i="208" s="1"/>
  <c r="AF324" i="208"/>
  <c r="AG326" i="208"/>
  <c r="AI326" i="208" s="1"/>
  <c r="AE338" i="207"/>
  <c r="AG322" i="207"/>
  <c r="AF323" i="207"/>
  <c r="AG324" i="207"/>
  <c r="AI324" i="207" s="1"/>
  <c r="AE339" i="207"/>
  <c r="AE340" i="207"/>
  <c r="AG323" i="207"/>
  <c r="AF322" i="207"/>
  <c r="AF324" i="207"/>
  <c r="AG325" i="207"/>
  <c r="AI325" i="207" s="1"/>
  <c r="AG331" i="207"/>
  <c r="AI332" i="207"/>
  <c r="AL321" i="207"/>
  <c r="AJ321" i="207"/>
  <c r="AI318" i="207"/>
  <c r="AJ317" i="207" s="1"/>
  <c r="AI320" i="207"/>
  <c r="AF331" i="207"/>
  <c r="AF338" i="207" s="1"/>
  <c r="U3" i="207" l="1"/>
  <c r="AI337" i="207"/>
  <c r="AI325" i="208"/>
  <c r="AI330" i="207"/>
  <c r="AL337" i="207" s="1"/>
  <c r="AH3" i="207" s="1"/>
  <c r="AI323" i="207"/>
  <c r="AF339" i="207"/>
  <c r="AF340" i="207"/>
  <c r="AF341" i="207"/>
  <c r="AG340" i="208"/>
  <c r="AG341" i="208"/>
  <c r="AF341" i="208"/>
  <c r="AI341" i="208" s="1"/>
  <c r="AG342" i="208"/>
  <c r="AF342" i="208"/>
  <c r="AI342" i="208" s="1"/>
  <c r="AF340" i="208"/>
  <c r="AI340" i="208" s="1"/>
  <c r="AI324" i="208"/>
  <c r="U5" i="208"/>
  <c r="Y5" i="208" s="1"/>
  <c r="Y4" i="208"/>
  <c r="AL338" i="208"/>
  <c r="AH4" i="208" s="1"/>
  <c r="AI338" i="208"/>
  <c r="AJ338" i="208" s="1"/>
  <c r="AI335" i="208"/>
  <c r="AJ334" i="208" s="1"/>
  <c r="AI337" i="208"/>
  <c r="AG339" i="208"/>
  <c r="AI339" i="208" s="1"/>
  <c r="U4" i="207"/>
  <c r="Y4" i="207" s="1"/>
  <c r="Y3" i="207"/>
  <c r="AG338" i="207"/>
  <c r="AI338" i="207" s="1"/>
  <c r="AG339" i="207"/>
  <c r="AI339" i="207" s="1"/>
  <c r="AI336" i="207"/>
  <c r="AI334" i="207"/>
  <c r="AG340" i="207"/>
  <c r="AI340" i="207" s="1"/>
  <c r="AG341" i="207"/>
  <c r="AI322" i="207"/>
  <c r="AH6" i="208" l="1"/>
  <c r="AH5" i="208" s="1"/>
  <c r="AI341" i="207"/>
  <c r="AJ337" i="207"/>
  <c r="AH5" i="207"/>
  <c r="AH4" i="207" s="1"/>
  <c r="AJ333" i="207"/>
  <c r="AH2" i="207"/>
  <c r="U5" i="207"/>
  <c r="AH3" i="208"/>
  <c r="W6" i="208"/>
  <c r="U6" i="208"/>
  <c r="W5" i="207"/>
  <c r="Y5" i="207" s="1"/>
  <c r="Y6" i="208" l="1"/>
  <c r="F6" i="194" l="1"/>
  <c r="F5" i="194"/>
  <c r="G23" i="194" l="1"/>
  <c r="F23" i="194"/>
  <c r="F7" i="195"/>
  <c r="F6" i="195"/>
  <c r="AR525" i="195"/>
  <c r="AQ525" i="195"/>
  <c r="AN525" i="195"/>
  <c r="AM525" i="195"/>
  <c r="AL525" i="195"/>
  <c r="AK525" i="195"/>
  <c r="AR524" i="195"/>
  <c r="AQ524" i="195"/>
  <c r="AN524" i="195"/>
  <c r="AM524" i="195"/>
  <c r="AL524" i="195"/>
  <c r="AK524" i="195"/>
  <c r="AR523" i="195"/>
  <c r="AQ523" i="195"/>
  <c r="AN523" i="195"/>
  <c r="AM523" i="195"/>
  <c r="AL523" i="195"/>
  <c r="AK523" i="195"/>
  <c r="AR522" i="195"/>
  <c r="AQ522" i="195"/>
  <c r="AL522" i="195" s="1"/>
  <c r="AM522" i="195"/>
  <c r="AR520" i="195"/>
  <c r="AQ520" i="195"/>
  <c r="AN520" i="195"/>
  <c r="AM520" i="195"/>
  <c r="AL520" i="195"/>
  <c r="AK520" i="195"/>
  <c r="AR519" i="195"/>
  <c r="AQ519" i="195"/>
  <c r="AN519" i="195"/>
  <c r="AM519" i="195"/>
  <c r="AL519" i="195"/>
  <c r="AK519" i="195"/>
  <c r="AR518" i="195"/>
  <c r="AQ518" i="195"/>
  <c r="AM518" i="195"/>
  <c r="AR517" i="195"/>
  <c r="AL517" i="195" s="1"/>
  <c r="AQ517" i="195"/>
  <c r="AM517" i="195"/>
  <c r="AR515" i="195"/>
  <c r="AQ515" i="195"/>
  <c r="D515" i="195"/>
  <c r="AR514" i="195"/>
  <c r="AQ514" i="195"/>
  <c r="AM514" i="195"/>
  <c r="AR513" i="195"/>
  <c r="AQ513" i="195"/>
  <c r="AL513" i="195" s="1"/>
  <c r="AM513" i="195"/>
  <c r="AR512" i="195"/>
  <c r="AQ512" i="195"/>
  <c r="AM512" i="195"/>
  <c r="AR511" i="195"/>
  <c r="AQ511" i="195"/>
  <c r="AM511" i="195"/>
  <c r="AR510" i="195"/>
  <c r="AQ510" i="195"/>
  <c r="AM510" i="195"/>
  <c r="AR501" i="195"/>
  <c r="AQ501" i="195"/>
  <c r="AN501" i="195"/>
  <c r="AM501" i="195"/>
  <c r="AL501" i="195"/>
  <c r="AK501" i="195"/>
  <c r="AR500" i="195"/>
  <c r="AQ500" i="195"/>
  <c r="AN500" i="195"/>
  <c r="AM500" i="195"/>
  <c r="AL500" i="195"/>
  <c r="AK500" i="195"/>
  <c r="AR499" i="195"/>
  <c r="AQ499" i="195"/>
  <c r="AN499" i="195"/>
  <c r="AM499" i="195"/>
  <c r="AL499" i="195"/>
  <c r="AK499" i="195"/>
  <c r="AR498" i="195"/>
  <c r="AQ498" i="195"/>
  <c r="AM498" i="195"/>
  <c r="AR496" i="195"/>
  <c r="AQ496" i="195"/>
  <c r="AN496" i="195"/>
  <c r="AM496" i="195"/>
  <c r="AL496" i="195"/>
  <c r="AK496" i="195"/>
  <c r="AR495" i="195"/>
  <c r="AQ495" i="195"/>
  <c r="AN495" i="195"/>
  <c r="AM495" i="195"/>
  <c r="AL495" i="195"/>
  <c r="AK495" i="195"/>
  <c r="AR494" i="195"/>
  <c r="AQ494" i="195"/>
  <c r="AL494" i="195" s="1"/>
  <c r="AM494" i="195"/>
  <c r="AR493" i="195"/>
  <c r="AQ493" i="195"/>
  <c r="AM493" i="195"/>
  <c r="AR491" i="195"/>
  <c r="AQ491" i="195"/>
  <c r="D491" i="195"/>
  <c r="AR490" i="195"/>
  <c r="AQ490" i="195"/>
  <c r="AM490" i="195"/>
  <c r="AR489" i="195"/>
  <c r="AQ489" i="195"/>
  <c r="AM489" i="195"/>
  <c r="AR488" i="195"/>
  <c r="AQ488" i="195"/>
  <c r="AM488" i="195"/>
  <c r="AL488" i="195"/>
  <c r="AR487" i="195"/>
  <c r="AQ487" i="195"/>
  <c r="AM487" i="195"/>
  <c r="AR486" i="195"/>
  <c r="AQ486" i="195"/>
  <c r="AM486" i="195"/>
  <c r="AR477" i="195"/>
  <c r="AQ477" i="195"/>
  <c r="AN477" i="195"/>
  <c r="AM477" i="195"/>
  <c r="AL477" i="195"/>
  <c r="AK477" i="195"/>
  <c r="AR476" i="195"/>
  <c r="AQ476" i="195"/>
  <c r="AN476" i="195"/>
  <c r="AM476" i="195"/>
  <c r="AL476" i="195"/>
  <c r="AK476" i="195"/>
  <c r="AR475" i="195"/>
  <c r="AQ475" i="195"/>
  <c r="AN475" i="195"/>
  <c r="AM475" i="195"/>
  <c r="AL475" i="195"/>
  <c r="AK475" i="195"/>
  <c r="AR474" i="195"/>
  <c r="AQ474" i="195"/>
  <c r="AM474" i="195"/>
  <c r="AR472" i="195"/>
  <c r="AQ472" i="195"/>
  <c r="AN472" i="195"/>
  <c r="AM472" i="195"/>
  <c r="AL472" i="195"/>
  <c r="AK472" i="195"/>
  <c r="AR471" i="195"/>
  <c r="AQ471" i="195"/>
  <c r="AN471" i="195"/>
  <c r="AM471" i="195"/>
  <c r="AL471" i="195"/>
  <c r="AK471" i="195"/>
  <c r="AR470" i="195"/>
  <c r="AQ470" i="195"/>
  <c r="AM470" i="195"/>
  <c r="AR469" i="195"/>
  <c r="AQ469" i="195"/>
  <c r="AM469" i="195"/>
  <c r="AR467" i="195"/>
  <c r="AQ467" i="195"/>
  <c r="D467" i="195"/>
  <c r="AM467" i="195" s="1"/>
  <c r="AR466" i="195"/>
  <c r="AQ466" i="195"/>
  <c r="AM466" i="195"/>
  <c r="AR465" i="195"/>
  <c r="AQ465" i="195"/>
  <c r="AM465" i="195"/>
  <c r="AR464" i="195"/>
  <c r="AQ464" i="195"/>
  <c r="AL464" i="195" s="1"/>
  <c r="AM464" i="195"/>
  <c r="AR463" i="195"/>
  <c r="AQ463" i="195"/>
  <c r="AM463" i="195"/>
  <c r="AR462" i="195"/>
  <c r="AQ462" i="195"/>
  <c r="AM462" i="195"/>
  <c r="AR453" i="195"/>
  <c r="AQ453" i="195"/>
  <c r="AN453" i="195"/>
  <c r="AM453" i="195"/>
  <c r="AL453" i="195"/>
  <c r="AK453" i="195"/>
  <c r="AR452" i="195"/>
  <c r="AQ452" i="195"/>
  <c r="AN452" i="195"/>
  <c r="AM452" i="195"/>
  <c r="AL452" i="195"/>
  <c r="AK452" i="195"/>
  <c r="AR451" i="195"/>
  <c r="AQ451" i="195"/>
  <c r="AN451" i="195"/>
  <c r="AM451" i="195"/>
  <c r="AL451" i="195"/>
  <c r="AK451" i="195"/>
  <c r="AR450" i="195"/>
  <c r="AQ450" i="195"/>
  <c r="AM450" i="195"/>
  <c r="AR448" i="195"/>
  <c r="AQ448" i="195"/>
  <c r="AN448" i="195"/>
  <c r="AM448" i="195"/>
  <c r="AL448" i="195"/>
  <c r="AK448" i="195"/>
  <c r="AR447" i="195"/>
  <c r="AQ447" i="195"/>
  <c r="AN447" i="195"/>
  <c r="AM447" i="195"/>
  <c r="AL447" i="195"/>
  <c r="AK447" i="195"/>
  <c r="AR446" i="195"/>
  <c r="AQ446" i="195"/>
  <c r="AL446" i="195" s="1"/>
  <c r="AM446" i="195"/>
  <c r="AR445" i="195"/>
  <c r="AQ445" i="195"/>
  <c r="AM445" i="195"/>
  <c r="AR443" i="195"/>
  <c r="AQ443" i="195"/>
  <c r="D443" i="195"/>
  <c r="AM443" i="195" s="1"/>
  <c r="AR442" i="195"/>
  <c r="AQ442" i="195"/>
  <c r="AM442" i="195"/>
  <c r="AR441" i="195"/>
  <c r="AQ441" i="195"/>
  <c r="AL441" i="195" s="1"/>
  <c r="AM441" i="195"/>
  <c r="AR440" i="195"/>
  <c r="AQ440" i="195"/>
  <c r="AM440" i="195"/>
  <c r="AR439" i="195"/>
  <c r="AQ439" i="195"/>
  <c r="AM439" i="195"/>
  <c r="AR438" i="195"/>
  <c r="AQ438" i="195"/>
  <c r="AM438" i="195"/>
  <c r="AR429" i="195"/>
  <c r="AQ429" i="195"/>
  <c r="AN429" i="195"/>
  <c r="AM429" i="195"/>
  <c r="AL429" i="195"/>
  <c r="AK429" i="195"/>
  <c r="AR428" i="195"/>
  <c r="AQ428" i="195"/>
  <c r="AN428" i="195"/>
  <c r="AM428" i="195"/>
  <c r="AL428" i="195"/>
  <c r="AK428" i="195"/>
  <c r="AR427" i="195"/>
  <c r="AQ427" i="195"/>
  <c r="AN427" i="195"/>
  <c r="AM427" i="195"/>
  <c r="AL427" i="195"/>
  <c r="AK427" i="195"/>
  <c r="AR426" i="195"/>
  <c r="AQ426" i="195"/>
  <c r="AM426" i="195"/>
  <c r="AR424" i="195"/>
  <c r="AQ424" i="195"/>
  <c r="AN424" i="195"/>
  <c r="AM424" i="195"/>
  <c r="AL424" i="195"/>
  <c r="AK424" i="195"/>
  <c r="AR423" i="195"/>
  <c r="AQ423" i="195"/>
  <c r="AN423" i="195"/>
  <c r="AM423" i="195"/>
  <c r="AL423" i="195"/>
  <c r="AK423" i="195"/>
  <c r="AR422" i="195"/>
  <c r="AQ422" i="195"/>
  <c r="AM422" i="195"/>
  <c r="AR421" i="195"/>
  <c r="AQ421" i="195"/>
  <c r="AM421" i="195"/>
  <c r="AR419" i="195"/>
  <c r="AQ419" i="195"/>
  <c r="D419" i="195"/>
  <c r="AM419" i="195" s="1"/>
  <c r="AR418" i="195"/>
  <c r="AQ418" i="195"/>
  <c r="AL418" i="195" s="1"/>
  <c r="AM418" i="195"/>
  <c r="AR417" i="195"/>
  <c r="AQ417" i="195"/>
  <c r="AM417" i="195"/>
  <c r="AR416" i="195"/>
  <c r="AQ416" i="195"/>
  <c r="AM416" i="195"/>
  <c r="AR415" i="195"/>
  <c r="AQ415" i="195"/>
  <c r="AM415" i="195"/>
  <c r="AR414" i="195"/>
  <c r="AQ414" i="195"/>
  <c r="AM414" i="195"/>
  <c r="AR405" i="195"/>
  <c r="AQ405" i="195"/>
  <c r="AN405" i="195"/>
  <c r="AM405" i="195"/>
  <c r="AL405" i="195"/>
  <c r="AK405" i="195"/>
  <c r="AR404" i="195"/>
  <c r="AQ404" i="195"/>
  <c r="AN404" i="195"/>
  <c r="AM404" i="195"/>
  <c r="AL404" i="195"/>
  <c r="AK404" i="195"/>
  <c r="AR403" i="195"/>
  <c r="AQ403" i="195"/>
  <c r="AN403" i="195"/>
  <c r="AM403" i="195"/>
  <c r="AL403" i="195"/>
  <c r="AK403" i="195"/>
  <c r="AR402" i="195"/>
  <c r="AQ402" i="195"/>
  <c r="AM402" i="195"/>
  <c r="AR400" i="195"/>
  <c r="AQ400" i="195"/>
  <c r="AN400" i="195"/>
  <c r="AM400" i="195"/>
  <c r="AL400" i="195"/>
  <c r="AK400" i="195"/>
  <c r="AR399" i="195"/>
  <c r="AQ399" i="195"/>
  <c r="AN399" i="195"/>
  <c r="AM399" i="195"/>
  <c r="AL399" i="195"/>
  <c r="AK399" i="195"/>
  <c r="AR398" i="195"/>
  <c r="AQ398" i="195"/>
  <c r="AM398" i="195"/>
  <c r="AR397" i="195"/>
  <c r="AQ397" i="195"/>
  <c r="AM397" i="195"/>
  <c r="AR395" i="195"/>
  <c r="AQ395" i="195"/>
  <c r="D395" i="195"/>
  <c r="AM395" i="195" s="1"/>
  <c r="AR394" i="195"/>
  <c r="AQ394" i="195"/>
  <c r="AM394" i="195"/>
  <c r="AR393" i="195"/>
  <c r="AQ393" i="195"/>
  <c r="AM393" i="195"/>
  <c r="AR392" i="195"/>
  <c r="AQ392" i="195"/>
  <c r="AM392" i="195"/>
  <c r="AR391" i="195"/>
  <c r="AQ391" i="195"/>
  <c r="AM391" i="195"/>
  <c r="AR390" i="195"/>
  <c r="AQ390" i="195"/>
  <c r="AM390" i="195"/>
  <c r="AR381" i="195"/>
  <c r="AQ381" i="195"/>
  <c r="AN381" i="195"/>
  <c r="AM381" i="195"/>
  <c r="AL381" i="195"/>
  <c r="AK381" i="195"/>
  <c r="AR380" i="195"/>
  <c r="AQ380" i="195"/>
  <c r="AN380" i="195"/>
  <c r="AM380" i="195"/>
  <c r="AL380" i="195"/>
  <c r="AK380" i="195"/>
  <c r="AR379" i="195"/>
  <c r="AQ379" i="195"/>
  <c r="AN379" i="195"/>
  <c r="AM379" i="195"/>
  <c r="AL379" i="195"/>
  <c r="AK379" i="195"/>
  <c r="AR378" i="195"/>
  <c r="AQ378" i="195"/>
  <c r="AM378" i="195"/>
  <c r="AR376" i="195"/>
  <c r="AQ376" i="195"/>
  <c r="AN376" i="195"/>
  <c r="AM376" i="195"/>
  <c r="AL376" i="195"/>
  <c r="AK376" i="195"/>
  <c r="AR375" i="195"/>
  <c r="AQ375" i="195"/>
  <c r="AN375" i="195"/>
  <c r="AM375" i="195"/>
  <c r="AL375" i="195"/>
  <c r="AK375" i="195"/>
  <c r="AR374" i="195"/>
  <c r="AQ374" i="195"/>
  <c r="AL374" i="195" s="1"/>
  <c r="AM374" i="195"/>
  <c r="AR373" i="195"/>
  <c r="AQ373" i="195"/>
  <c r="AM373" i="195"/>
  <c r="AR371" i="195"/>
  <c r="AQ371" i="195"/>
  <c r="D371" i="195"/>
  <c r="AM371" i="195" s="1"/>
  <c r="AR370" i="195"/>
  <c r="AQ370" i="195"/>
  <c r="AM370" i="195"/>
  <c r="AR369" i="195"/>
  <c r="AQ369" i="195"/>
  <c r="AM369" i="195"/>
  <c r="AR368" i="195"/>
  <c r="AQ368" i="195"/>
  <c r="AL368" i="195" s="1"/>
  <c r="AM368" i="195"/>
  <c r="AR367" i="195"/>
  <c r="AQ367" i="195"/>
  <c r="AM367" i="195"/>
  <c r="AR366" i="195"/>
  <c r="AQ366" i="195"/>
  <c r="AM366" i="195"/>
  <c r="AR357" i="195"/>
  <c r="AQ357" i="195"/>
  <c r="AN357" i="195"/>
  <c r="AM357" i="195"/>
  <c r="AL357" i="195"/>
  <c r="AK357" i="195"/>
  <c r="AR356" i="195"/>
  <c r="AQ356" i="195"/>
  <c r="AN356" i="195"/>
  <c r="AM356" i="195"/>
  <c r="AL356" i="195"/>
  <c r="AK356" i="195"/>
  <c r="AR355" i="195"/>
  <c r="AQ355" i="195"/>
  <c r="AN355" i="195"/>
  <c r="AM355" i="195"/>
  <c r="AL355" i="195"/>
  <c r="AK355" i="195"/>
  <c r="AR354" i="195"/>
  <c r="AQ354" i="195"/>
  <c r="AM354" i="195"/>
  <c r="AR352" i="195"/>
  <c r="AQ352" i="195"/>
  <c r="AN352" i="195"/>
  <c r="AM352" i="195"/>
  <c r="AL352" i="195"/>
  <c r="AK352" i="195"/>
  <c r="AR351" i="195"/>
  <c r="AQ351" i="195"/>
  <c r="AN351" i="195"/>
  <c r="AM351" i="195"/>
  <c r="AL351" i="195"/>
  <c r="AK351" i="195"/>
  <c r="AR350" i="195"/>
  <c r="AQ350" i="195"/>
  <c r="AM350" i="195"/>
  <c r="AR349" i="195"/>
  <c r="AQ349" i="195"/>
  <c r="AM349" i="195"/>
  <c r="AR347" i="195"/>
  <c r="AQ347" i="195"/>
  <c r="D347" i="195"/>
  <c r="AR346" i="195"/>
  <c r="AQ346" i="195"/>
  <c r="AM346" i="195"/>
  <c r="AR345" i="195"/>
  <c r="AQ345" i="195"/>
  <c r="AM345" i="195"/>
  <c r="AR344" i="195"/>
  <c r="AQ344" i="195"/>
  <c r="AM344" i="195"/>
  <c r="AR343" i="195"/>
  <c r="AQ343" i="195"/>
  <c r="AL343" i="195" s="1"/>
  <c r="AM343" i="195"/>
  <c r="AR342" i="195"/>
  <c r="AQ342" i="195"/>
  <c r="AM342" i="195"/>
  <c r="AR333" i="195"/>
  <c r="AQ333" i="195"/>
  <c r="AN333" i="195"/>
  <c r="AM333" i="195"/>
  <c r="AL333" i="195"/>
  <c r="AK333" i="195"/>
  <c r="AR332" i="195"/>
  <c r="AQ332" i="195"/>
  <c r="AN332" i="195"/>
  <c r="AM332" i="195"/>
  <c r="AL332" i="195"/>
  <c r="AK332" i="195"/>
  <c r="AR331" i="195"/>
  <c r="AQ331" i="195"/>
  <c r="AN331" i="195"/>
  <c r="AM331" i="195"/>
  <c r="AL331" i="195"/>
  <c r="AK331" i="195"/>
  <c r="AR330" i="195"/>
  <c r="AQ330" i="195"/>
  <c r="AL330" i="195" s="1"/>
  <c r="AM330" i="195"/>
  <c r="AR328" i="195"/>
  <c r="AQ328" i="195"/>
  <c r="AN328" i="195"/>
  <c r="AM328" i="195"/>
  <c r="AL328" i="195"/>
  <c r="AK328" i="195"/>
  <c r="AR327" i="195"/>
  <c r="AQ327" i="195"/>
  <c r="AN327" i="195"/>
  <c r="AM327" i="195"/>
  <c r="AL327" i="195"/>
  <c r="AK327" i="195"/>
  <c r="AR326" i="195"/>
  <c r="AQ326" i="195"/>
  <c r="AM326" i="195"/>
  <c r="AR325" i="195"/>
  <c r="AL325" i="195" s="1"/>
  <c r="AQ325" i="195"/>
  <c r="AM325" i="195"/>
  <c r="AR323" i="195"/>
  <c r="AQ323" i="195"/>
  <c r="D323" i="195"/>
  <c r="AR322" i="195"/>
  <c r="AQ322" i="195"/>
  <c r="AM322" i="195"/>
  <c r="AR321" i="195"/>
  <c r="AQ321" i="195"/>
  <c r="AM321" i="195"/>
  <c r="AR320" i="195"/>
  <c r="AQ320" i="195"/>
  <c r="AM320" i="195"/>
  <c r="AR319" i="195"/>
  <c r="AQ319" i="195"/>
  <c r="AM319" i="195"/>
  <c r="AR318" i="195"/>
  <c r="AQ318" i="195"/>
  <c r="AM318" i="195"/>
  <c r="AR309" i="195"/>
  <c r="AQ309" i="195"/>
  <c r="AN309" i="195"/>
  <c r="AM309" i="195"/>
  <c r="AL309" i="195"/>
  <c r="AK309" i="195"/>
  <c r="AR308" i="195"/>
  <c r="AQ308" i="195"/>
  <c r="AN308" i="195"/>
  <c r="AM308" i="195"/>
  <c r="AL308" i="195"/>
  <c r="AK308" i="195"/>
  <c r="AR307" i="195"/>
  <c r="AQ307" i="195"/>
  <c r="AN307" i="195"/>
  <c r="AM307" i="195"/>
  <c r="AL307" i="195"/>
  <c r="AK307" i="195"/>
  <c r="AR306" i="195"/>
  <c r="AL306" i="195" s="1"/>
  <c r="AQ306" i="195"/>
  <c r="AM306" i="195"/>
  <c r="AR304" i="195"/>
  <c r="AQ304" i="195"/>
  <c r="AN304" i="195"/>
  <c r="AM304" i="195"/>
  <c r="AL304" i="195"/>
  <c r="AK304" i="195"/>
  <c r="AR303" i="195"/>
  <c r="AQ303" i="195"/>
  <c r="AN303" i="195"/>
  <c r="AM303" i="195"/>
  <c r="AL303" i="195"/>
  <c r="AK303" i="195"/>
  <c r="AR302" i="195"/>
  <c r="AQ302" i="195"/>
  <c r="AM302" i="195"/>
  <c r="AR301" i="195"/>
  <c r="AL301" i="195" s="1"/>
  <c r="AQ301" i="195"/>
  <c r="AM301" i="195"/>
  <c r="AR299" i="195"/>
  <c r="AQ299" i="195"/>
  <c r="D299" i="195"/>
  <c r="AM299" i="195" s="1"/>
  <c r="AR298" i="195"/>
  <c r="AQ298" i="195"/>
  <c r="AM298" i="195"/>
  <c r="AR297" i="195"/>
  <c r="AQ297" i="195"/>
  <c r="AM297" i="195"/>
  <c r="AR296" i="195"/>
  <c r="AQ296" i="195"/>
  <c r="AL296" i="195" s="1"/>
  <c r="AM296" i="195"/>
  <c r="AR295" i="195"/>
  <c r="AQ295" i="195"/>
  <c r="AM295" i="195"/>
  <c r="AR294" i="195"/>
  <c r="AQ294" i="195"/>
  <c r="AM294" i="195"/>
  <c r="AR285" i="195"/>
  <c r="AQ285" i="195"/>
  <c r="AN285" i="195"/>
  <c r="AM285" i="195"/>
  <c r="AL285" i="195"/>
  <c r="AK285" i="195"/>
  <c r="AR284" i="195"/>
  <c r="AQ284" i="195"/>
  <c r="AN284" i="195"/>
  <c r="AM284" i="195"/>
  <c r="AL284" i="195"/>
  <c r="AK284" i="195"/>
  <c r="AR283" i="195"/>
  <c r="AQ283" i="195"/>
  <c r="AN283" i="195"/>
  <c r="AM283" i="195"/>
  <c r="AL283" i="195"/>
  <c r="AK283" i="195"/>
  <c r="AR282" i="195"/>
  <c r="AQ282" i="195"/>
  <c r="AM282" i="195"/>
  <c r="AR280" i="195"/>
  <c r="AQ280" i="195"/>
  <c r="AN280" i="195"/>
  <c r="AM280" i="195"/>
  <c r="AL280" i="195"/>
  <c r="AK280" i="195"/>
  <c r="AR279" i="195"/>
  <c r="AQ279" i="195"/>
  <c r="AN279" i="195"/>
  <c r="AM279" i="195"/>
  <c r="AL279" i="195"/>
  <c r="AK279" i="195"/>
  <c r="AR278" i="195"/>
  <c r="AQ278" i="195"/>
  <c r="AM278" i="195"/>
  <c r="AR277" i="195"/>
  <c r="AQ277" i="195"/>
  <c r="AM277" i="195"/>
  <c r="AR275" i="195"/>
  <c r="AQ275" i="195"/>
  <c r="D275" i="195"/>
  <c r="AM275" i="195" s="1"/>
  <c r="AR274" i="195"/>
  <c r="AQ274" i="195"/>
  <c r="AM274" i="195"/>
  <c r="AR273" i="195"/>
  <c r="AQ273" i="195"/>
  <c r="AM273" i="195"/>
  <c r="AR272" i="195"/>
  <c r="AQ272" i="195"/>
  <c r="AM272" i="195"/>
  <c r="AR271" i="195"/>
  <c r="AQ271" i="195"/>
  <c r="AM271" i="195"/>
  <c r="AR270" i="195"/>
  <c r="AQ270" i="195"/>
  <c r="AM270" i="195"/>
  <c r="AR261" i="195"/>
  <c r="AQ261" i="195"/>
  <c r="AN261" i="195"/>
  <c r="AM261" i="195"/>
  <c r="AL261" i="195"/>
  <c r="AK261" i="195"/>
  <c r="AR260" i="195"/>
  <c r="AQ260" i="195"/>
  <c r="AN260" i="195"/>
  <c r="AM260" i="195"/>
  <c r="AL260" i="195"/>
  <c r="AK260" i="195"/>
  <c r="AR259" i="195"/>
  <c r="AQ259" i="195"/>
  <c r="AN259" i="195"/>
  <c r="AM259" i="195"/>
  <c r="AL259" i="195"/>
  <c r="AK259" i="195"/>
  <c r="AR258" i="195"/>
  <c r="AQ258" i="195"/>
  <c r="AM258" i="195"/>
  <c r="AR256" i="195"/>
  <c r="AQ256" i="195"/>
  <c r="AN256" i="195"/>
  <c r="AM256" i="195"/>
  <c r="AL256" i="195"/>
  <c r="AK256" i="195"/>
  <c r="AR255" i="195"/>
  <c r="AQ255" i="195"/>
  <c r="AN255" i="195"/>
  <c r="AM255" i="195"/>
  <c r="AL255" i="195"/>
  <c r="AK255" i="195"/>
  <c r="AR254" i="195"/>
  <c r="AQ254" i="195"/>
  <c r="AM254" i="195"/>
  <c r="AR253" i="195"/>
  <c r="AQ253" i="195"/>
  <c r="AM253" i="195"/>
  <c r="AR251" i="195"/>
  <c r="AQ251" i="195"/>
  <c r="D251" i="195"/>
  <c r="AR250" i="195"/>
  <c r="AQ250" i="195"/>
  <c r="AM250" i="195"/>
  <c r="AR249" i="195"/>
  <c r="AQ249" i="195"/>
  <c r="AM249" i="195"/>
  <c r="AR248" i="195"/>
  <c r="AQ248" i="195"/>
  <c r="AM248" i="195"/>
  <c r="AR247" i="195"/>
  <c r="AQ247" i="195"/>
  <c r="AM247" i="195"/>
  <c r="AR246" i="195"/>
  <c r="AQ246" i="195"/>
  <c r="AL246" i="195" s="1"/>
  <c r="AM246" i="195"/>
  <c r="AR237" i="195"/>
  <c r="AQ237" i="195"/>
  <c r="AN237" i="195"/>
  <c r="AM237" i="195"/>
  <c r="AL237" i="195"/>
  <c r="AK237" i="195"/>
  <c r="AR236" i="195"/>
  <c r="AQ236" i="195"/>
  <c r="AN236" i="195"/>
  <c r="AM236" i="195"/>
  <c r="AL236" i="195"/>
  <c r="AK236" i="195"/>
  <c r="AR235" i="195"/>
  <c r="AQ235" i="195"/>
  <c r="AN235" i="195"/>
  <c r="AM235" i="195"/>
  <c r="AL235" i="195"/>
  <c r="AK235" i="195"/>
  <c r="AR234" i="195"/>
  <c r="AQ234" i="195"/>
  <c r="AM234" i="195"/>
  <c r="AR232" i="195"/>
  <c r="AQ232" i="195"/>
  <c r="AN232" i="195"/>
  <c r="AM232" i="195"/>
  <c r="AL232" i="195"/>
  <c r="AK232" i="195"/>
  <c r="AR231" i="195"/>
  <c r="AQ231" i="195"/>
  <c r="AN231" i="195"/>
  <c r="AM231" i="195"/>
  <c r="AL231" i="195"/>
  <c r="AK231" i="195"/>
  <c r="AR230" i="195"/>
  <c r="AQ230" i="195"/>
  <c r="AL230" i="195" s="1"/>
  <c r="AM230" i="195"/>
  <c r="AR229" i="195"/>
  <c r="AQ229" i="195"/>
  <c r="AM229" i="195"/>
  <c r="AR227" i="195"/>
  <c r="AQ227" i="195"/>
  <c r="D227" i="195"/>
  <c r="AR226" i="195"/>
  <c r="AQ226" i="195"/>
  <c r="AM226" i="195"/>
  <c r="AR225" i="195"/>
  <c r="AQ225" i="195"/>
  <c r="AM225" i="195"/>
  <c r="AR224" i="195"/>
  <c r="AQ224" i="195"/>
  <c r="AM224" i="195"/>
  <c r="AR223" i="195"/>
  <c r="AL223" i="195" s="1"/>
  <c r="AQ223" i="195"/>
  <c r="AM223" i="195"/>
  <c r="AR222" i="195"/>
  <c r="AQ222" i="195"/>
  <c r="AM222" i="195"/>
  <c r="AR213" i="195"/>
  <c r="AQ213" i="195"/>
  <c r="AN213" i="195"/>
  <c r="AM213" i="195"/>
  <c r="AL213" i="195"/>
  <c r="AK213" i="195"/>
  <c r="AR212" i="195"/>
  <c r="AQ212" i="195"/>
  <c r="AN212" i="195"/>
  <c r="AM212" i="195"/>
  <c r="AL212" i="195"/>
  <c r="AK212" i="195"/>
  <c r="AR211" i="195"/>
  <c r="AQ211" i="195"/>
  <c r="AN211" i="195"/>
  <c r="AM211" i="195"/>
  <c r="AL211" i="195"/>
  <c r="AK211" i="195"/>
  <c r="AR210" i="195"/>
  <c r="AQ210" i="195"/>
  <c r="AM210" i="195"/>
  <c r="AR208" i="195"/>
  <c r="AQ208" i="195"/>
  <c r="AN208" i="195"/>
  <c r="AM208" i="195"/>
  <c r="AL208" i="195"/>
  <c r="AK208" i="195"/>
  <c r="AR207" i="195"/>
  <c r="AQ207" i="195"/>
  <c r="AN207" i="195"/>
  <c r="AM207" i="195"/>
  <c r="AL207" i="195"/>
  <c r="AK207" i="195"/>
  <c r="AR206" i="195"/>
  <c r="AQ206" i="195"/>
  <c r="AM206" i="195"/>
  <c r="AR205" i="195"/>
  <c r="AQ205" i="195"/>
  <c r="AM205" i="195"/>
  <c r="AR203" i="195"/>
  <c r="AQ203" i="195"/>
  <c r="D203" i="195"/>
  <c r="AM203" i="195" s="1"/>
  <c r="AR202" i="195"/>
  <c r="AQ202" i="195"/>
  <c r="AM202" i="195"/>
  <c r="AR201" i="195"/>
  <c r="AQ201" i="195"/>
  <c r="AM201" i="195"/>
  <c r="AR200" i="195"/>
  <c r="AQ200" i="195"/>
  <c r="AL200" i="195" s="1"/>
  <c r="AM200" i="195"/>
  <c r="AR199" i="195"/>
  <c r="AQ199" i="195"/>
  <c r="AM199" i="195"/>
  <c r="AR198" i="195"/>
  <c r="AQ198" i="195"/>
  <c r="AM198" i="195"/>
  <c r="AR189" i="195"/>
  <c r="AQ189" i="195"/>
  <c r="AN189" i="195"/>
  <c r="AM189" i="195"/>
  <c r="AL189" i="195"/>
  <c r="AK189" i="195"/>
  <c r="AR188" i="195"/>
  <c r="AQ188" i="195"/>
  <c r="AN188" i="195"/>
  <c r="AM188" i="195"/>
  <c r="AL188" i="195"/>
  <c r="AK188" i="195"/>
  <c r="AR187" i="195"/>
  <c r="AQ187" i="195"/>
  <c r="AN187" i="195"/>
  <c r="AM187" i="195"/>
  <c r="AL187" i="195"/>
  <c r="AK187" i="195"/>
  <c r="AR186" i="195"/>
  <c r="AQ186" i="195"/>
  <c r="AM186" i="195"/>
  <c r="AR184" i="195"/>
  <c r="AQ184" i="195"/>
  <c r="AN184" i="195"/>
  <c r="AM184" i="195"/>
  <c r="AL184" i="195"/>
  <c r="AK184" i="195"/>
  <c r="AR183" i="195"/>
  <c r="AQ183" i="195"/>
  <c r="AN183" i="195"/>
  <c r="AM183" i="195"/>
  <c r="AL183" i="195"/>
  <c r="AK183" i="195"/>
  <c r="AR182" i="195"/>
  <c r="AQ182" i="195"/>
  <c r="AM182" i="195"/>
  <c r="AR181" i="195"/>
  <c r="AQ181" i="195"/>
  <c r="AM181" i="195"/>
  <c r="AR179" i="195"/>
  <c r="AQ179" i="195"/>
  <c r="D179" i="195"/>
  <c r="AM179" i="195" s="1"/>
  <c r="AR178" i="195"/>
  <c r="AQ178" i="195"/>
  <c r="AM178" i="195"/>
  <c r="AR177" i="195"/>
  <c r="AQ177" i="195"/>
  <c r="AM177" i="195"/>
  <c r="AR176" i="195"/>
  <c r="AQ176" i="195"/>
  <c r="AM176" i="195"/>
  <c r="AR175" i="195"/>
  <c r="AQ175" i="195"/>
  <c r="AL175" i="195" s="1"/>
  <c r="AM175" i="195"/>
  <c r="AR174" i="195"/>
  <c r="AQ174" i="195"/>
  <c r="AM174" i="195"/>
  <c r="AR165" i="195"/>
  <c r="AQ165" i="195"/>
  <c r="AN165" i="195"/>
  <c r="AM165" i="195"/>
  <c r="AL165" i="195"/>
  <c r="AK165" i="195"/>
  <c r="AR164" i="195"/>
  <c r="AQ164" i="195"/>
  <c r="AN164" i="195"/>
  <c r="AM164" i="195"/>
  <c r="AL164" i="195"/>
  <c r="AK164" i="195"/>
  <c r="AR163" i="195"/>
  <c r="AQ163" i="195"/>
  <c r="AN163" i="195"/>
  <c r="AM163" i="195"/>
  <c r="AL163" i="195"/>
  <c r="AK163" i="195"/>
  <c r="AR162" i="195"/>
  <c r="AQ162" i="195"/>
  <c r="AM162" i="195"/>
  <c r="AR160" i="195"/>
  <c r="AQ160" i="195"/>
  <c r="AN160" i="195"/>
  <c r="AM160" i="195"/>
  <c r="AL160" i="195"/>
  <c r="AK160" i="195"/>
  <c r="AR159" i="195"/>
  <c r="AQ159" i="195"/>
  <c r="AN159" i="195"/>
  <c r="AM159" i="195"/>
  <c r="AL159" i="195"/>
  <c r="AK159" i="195"/>
  <c r="AR158" i="195"/>
  <c r="AQ158" i="195"/>
  <c r="AM158" i="195"/>
  <c r="AR157" i="195"/>
  <c r="AQ157" i="195"/>
  <c r="AM157" i="195"/>
  <c r="AR155" i="195"/>
  <c r="AQ155" i="195"/>
  <c r="D155" i="195"/>
  <c r="AR154" i="195"/>
  <c r="AQ154" i="195"/>
  <c r="AM154" i="195"/>
  <c r="AR153" i="195"/>
  <c r="AQ153" i="195"/>
  <c r="AM153" i="195"/>
  <c r="AR152" i="195"/>
  <c r="AQ152" i="195"/>
  <c r="AM152" i="195"/>
  <c r="AR151" i="195"/>
  <c r="AQ151" i="195"/>
  <c r="AM151" i="195"/>
  <c r="AR150" i="195"/>
  <c r="AQ150" i="195"/>
  <c r="AM150" i="195"/>
  <c r="AR141" i="195"/>
  <c r="AQ141" i="195"/>
  <c r="AN141" i="195"/>
  <c r="AM141" i="195"/>
  <c r="AL141" i="195"/>
  <c r="AK141" i="195"/>
  <c r="AR140" i="195"/>
  <c r="AQ140" i="195"/>
  <c r="AN140" i="195"/>
  <c r="AM140" i="195"/>
  <c r="AL140" i="195"/>
  <c r="AK140" i="195"/>
  <c r="AR139" i="195"/>
  <c r="AQ139" i="195"/>
  <c r="AN139" i="195"/>
  <c r="AM139" i="195"/>
  <c r="AL139" i="195"/>
  <c r="AK139" i="195"/>
  <c r="AR138" i="195"/>
  <c r="AQ138" i="195"/>
  <c r="AM138" i="195"/>
  <c r="AR136" i="195"/>
  <c r="AQ136" i="195"/>
  <c r="AN136" i="195"/>
  <c r="AM136" i="195"/>
  <c r="AL136" i="195"/>
  <c r="AK136" i="195"/>
  <c r="AR135" i="195"/>
  <c r="AQ135" i="195"/>
  <c r="AN135" i="195"/>
  <c r="AM135" i="195"/>
  <c r="AL135" i="195"/>
  <c r="AK135" i="195"/>
  <c r="AR134" i="195"/>
  <c r="AQ134" i="195"/>
  <c r="AM134" i="195"/>
  <c r="AR133" i="195"/>
  <c r="AQ133" i="195"/>
  <c r="AM133" i="195"/>
  <c r="AR131" i="195"/>
  <c r="AQ131" i="195"/>
  <c r="D131" i="195"/>
  <c r="AR130" i="195"/>
  <c r="AQ130" i="195"/>
  <c r="AM130" i="195"/>
  <c r="AR129" i="195"/>
  <c r="AQ129" i="195"/>
  <c r="AM129" i="195"/>
  <c r="AR128" i="195"/>
  <c r="AQ128" i="195"/>
  <c r="AM128" i="195"/>
  <c r="AR127" i="195"/>
  <c r="AQ127" i="195"/>
  <c r="AM127" i="195"/>
  <c r="AR126" i="195"/>
  <c r="AQ126" i="195"/>
  <c r="AM126" i="195"/>
  <c r="AR117" i="195"/>
  <c r="AQ117" i="195"/>
  <c r="AN117" i="195"/>
  <c r="AM117" i="195"/>
  <c r="AL117" i="195"/>
  <c r="AK117" i="195"/>
  <c r="AR116" i="195"/>
  <c r="AQ116" i="195"/>
  <c r="AN116" i="195"/>
  <c r="AM116" i="195"/>
  <c r="AL116" i="195"/>
  <c r="AK116" i="195"/>
  <c r="AR115" i="195"/>
  <c r="AQ115" i="195"/>
  <c r="AN115" i="195"/>
  <c r="AM115" i="195"/>
  <c r="AL115" i="195"/>
  <c r="AK115" i="195"/>
  <c r="AR114" i="195"/>
  <c r="AQ114" i="195"/>
  <c r="AM114" i="195"/>
  <c r="AR112" i="195"/>
  <c r="AQ112" i="195"/>
  <c r="AN112" i="195"/>
  <c r="AM112" i="195"/>
  <c r="AL112" i="195"/>
  <c r="AK112" i="195"/>
  <c r="AR111" i="195"/>
  <c r="AQ111" i="195"/>
  <c r="AN111" i="195"/>
  <c r="AM111" i="195"/>
  <c r="AL111" i="195"/>
  <c r="AK111" i="195"/>
  <c r="AR110" i="195"/>
  <c r="AQ110" i="195"/>
  <c r="AM110" i="195"/>
  <c r="AR109" i="195"/>
  <c r="AQ109" i="195"/>
  <c r="AM109" i="195"/>
  <c r="AR107" i="195"/>
  <c r="AQ107" i="195"/>
  <c r="D107" i="195"/>
  <c r="AR106" i="195"/>
  <c r="AQ106" i="195"/>
  <c r="AM106" i="195"/>
  <c r="AR105" i="195"/>
  <c r="AQ105" i="195"/>
  <c r="AM105" i="195"/>
  <c r="AR104" i="195"/>
  <c r="AQ104" i="195"/>
  <c r="AM104" i="195"/>
  <c r="AR103" i="195"/>
  <c r="AQ103" i="195"/>
  <c r="AM103" i="195"/>
  <c r="AR102" i="195"/>
  <c r="AQ102" i="195"/>
  <c r="AM102" i="195"/>
  <c r="AR93" i="195"/>
  <c r="AQ93" i="195"/>
  <c r="AN93" i="195"/>
  <c r="AM93" i="195"/>
  <c r="AL93" i="195"/>
  <c r="AK93" i="195"/>
  <c r="AR92" i="195"/>
  <c r="AQ92" i="195"/>
  <c r="AN92" i="195"/>
  <c r="AM92" i="195"/>
  <c r="AL92" i="195"/>
  <c r="AK92" i="195"/>
  <c r="AR91" i="195"/>
  <c r="AQ91" i="195"/>
  <c r="AN91" i="195"/>
  <c r="AM91" i="195"/>
  <c r="AL91" i="195"/>
  <c r="AK91" i="195"/>
  <c r="AR90" i="195"/>
  <c r="AQ90" i="195"/>
  <c r="AM90" i="195"/>
  <c r="AR88" i="195"/>
  <c r="AQ88" i="195"/>
  <c r="AN88" i="195"/>
  <c r="AM88" i="195"/>
  <c r="AL88" i="195"/>
  <c r="AK88" i="195"/>
  <c r="AR87" i="195"/>
  <c r="AQ87" i="195"/>
  <c r="AN87" i="195"/>
  <c r="AM87" i="195"/>
  <c r="AL87" i="195"/>
  <c r="AK87" i="195"/>
  <c r="AR86" i="195"/>
  <c r="AQ86" i="195"/>
  <c r="AM86" i="195"/>
  <c r="AR85" i="195"/>
  <c r="AQ85" i="195"/>
  <c r="AM85" i="195"/>
  <c r="AR83" i="195"/>
  <c r="AQ83" i="195"/>
  <c r="D83" i="195"/>
  <c r="AM83" i="195" s="1"/>
  <c r="AR82" i="195"/>
  <c r="AQ82" i="195"/>
  <c r="AM82" i="195"/>
  <c r="AR81" i="195"/>
  <c r="AQ81" i="195"/>
  <c r="AM81" i="195"/>
  <c r="AR80" i="195"/>
  <c r="AQ80" i="195"/>
  <c r="AL80" i="195" s="1"/>
  <c r="AM80" i="195"/>
  <c r="AR79" i="195"/>
  <c r="AQ79" i="195"/>
  <c r="AM79" i="195"/>
  <c r="AR78" i="195"/>
  <c r="AL78" i="195" s="1"/>
  <c r="AQ78" i="195"/>
  <c r="AM78" i="195"/>
  <c r="AR69" i="195"/>
  <c r="AQ69" i="195"/>
  <c r="AN69" i="195"/>
  <c r="AM69" i="195"/>
  <c r="AL69" i="195"/>
  <c r="AK69" i="195"/>
  <c r="AR68" i="195"/>
  <c r="AQ68" i="195"/>
  <c r="AN68" i="195"/>
  <c r="AM68" i="195"/>
  <c r="AL68" i="195"/>
  <c r="AK68" i="195"/>
  <c r="AR67" i="195"/>
  <c r="AQ67" i="195"/>
  <c r="AN67" i="195"/>
  <c r="AM67" i="195"/>
  <c r="AL67" i="195"/>
  <c r="AL20" i="195" s="1"/>
  <c r="AK67" i="195"/>
  <c r="AR66" i="195"/>
  <c r="AQ66" i="195"/>
  <c r="AL66" i="195" s="1"/>
  <c r="AM66" i="195"/>
  <c r="AR64" i="195"/>
  <c r="AQ64" i="195"/>
  <c r="AN64" i="195"/>
  <c r="AM64" i="195"/>
  <c r="AL64" i="195"/>
  <c r="AK64" i="195"/>
  <c r="AR63" i="195"/>
  <c r="AQ63" i="195"/>
  <c r="AN63" i="195"/>
  <c r="AM63" i="195"/>
  <c r="AL63" i="195"/>
  <c r="AK63" i="195"/>
  <c r="AR62" i="195"/>
  <c r="AQ62" i="195"/>
  <c r="AM62" i="195"/>
  <c r="AR61" i="195"/>
  <c r="AQ61" i="195"/>
  <c r="AM61" i="195"/>
  <c r="AR59" i="195"/>
  <c r="AQ59" i="195"/>
  <c r="D59" i="195"/>
  <c r="AM59" i="195" s="1"/>
  <c r="AR58" i="195"/>
  <c r="AQ58" i="195"/>
  <c r="AM58" i="195"/>
  <c r="AR57" i="195"/>
  <c r="AQ57" i="195"/>
  <c r="AM57" i="195"/>
  <c r="AR56" i="195"/>
  <c r="AQ56" i="195"/>
  <c r="AM56" i="195"/>
  <c r="AR55" i="195"/>
  <c r="AQ55" i="195"/>
  <c r="AM55" i="195"/>
  <c r="AR54" i="195"/>
  <c r="AQ54" i="195"/>
  <c r="AM54" i="195"/>
  <c r="AR45" i="195"/>
  <c r="AQ45" i="195"/>
  <c r="AN45" i="195"/>
  <c r="AM45" i="195"/>
  <c r="AL45" i="195"/>
  <c r="AK45" i="195"/>
  <c r="AR44" i="195"/>
  <c r="AQ44" i="195"/>
  <c r="AN44" i="195"/>
  <c r="AM44" i="195"/>
  <c r="AL44" i="195"/>
  <c r="AK44" i="195"/>
  <c r="AR43" i="195"/>
  <c r="AQ43" i="195"/>
  <c r="AN43" i="195"/>
  <c r="AM43" i="195"/>
  <c r="AL43" i="195"/>
  <c r="AK43" i="195"/>
  <c r="AR42" i="195"/>
  <c r="AQ42" i="195"/>
  <c r="AM42" i="195"/>
  <c r="AR40" i="195"/>
  <c r="AQ40" i="195"/>
  <c r="AN40" i="195"/>
  <c r="AM40" i="195"/>
  <c r="AL40" i="195"/>
  <c r="AK40" i="195"/>
  <c r="AR39" i="195"/>
  <c r="AQ39" i="195"/>
  <c r="AN39" i="195"/>
  <c r="AM39" i="195"/>
  <c r="AL39" i="195"/>
  <c r="AK39" i="195"/>
  <c r="AR38" i="195"/>
  <c r="AQ38" i="195"/>
  <c r="AM38" i="195"/>
  <c r="AR37" i="195"/>
  <c r="AQ37" i="195"/>
  <c r="AM37" i="195"/>
  <c r="AR35" i="195"/>
  <c r="AQ35" i="195"/>
  <c r="AN35" i="195"/>
  <c r="AM35" i="195"/>
  <c r="AL35" i="195"/>
  <c r="AK35" i="195"/>
  <c r="AR34" i="195"/>
  <c r="AQ34" i="195"/>
  <c r="AM34" i="195"/>
  <c r="AR33" i="195"/>
  <c r="AQ33" i="195"/>
  <c r="AM33" i="195"/>
  <c r="AR32" i="195"/>
  <c r="AL32" i="195" s="1"/>
  <c r="AQ32" i="195"/>
  <c r="AM32" i="195"/>
  <c r="AR31" i="195"/>
  <c r="AQ31" i="195"/>
  <c r="AM31" i="195"/>
  <c r="AR30" i="195"/>
  <c r="AQ30" i="195"/>
  <c r="AM30" i="195"/>
  <c r="G24" i="195"/>
  <c r="F24" i="195"/>
  <c r="F10" i="195"/>
  <c r="AR524" i="194"/>
  <c r="AQ524" i="194"/>
  <c r="AN524" i="194"/>
  <c r="AM524" i="194"/>
  <c r="AL524" i="194"/>
  <c r="AK524" i="194"/>
  <c r="AR523" i="194"/>
  <c r="AQ523" i="194"/>
  <c r="AN523" i="194"/>
  <c r="AM523" i="194"/>
  <c r="AL523" i="194"/>
  <c r="AK523" i="194"/>
  <c r="AR522" i="194"/>
  <c r="AQ522" i="194"/>
  <c r="AN522" i="194"/>
  <c r="AM522" i="194"/>
  <c r="AL522" i="194"/>
  <c r="AK522" i="194"/>
  <c r="AR521" i="194"/>
  <c r="AQ521" i="194"/>
  <c r="AL521" i="194" s="1"/>
  <c r="AM521" i="194"/>
  <c r="AR519" i="194"/>
  <c r="AQ519" i="194"/>
  <c r="AN519" i="194"/>
  <c r="AM519" i="194"/>
  <c r="AL519" i="194"/>
  <c r="AK519" i="194"/>
  <c r="AR518" i="194"/>
  <c r="AQ518" i="194"/>
  <c r="AN518" i="194"/>
  <c r="AM518" i="194"/>
  <c r="AL518" i="194"/>
  <c r="AK518" i="194"/>
  <c r="AR517" i="194"/>
  <c r="AQ517" i="194"/>
  <c r="AM517" i="194"/>
  <c r="AL517" i="194"/>
  <c r="AR516" i="194"/>
  <c r="AL516" i="194" s="1"/>
  <c r="AQ516" i="194"/>
  <c r="AM516" i="194"/>
  <c r="AR514" i="194"/>
  <c r="AQ514" i="194"/>
  <c r="D514" i="194"/>
  <c r="AR513" i="194"/>
  <c r="AQ513" i="194"/>
  <c r="AL513" i="194" s="1"/>
  <c r="AM513" i="194"/>
  <c r="AR512" i="194"/>
  <c r="AQ512" i="194"/>
  <c r="AL512" i="194" s="1"/>
  <c r="AM512" i="194"/>
  <c r="AR511" i="194"/>
  <c r="AQ511" i="194"/>
  <c r="AM511" i="194"/>
  <c r="AR510" i="194"/>
  <c r="AQ510" i="194"/>
  <c r="AM510" i="194"/>
  <c r="AR509" i="194"/>
  <c r="AQ509" i="194"/>
  <c r="AM509" i="194"/>
  <c r="AR500" i="194"/>
  <c r="AQ500" i="194"/>
  <c r="AN500" i="194"/>
  <c r="AM500" i="194"/>
  <c r="AL500" i="194"/>
  <c r="AK500" i="194"/>
  <c r="AR499" i="194"/>
  <c r="AQ499" i="194"/>
  <c r="AN499" i="194"/>
  <c r="AM499" i="194"/>
  <c r="AL499" i="194"/>
  <c r="AK499" i="194"/>
  <c r="AR498" i="194"/>
  <c r="AQ498" i="194"/>
  <c r="AN498" i="194"/>
  <c r="AM498" i="194"/>
  <c r="AL498" i="194"/>
  <c r="AK498" i="194"/>
  <c r="AR497" i="194"/>
  <c r="AL497" i="194" s="1"/>
  <c r="AQ497" i="194"/>
  <c r="AM497" i="194"/>
  <c r="AR495" i="194"/>
  <c r="AQ495" i="194"/>
  <c r="AN495" i="194"/>
  <c r="AM495" i="194"/>
  <c r="AL495" i="194"/>
  <c r="AK495" i="194"/>
  <c r="AR494" i="194"/>
  <c r="AQ494" i="194"/>
  <c r="AN494" i="194"/>
  <c r="AM494" i="194"/>
  <c r="AL494" i="194"/>
  <c r="AK494" i="194"/>
  <c r="AR493" i="194"/>
  <c r="AQ493" i="194"/>
  <c r="AM493" i="194"/>
  <c r="AR492" i="194"/>
  <c r="AQ492" i="194"/>
  <c r="AL492" i="194" s="1"/>
  <c r="AM492" i="194"/>
  <c r="AR490" i="194"/>
  <c r="AQ490" i="194"/>
  <c r="D490" i="194"/>
  <c r="AR489" i="194"/>
  <c r="AQ489" i="194"/>
  <c r="AM489" i="194"/>
  <c r="AR488" i="194"/>
  <c r="AL488" i="194" s="1"/>
  <c r="AQ488" i="194"/>
  <c r="AM488" i="194"/>
  <c r="AR487" i="194"/>
  <c r="AQ487" i="194"/>
  <c r="AL487" i="194" s="1"/>
  <c r="AM487" i="194"/>
  <c r="AR486" i="194"/>
  <c r="AQ486" i="194"/>
  <c r="AM486" i="194"/>
  <c r="AR485" i="194"/>
  <c r="AQ485" i="194"/>
  <c r="AM485" i="194"/>
  <c r="AR476" i="194"/>
  <c r="AQ476" i="194"/>
  <c r="AN476" i="194"/>
  <c r="AM476" i="194"/>
  <c r="AL476" i="194"/>
  <c r="AK476" i="194"/>
  <c r="AR475" i="194"/>
  <c r="AQ475" i="194"/>
  <c r="AN475" i="194"/>
  <c r="AM475" i="194"/>
  <c r="AL475" i="194"/>
  <c r="AK475" i="194"/>
  <c r="AR474" i="194"/>
  <c r="AQ474" i="194"/>
  <c r="AN474" i="194"/>
  <c r="AM474" i="194"/>
  <c r="AL474" i="194"/>
  <c r="AK474" i="194"/>
  <c r="AR473" i="194"/>
  <c r="AQ473" i="194"/>
  <c r="AM473" i="194"/>
  <c r="AR471" i="194"/>
  <c r="AQ471" i="194"/>
  <c r="AN471" i="194"/>
  <c r="AM471" i="194"/>
  <c r="AL471" i="194"/>
  <c r="AK471" i="194"/>
  <c r="AR470" i="194"/>
  <c r="AQ470" i="194"/>
  <c r="AN470" i="194"/>
  <c r="AM470" i="194"/>
  <c r="AL470" i="194"/>
  <c r="AK470" i="194"/>
  <c r="AR469" i="194"/>
  <c r="AQ469" i="194"/>
  <c r="AM469" i="194"/>
  <c r="AR468" i="194"/>
  <c r="AQ468" i="194"/>
  <c r="AM468" i="194"/>
  <c r="AR466" i="194"/>
  <c r="AQ466" i="194"/>
  <c r="D466" i="194"/>
  <c r="AR465" i="194"/>
  <c r="AQ465" i="194"/>
  <c r="AM465" i="194"/>
  <c r="AR464" i="194"/>
  <c r="AQ464" i="194"/>
  <c r="AM464" i="194"/>
  <c r="AR463" i="194"/>
  <c r="AQ463" i="194"/>
  <c r="AL463" i="194" s="1"/>
  <c r="AM463" i="194"/>
  <c r="AR462" i="194"/>
  <c r="AQ462" i="194"/>
  <c r="AL462" i="194" s="1"/>
  <c r="AM462" i="194"/>
  <c r="AR461" i="194"/>
  <c r="AQ461" i="194"/>
  <c r="AM461" i="194"/>
  <c r="AR452" i="194"/>
  <c r="AQ452" i="194"/>
  <c r="AN452" i="194"/>
  <c r="AM452" i="194"/>
  <c r="AL452" i="194"/>
  <c r="AK452" i="194"/>
  <c r="AR451" i="194"/>
  <c r="AQ451" i="194"/>
  <c r="AN451" i="194"/>
  <c r="AM451" i="194"/>
  <c r="AL451" i="194"/>
  <c r="AK451" i="194"/>
  <c r="AR450" i="194"/>
  <c r="AQ450" i="194"/>
  <c r="AN450" i="194"/>
  <c r="AM450" i="194"/>
  <c r="AL450" i="194"/>
  <c r="AK450" i="194"/>
  <c r="AR449" i="194"/>
  <c r="AQ449" i="194"/>
  <c r="AL449" i="194" s="1"/>
  <c r="AM449" i="194"/>
  <c r="AR447" i="194"/>
  <c r="AQ447" i="194"/>
  <c r="AN447" i="194"/>
  <c r="AM447" i="194"/>
  <c r="AL447" i="194"/>
  <c r="AK447" i="194"/>
  <c r="AR446" i="194"/>
  <c r="AQ446" i="194"/>
  <c r="AN446" i="194"/>
  <c r="AM446" i="194"/>
  <c r="AL446" i="194"/>
  <c r="AK446" i="194"/>
  <c r="AR445" i="194"/>
  <c r="AQ445" i="194"/>
  <c r="AM445" i="194"/>
  <c r="AR444" i="194"/>
  <c r="AQ444" i="194"/>
  <c r="AM444" i="194"/>
  <c r="AR442" i="194"/>
  <c r="AQ442" i="194"/>
  <c r="D442" i="194"/>
  <c r="AM442" i="194" s="1"/>
  <c r="AR441" i="194"/>
  <c r="AQ441" i="194"/>
  <c r="AL441" i="194" s="1"/>
  <c r="AM441" i="194"/>
  <c r="AR440" i="194"/>
  <c r="AQ440" i="194"/>
  <c r="AM440" i="194"/>
  <c r="AR439" i="194"/>
  <c r="AQ439" i="194"/>
  <c r="AM439" i="194"/>
  <c r="AR438" i="194"/>
  <c r="AQ438" i="194"/>
  <c r="AM438" i="194"/>
  <c r="AR437" i="194"/>
  <c r="AQ437" i="194"/>
  <c r="AM437" i="194"/>
  <c r="AR428" i="194"/>
  <c r="AQ428" i="194"/>
  <c r="AN428" i="194"/>
  <c r="AM428" i="194"/>
  <c r="AL428" i="194"/>
  <c r="AK428" i="194"/>
  <c r="AR427" i="194"/>
  <c r="AQ427" i="194"/>
  <c r="AN427" i="194"/>
  <c r="AM427" i="194"/>
  <c r="AL427" i="194"/>
  <c r="AK427" i="194"/>
  <c r="AR426" i="194"/>
  <c r="AQ426" i="194"/>
  <c r="AN426" i="194"/>
  <c r="AM426" i="194"/>
  <c r="AL426" i="194"/>
  <c r="AK426" i="194"/>
  <c r="AR425" i="194"/>
  <c r="AQ425" i="194"/>
  <c r="AM425" i="194"/>
  <c r="AR423" i="194"/>
  <c r="AQ423" i="194"/>
  <c r="AN423" i="194"/>
  <c r="AM423" i="194"/>
  <c r="AL423" i="194"/>
  <c r="AK423" i="194"/>
  <c r="AR422" i="194"/>
  <c r="AQ422" i="194"/>
  <c r="AN422" i="194"/>
  <c r="AM422" i="194"/>
  <c r="AL422" i="194"/>
  <c r="AK422" i="194"/>
  <c r="AR421" i="194"/>
  <c r="AQ421" i="194"/>
  <c r="AL421" i="194" s="1"/>
  <c r="AM421" i="194"/>
  <c r="AR420" i="194"/>
  <c r="AQ420" i="194"/>
  <c r="AM420" i="194"/>
  <c r="AR418" i="194"/>
  <c r="AQ418" i="194"/>
  <c r="D418" i="194"/>
  <c r="AM418" i="194" s="1"/>
  <c r="AR417" i="194"/>
  <c r="AQ417" i="194"/>
  <c r="AM417" i="194"/>
  <c r="AR416" i="194"/>
  <c r="AQ416" i="194"/>
  <c r="AM416" i="194"/>
  <c r="AR415" i="194"/>
  <c r="AQ415" i="194"/>
  <c r="AL415" i="194" s="1"/>
  <c r="AM415" i="194"/>
  <c r="AR414" i="194"/>
  <c r="AQ414" i="194"/>
  <c r="AM414" i="194"/>
  <c r="AR413" i="194"/>
  <c r="AQ413" i="194"/>
  <c r="AM413" i="194"/>
  <c r="AR404" i="194"/>
  <c r="AQ404" i="194"/>
  <c r="AN404" i="194"/>
  <c r="AM404" i="194"/>
  <c r="AL404" i="194"/>
  <c r="AK404" i="194"/>
  <c r="AR403" i="194"/>
  <c r="AQ403" i="194"/>
  <c r="AN403" i="194"/>
  <c r="AM403" i="194"/>
  <c r="AL403" i="194"/>
  <c r="AK403" i="194"/>
  <c r="AR402" i="194"/>
  <c r="AQ402" i="194"/>
  <c r="AN402" i="194"/>
  <c r="AM402" i="194"/>
  <c r="AL402" i="194"/>
  <c r="AK402" i="194"/>
  <c r="AR401" i="194"/>
  <c r="AQ401" i="194"/>
  <c r="AM401" i="194"/>
  <c r="AL401" i="194"/>
  <c r="AR399" i="194"/>
  <c r="AQ399" i="194"/>
  <c r="AN399" i="194"/>
  <c r="AM399" i="194"/>
  <c r="AL399" i="194"/>
  <c r="AK399" i="194"/>
  <c r="AR398" i="194"/>
  <c r="AQ398" i="194"/>
  <c r="AN398" i="194"/>
  <c r="AM398" i="194"/>
  <c r="AL398" i="194"/>
  <c r="AK398" i="194"/>
  <c r="AR397" i="194"/>
  <c r="AQ397" i="194"/>
  <c r="AL397" i="194" s="1"/>
  <c r="AM397" i="194"/>
  <c r="AR396" i="194"/>
  <c r="AQ396" i="194"/>
  <c r="AL396" i="194" s="1"/>
  <c r="AM396" i="194"/>
  <c r="AR394" i="194"/>
  <c r="AQ394" i="194"/>
  <c r="D394" i="194"/>
  <c r="AR393" i="194"/>
  <c r="AQ393" i="194"/>
  <c r="AL393" i="194" s="1"/>
  <c r="AM393" i="194"/>
  <c r="AR392" i="194"/>
  <c r="AQ392" i="194"/>
  <c r="AM392" i="194"/>
  <c r="AR391" i="194"/>
  <c r="AQ391" i="194"/>
  <c r="AM391" i="194"/>
  <c r="AR390" i="194"/>
  <c r="AL390" i="194" s="1"/>
  <c r="AQ390" i="194"/>
  <c r="AM390" i="194"/>
  <c r="AR389" i="194"/>
  <c r="AQ389" i="194"/>
  <c r="AM389" i="194"/>
  <c r="AR380" i="194"/>
  <c r="AQ380" i="194"/>
  <c r="AN380" i="194"/>
  <c r="AM380" i="194"/>
  <c r="AL380" i="194"/>
  <c r="AK380" i="194"/>
  <c r="AR379" i="194"/>
  <c r="AQ379" i="194"/>
  <c r="AN379" i="194"/>
  <c r="AM379" i="194"/>
  <c r="AL379" i="194"/>
  <c r="AK379" i="194"/>
  <c r="AR378" i="194"/>
  <c r="AQ378" i="194"/>
  <c r="AN378" i="194"/>
  <c r="AM378" i="194"/>
  <c r="AL378" i="194"/>
  <c r="AK378" i="194"/>
  <c r="AR377" i="194"/>
  <c r="AQ377" i="194"/>
  <c r="AM377" i="194"/>
  <c r="AR375" i="194"/>
  <c r="AQ375" i="194"/>
  <c r="AN375" i="194"/>
  <c r="AM375" i="194"/>
  <c r="AL375" i="194"/>
  <c r="AK375" i="194"/>
  <c r="AR374" i="194"/>
  <c r="AQ374" i="194"/>
  <c r="AN374" i="194"/>
  <c r="AM374" i="194"/>
  <c r="AL374" i="194"/>
  <c r="AK374" i="194"/>
  <c r="AR373" i="194"/>
  <c r="AQ373" i="194"/>
  <c r="AM373" i="194"/>
  <c r="AR372" i="194"/>
  <c r="AQ372" i="194"/>
  <c r="AM372" i="194"/>
  <c r="AR370" i="194"/>
  <c r="AQ370" i="194"/>
  <c r="D370" i="194"/>
  <c r="AM370" i="194" s="1"/>
  <c r="AR369" i="194"/>
  <c r="AQ369" i="194"/>
  <c r="AL369" i="194" s="1"/>
  <c r="AM369" i="194"/>
  <c r="AR368" i="194"/>
  <c r="AQ368" i="194"/>
  <c r="AM368" i="194"/>
  <c r="AR367" i="194"/>
  <c r="AQ367" i="194"/>
  <c r="AM367" i="194"/>
  <c r="AR366" i="194"/>
  <c r="AQ366" i="194"/>
  <c r="AM366" i="194"/>
  <c r="AR365" i="194"/>
  <c r="AQ365" i="194"/>
  <c r="AM365" i="194"/>
  <c r="AR356" i="194"/>
  <c r="AQ356" i="194"/>
  <c r="AN356" i="194"/>
  <c r="AM356" i="194"/>
  <c r="AL356" i="194"/>
  <c r="AK356" i="194"/>
  <c r="AR355" i="194"/>
  <c r="AQ355" i="194"/>
  <c r="AN355" i="194"/>
  <c r="AM355" i="194"/>
  <c r="AL355" i="194"/>
  <c r="AK355" i="194"/>
  <c r="AR354" i="194"/>
  <c r="AQ354" i="194"/>
  <c r="AN354" i="194"/>
  <c r="AM354" i="194"/>
  <c r="AL354" i="194"/>
  <c r="AK354" i="194"/>
  <c r="AR353" i="194"/>
  <c r="AQ353" i="194"/>
  <c r="AM353" i="194"/>
  <c r="AR351" i="194"/>
  <c r="AQ351" i="194"/>
  <c r="AN351" i="194"/>
  <c r="AM351" i="194"/>
  <c r="AL351" i="194"/>
  <c r="AK351" i="194"/>
  <c r="AR350" i="194"/>
  <c r="AQ350" i="194"/>
  <c r="AN350" i="194"/>
  <c r="AM350" i="194"/>
  <c r="AL350" i="194"/>
  <c r="AK350" i="194"/>
  <c r="AR349" i="194"/>
  <c r="AQ349" i="194"/>
  <c r="AM349" i="194"/>
  <c r="AL349" i="194"/>
  <c r="AR348" i="194"/>
  <c r="AQ348" i="194"/>
  <c r="AM348" i="194"/>
  <c r="AR346" i="194"/>
  <c r="AQ346" i="194"/>
  <c r="D346" i="194"/>
  <c r="AM346" i="194" s="1"/>
  <c r="AR345" i="194"/>
  <c r="AQ345" i="194"/>
  <c r="AM345" i="194"/>
  <c r="AR344" i="194"/>
  <c r="AQ344" i="194"/>
  <c r="AM344" i="194"/>
  <c r="AL344" i="194"/>
  <c r="AR343" i="194"/>
  <c r="AQ343" i="194"/>
  <c r="AL343" i="194" s="1"/>
  <c r="AM343" i="194"/>
  <c r="AR342" i="194"/>
  <c r="AQ342" i="194"/>
  <c r="AM342" i="194"/>
  <c r="AR341" i="194"/>
  <c r="AQ341" i="194"/>
  <c r="AM341" i="194"/>
  <c r="AR332" i="194"/>
  <c r="AQ332" i="194"/>
  <c r="AN332" i="194"/>
  <c r="AM332" i="194"/>
  <c r="AL332" i="194"/>
  <c r="AK332" i="194"/>
  <c r="AR331" i="194"/>
  <c r="AQ331" i="194"/>
  <c r="AN331" i="194"/>
  <c r="AM331" i="194"/>
  <c r="AL331" i="194"/>
  <c r="AK331" i="194"/>
  <c r="AR330" i="194"/>
  <c r="AQ330" i="194"/>
  <c r="AN330" i="194"/>
  <c r="AM330" i="194"/>
  <c r="AL330" i="194"/>
  <c r="AK330" i="194"/>
  <c r="AR329" i="194"/>
  <c r="AQ329" i="194"/>
  <c r="AM329" i="194"/>
  <c r="AR327" i="194"/>
  <c r="AQ327" i="194"/>
  <c r="AN327" i="194"/>
  <c r="AM327" i="194"/>
  <c r="AL327" i="194"/>
  <c r="AK327" i="194"/>
  <c r="AR326" i="194"/>
  <c r="AQ326" i="194"/>
  <c r="AN326" i="194"/>
  <c r="AM326" i="194"/>
  <c r="AL326" i="194"/>
  <c r="AK326" i="194"/>
  <c r="AR325" i="194"/>
  <c r="AQ325" i="194"/>
  <c r="AM325" i="194"/>
  <c r="AR324" i="194"/>
  <c r="AQ324" i="194"/>
  <c r="AM324" i="194"/>
  <c r="AR322" i="194"/>
  <c r="AQ322" i="194"/>
  <c r="D322" i="194"/>
  <c r="AR321" i="194"/>
  <c r="AQ321" i="194"/>
  <c r="AM321" i="194"/>
  <c r="AR320" i="194"/>
  <c r="AL320" i="194" s="1"/>
  <c r="AQ320" i="194"/>
  <c r="AM320" i="194"/>
  <c r="AR319" i="194"/>
  <c r="AQ319" i="194"/>
  <c r="AM319" i="194"/>
  <c r="AR318" i="194"/>
  <c r="AQ318" i="194"/>
  <c r="AM318" i="194"/>
  <c r="AR317" i="194"/>
  <c r="AQ317" i="194"/>
  <c r="AL317" i="194" s="1"/>
  <c r="AM317" i="194"/>
  <c r="AR308" i="194"/>
  <c r="AQ308" i="194"/>
  <c r="AN308" i="194"/>
  <c r="AM308" i="194"/>
  <c r="AL308" i="194"/>
  <c r="AK308" i="194"/>
  <c r="AR307" i="194"/>
  <c r="AQ307" i="194"/>
  <c r="AN307" i="194"/>
  <c r="AM307" i="194"/>
  <c r="AL307" i="194"/>
  <c r="AK307" i="194"/>
  <c r="AR306" i="194"/>
  <c r="AQ306" i="194"/>
  <c r="AN306" i="194"/>
  <c r="AM306" i="194"/>
  <c r="AL306" i="194"/>
  <c r="AK306" i="194"/>
  <c r="AR305" i="194"/>
  <c r="AQ305" i="194"/>
  <c r="AL305" i="194" s="1"/>
  <c r="AM305" i="194"/>
  <c r="AR303" i="194"/>
  <c r="AQ303" i="194"/>
  <c r="AN303" i="194"/>
  <c r="AM303" i="194"/>
  <c r="AL303" i="194"/>
  <c r="AK303" i="194"/>
  <c r="AR302" i="194"/>
  <c r="AQ302" i="194"/>
  <c r="AN302" i="194"/>
  <c r="AM302" i="194"/>
  <c r="AL302" i="194"/>
  <c r="AK302" i="194"/>
  <c r="AR301" i="194"/>
  <c r="AQ301" i="194"/>
  <c r="AM301" i="194"/>
  <c r="AR300" i="194"/>
  <c r="AQ300" i="194"/>
  <c r="AM300" i="194"/>
  <c r="AR298" i="194"/>
  <c r="AQ298" i="194"/>
  <c r="D298" i="194"/>
  <c r="AM298" i="194" s="1"/>
  <c r="AR297" i="194"/>
  <c r="AQ297" i="194"/>
  <c r="AL297" i="194" s="1"/>
  <c r="AM297" i="194"/>
  <c r="AR296" i="194"/>
  <c r="AQ296" i="194"/>
  <c r="AL296" i="194" s="1"/>
  <c r="AM296" i="194"/>
  <c r="AR295" i="194"/>
  <c r="AQ295" i="194"/>
  <c r="AL295" i="194" s="1"/>
  <c r="AM295" i="194"/>
  <c r="AR294" i="194"/>
  <c r="AQ294" i="194"/>
  <c r="AM294" i="194"/>
  <c r="AR293" i="194"/>
  <c r="AL293" i="194" s="1"/>
  <c r="AQ293" i="194"/>
  <c r="AM293" i="194"/>
  <c r="AR284" i="194"/>
  <c r="AQ284" i="194"/>
  <c r="AN284" i="194"/>
  <c r="AM284" i="194"/>
  <c r="AL284" i="194"/>
  <c r="AK284" i="194"/>
  <c r="AR283" i="194"/>
  <c r="AQ283" i="194"/>
  <c r="AN283" i="194"/>
  <c r="AM283" i="194"/>
  <c r="AL283" i="194"/>
  <c r="AK283" i="194"/>
  <c r="AR282" i="194"/>
  <c r="AQ282" i="194"/>
  <c r="AN282" i="194"/>
  <c r="AM282" i="194"/>
  <c r="AL282" i="194"/>
  <c r="AK282" i="194"/>
  <c r="AR281" i="194"/>
  <c r="AQ281" i="194"/>
  <c r="AM281" i="194"/>
  <c r="AR279" i="194"/>
  <c r="AQ279" i="194"/>
  <c r="AN279" i="194"/>
  <c r="AM279" i="194"/>
  <c r="AL279" i="194"/>
  <c r="AK279" i="194"/>
  <c r="AR278" i="194"/>
  <c r="AQ278" i="194"/>
  <c r="AN278" i="194"/>
  <c r="AM278" i="194"/>
  <c r="AL278" i="194"/>
  <c r="AK278" i="194"/>
  <c r="AR277" i="194"/>
  <c r="AQ277" i="194"/>
  <c r="AM277" i="194"/>
  <c r="AR276" i="194"/>
  <c r="AQ276" i="194"/>
  <c r="AM276" i="194"/>
  <c r="AR274" i="194"/>
  <c r="AQ274" i="194"/>
  <c r="D274" i="194"/>
  <c r="AM274" i="194" s="1"/>
  <c r="AR273" i="194"/>
  <c r="AQ273" i="194"/>
  <c r="AM273" i="194"/>
  <c r="AR272" i="194"/>
  <c r="AQ272" i="194"/>
  <c r="AL272" i="194" s="1"/>
  <c r="AM272" i="194"/>
  <c r="AR271" i="194"/>
  <c r="AQ271" i="194"/>
  <c r="AM271" i="194"/>
  <c r="AR270" i="194"/>
  <c r="AQ270" i="194"/>
  <c r="AM270" i="194"/>
  <c r="AR269" i="194"/>
  <c r="AQ269" i="194"/>
  <c r="AM269" i="194"/>
  <c r="AR260" i="194"/>
  <c r="AQ260" i="194"/>
  <c r="AN260" i="194"/>
  <c r="AM260" i="194"/>
  <c r="AL260" i="194"/>
  <c r="AK260" i="194"/>
  <c r="AR259" i="194"/>
  <c r="AQ259" i="194"/>
  <c r="AN259" i="194"/>
  <c r="AM259" i="194"/>
  <c r="AL259" i="194"/>
  <c r="AK259" i="194"/>
  <c r="AR258" i="194"/>
  <c r="AQ258" i="194"/>
  <c r="AN258" i="194"/>
  <c r="AM258" i="194"/>
  <c r="AL258" i="194"/>
  <c r="AK258" i="194"/>
  <c r="AR257" i="194"/>
  <c r="AQ257" i="194"/>
  <c r="AM257" i="194"/>
  <c r="AR255" i="194"/>
  <c r="AQ255" i="194"/>
  <c r="AN255" i="194"/>
  <c r="AM255" i="194"/>
  <c r="AL255" i="194"/>
  <c r="AK255" i="194"/>
  <c r="AR254" i="194"/>
  <c r="AQ254" i="194"/>
  <c r="AN254" i="194"/>
  <c r="AM254" i="194"/>
  <c r="AL254" i="194"/>
  <c r="AK254" i="194"/>
  <c r="AR253" i="194"/>
  <c r="AQ253" i="194"/>
  <c r="AM253" i="194"/>
  <c r="AR252" i="194"/>
  <c r="AQ252" i="194"/>
  <c r="AM252" i="194"/>
  <c r="AR250" i="194"/>
  <c r="AQ250" i="194"/>
  <c r="D250" i="194"/>
  <c r="AM250" i="194" s="1"/>
  <c r="AR249" i="194"/>
  <c r="AQ249" i="194"/>
  <c r="AM249" i="194"/>
  <c r="AR248" i="194"/>
  <c r="AL248" i="194" s="1"/>
  <c r="AQ248" i="194"/>
  <c r="AM248" i="194"/>
  <c r="AR247" i="194"/>
  <c r="AQ247" i="194"/>
  <c r="AL247" i="194" s="1"/>
  <c r="AM247" i="194"/>
  <c r="AR246" i="194"/>
  <c r="AQ246" i="194"/>
  <c r="AM246" i="194"/>
  <c r="AR245" i="194"/>
  <c r="AQ245" i="194"/>
  <c r="AL245" i="194" s="1"/>
  <c r="AM245" i="194"/>
  <c r="AR236" i="194"/>
  <c r="AQ236" i="194"/>
  <c r="AN236" i="194"/>
  <c r="AM236" i="194"/>
  <c r="AL236" i="194"/>
  <c r="AK236" i="194"/>
  <c r="AR235" i="194"/>
  <c r="AQ235" i="194"/>
  <c r="AN235" i="194"/>
  <c r="AM235" i="194"/>
  <c r="AL235" i="194"/>
  <c r="AK235" i="194"/>
  <c r="AR234" i="194"/>
  <c r="AQ234" i="194"/>
  <c r="AN234" i="194"/>
  <c r="AM234" i="194"/>
  <c r="AL234" i="194"/>
  <c r="AK234" i="194"/>
  <c r="AR233" i="194"/>
  <c r="AQ233" i="194"/>
  <c r="AM233" i="194"/>
  <c r="AR231" i="194"/>
  <c r="AQ231" i="194"/>
  <c r="AN231" i="194"/>
  <c r="AM231" i="194"/>
  <c r="AL231" i="194"/>
  <c r="AK231" i="194"/>
  <c r="AR230" i="194"/>
  <c r="AQ230" i="194"/>
  <c r="AN230" i="194"/>
  <c r="AM230" i="194"/>
  <c r="AL230" i="194"/>
  <c r="AK230" i="194"/>
  <c r="AR229" i="194"/>
  <c r="AQ229" i="194"/>
  <c r="AM229" i="194"/>
  <c r="AR228" i="194"/>
  <c r="AQ228" i="194"/>
  <c r="AM228" i="194"/>
  <c r="AR226" i="194"/>
  <c r="AQ226" i="194"/>
  <c r="AM226" i="194"/>
  <c r="D226" i="194"/>
  <c r="AL226" i="194" s="1"/>
  <c r="AR225" i="194"/>
  <c r="AQ225" i="194"/>
  <c r="AM225" i="194"/>
  <c r="AL225" i="194"/>
  <c r="AR224" i="194"/>
  <c r="AQ224" i="194"/>
  <c r="AM224" i="194"/>
  <c r="AR223" i="194"/>
  <c r="AQ223" i="194"/>
  <c r="AM223" i="194"/>
  <c r="AR222" i="194"/>
  <c r="AQ222" i="194"/>
  <c r="AM222" i="194"/>
  <c r="AR221" i="194"/>
  <c r="AQ221" i="194"/>
  <c r="AM221" i="194"/>
  <c r="AR212" i="194"/>
  <c r="AQ212" i="194"/>
  <c r="AN212" i="194"/>
  <c r="AM212" i="194"/>
  <c r="AL212" i="194"/>
  <c r="AK212" i="194"/>
  <c r="AR211" i="194"/>
  <c r="AQ211" i="194"/>
  <c r="AN211" i="194"/>
  <c r="AM211" i="194"/>
  <c r="AL211" i="194"/>
  <c r="AK211" i="194"/>
  <c r="AR210" i="194"/>
  <c r="AQ210" i="194"/>
  <c r="AN210" i="194"/>
  <c r="AM210" i="194"/>
  <c r="AL210" i="194"/>
  <c r="AK210" i="194"/>
  <c r="AR209" i="194"/>
  <c r="AQ209" i="194"/>
  <c r="AM209" i="194"/>
  <c r="AR207" i="194"/>
  <c r="AQ207" i="194"/>
  <c r="AN207" i="194"/>
  <c r="AM207" i="194"/>
  <c r="AL207" i="194"/>
  <c r="AK207" i="194"/>
  <c r="AR206" i="194"/>
  <c r="AQ206" i="194"/>
  <c r="AN206" i="194"/>
  <c r="AM206" i="194"/>
  <c r="AL206" i="194"/>
  <c r="AK206" i="194"/>
  <c r="AR205" i="194"/>
  <c r="AL205" i="194" s="1"/>
  <c r="AQ205" i="194"/>
  <c r="AM205" i="194"/>
  <c r="AR204" i="194"/>
  <c r="AQ204" i="194"/>
  <c r="AM204" i="194"/>
  <c r="AR202" i="194"/>
  <c r="AQ202" i="194"/>
  <c r="D202" i="194"/>
  <c r="AR201" i="194"/>
  <c r="AQ201" i="194"/>
  <c r="AM201" i="194"/>
  <c r="AR200" i="194"/>
  <c r="AQ200" i="194"/>
  <c r="AM200" i="194"/>
  <c r="AR199" i="194"/>
  <c r="AQ199" i="194"/>
  <c r="AM199" i="194"/>
  <c r="AR198" i="194"/>
  <c r="AQ198" i="194"/>
  <c r="AM198" i="194"/>
  <c r="AR197" i="194"/>
  <c r="AQ197" i="194"/>
  <c r="AL197" i="194" s="1"/>
  <c r="AM197" i="194"/>
  <c r="AR188" i="194"/>
  <c r="AQ188" i="194"/>
  <c r="AN188" i="194"/>
  <c r="AM188" i="194"/>
  <c r="AL188" i="194"/>
  <c r="AK188" i="194"/>
  <c r="AR187" i="194"/>
  <c r="AQ187" i="194"/>
  <c r="AN187" i="194"/>
  <c r="AM187" i="194"/>
  <c r="AL187" i="194"/>
  <c r="AK187" i="194"/>
  <c r="AR186" i="194"/>
  <c r="AQ186" i="194"/>
  <c r="AN186" i="194"/>
  <c r="AM186" i="194"/>
  <c r="AL186" i="194"/>
  <c r="AK186" i="194"/>
  <c r="AR185" i="194"/>
  <c r="AQ185" i="194"/>
  <c r="AL185" i="194" s="1"/>
  <c r="AM185" i="194"/>
  <c r="AR183" i="194"/>
  <c r="AQ183" i="194"/>
  <c r="AN183" i="194"/>
  <c r="AM183" i="194"/>
  <c r="AL183" i="194"/>
  <c r="AK183" i="194"/>
  <c r="AR182" i="194"/>
  <c r="AQ182" i="194"/>
  <c r="AN182" i="194"/>
  <c r="AM182" i="194"/>
  <c r="AL182" i="194"/>
  <c r="AK182" i="194"/>
  <c r="AR181" i="194"/>
  <c r="AQ181" i="194"/>
  <c r="AM181" i="194"/>
  <c r="AR180" i="194"/>
  <c r="AQ180" i="194"/>
  <c r="AM180" i="194"/>
  <c r="AR178" i="194"/>
  <c r="AQ178" i="194"/>
  <c r="D178" i="194"/>
  <c r="AM178" i="194" s="1"/>
  <c r="AR177" i="194"/>
  <c r="AQ177" i="194"/>
  <c r="AL177" i="194" s="1"/>
  <c r="AM177" i="194"/>
  <c r="AR176" i="194"/>
  <c r="AQ176" i="194"/>
  <c r="AM176" i="194"/>
  <c r="AR175" i="194"/>
  <c r="AQ175" i="194"/>
  <c r="AM175" i="194"/>
  <c r="AR174" i="194"/>
  <c r="AL174" i="194" s="1"/>
  <c r="AQ174" i="194"/>
  <c r="AM174" i="194"/>
  <c r="AR173" i="194"/>
  <c r="AQ173" i="194"/>
  <c r="AM173" i="194"/>
  <c r="AR164" i="194"/>
  <c r="AQ164" i="194"/>
  <c r="AN164" i="194"/>
  <c r="AM164" i="194"/>
  <c r="AL164" i="194"/>
  <c r="AK164" i="194"/>
  <c r="AR163" i="194"/>
  <c r="AQ163" i="194"/>
  <c r="AN163" i="194"/>
  <c r="AM163" i="194"/>
  <c r="AL163" i="194"/>
  <c r="AK163" i="194"/>
  <c r="AR162" i="194"/>
  <c r="AQ162" i="194"/>
  <c r="AN162" i="194"/>
  <c r="AM162" i="194"/>
  <c r="AL162" i="194"/>
  <c r="AK162" i="194"/>
  <c r="AR161" i="194"/>
  <c r="AQ161" i="194"/>
  <c r="AM161" i="194"/>
  <c r="AR159" i="194"/>
  <c r="AQ159" i="194"/>
  <c r="AN159" i="194"/>
  <c r="AM159" i="194"/>
  <c r="AL159" i="194"/>
  <c r="AK159" i="194"/>
  <c r="AR158" i="194"/>
  <c r="AQ158" i="194"/>
  <c r="AN158" i="194"/>
  <c r="AM158" i="194"/>
  <c r="AL158" i="194"/>
  <c r="AK158" i="194"/>
  <c r="AR157" i="194"/>
  <c r="AQ157" i="194"/>
  <c r="AM157" i="194"/>
  <c r="AR156" i="194"/>
  <c r="AQ156" i="194"/>
  <c r="AL156" i="194" s="1"/>
  <c r="AM156" i="194"/>
  <c r="AR154" i="194"/>
  <c r="AQ154" i="194"/>
  <c r="D154" i="194"/>
  <c r="AR153" i="194"/>
  <c r="AQ153" i="194"/>
  <c r="AM153" i="194"/>
  <c r="AR152" i="194"/>
  <c r="AQ152" i="194"/>
  <c r="AM152" i="194"/>
  <c r="AR151" i="194"/>
  <c r="AQ151" i="194"/>
  <c r="AM151" i="194"/>
  <c r="AR150" i="194"/>
  <c r="AQ150" i="194"/>
  <c r="AM150" i="194"/>
  <c r="AR149" i="194"/>
  <c r="AQ149" i="194"/>
  <c r="AM149" i="194"/>
  <c r="AR140" i="194"/>
  <c r="AQ140" i="194"/>
  <c r="AN140" i="194"/>
  <c r="AM140" i="194"/>
  <c r="AL140" i="194"/>
  <c r="AK140" i="194"/>
  <c r="AR139" i="194"/>
  <c r="AQ139" i="194"/>
  <c r="AN139" i="194"/>
  <c r="AM139" i="194"/>
  <c r="AL139" i="194"/>
  <c r="AK139" i="194"/>
  <c r="AR138" i="194"/>
  <c r="AQ138" i="194"/>
  <c r="AN138" i="194"/>
  <c r="AM138" i="194"/>
  <c r="AL138" i="194"/>
  <c r="AK138" i="194"/>
  <c r="AR137" i="194"/>
  <c r="AQ137" i="194"/>
  <c r="AM137" i="194"/>
  <c r="AR135" i="194"/>
  <c r="AQ135" i="194"/>
  <c r="AN135" i="194"/>
  <c r="AM135" i="194"/>
  <c r="AL135" i="194"/>
  <c r="AK135" i="194"/>
  <c r="AR134" i="194"/>
  <c r="AQ134" i="194"/>
  <c r="AN134" i="194"/>
  <c r="AM134" i="194"/>
  <c r="AL134" i="194"/>
  <c r="AK134" i="194"/>
  <c r="AR133" i="194"/>
  <c r="AQ133" i="194"/>
  <c r="AM133" i="194"/>
  <c r="AR132" i="194"/>
  <c r="AQ132" i="194"/>
  <c r="AM132" i="194"/>
  <c r="AR130" i="194"/>
  <c r="AQ130" i="194"/>
  <c r="D130" i="194"/>
  <c r="AR129" i="194"/>
  <c r="AQ129" i="194"/>
  <c r="AM129" i="194"/>
  <c r="AR128" i="194"/>
  <c r="AQ128" i="194"/>
  <c r="AM128" i="194"/>
  <c r="AR127" i="194"/>
  <c r="AQ127" i="194"/>
  <c r="AM127" i="194"/>
  <c r="AR126" i="194"/>
  <c r="AQ126" i="194"/>
  <c r="AM126" i="194"/>
  <c r="AR125" i="194"/>
  <c r="AQ125" i="194"/>
  <c r="AM125" i="194"/>
  <c r="AR116" i="194"/>
  <c r="AQ116" i="194"/>
  <c r="AN116" i="194"/>
  <c r="AM116" i="194"/>
  <c r="AL116" i="194"/>
  <c r="AK116" i="194"/>
  <c r="AR115" i="194"/>
  <c r="AQ115" i="194"/>
  <c r="AN115" i="194"/>
  <c r="AM115" i="194"/>
  <c r="AL115" i="194"/>
  <c r="AK115" i="194"/>
  <c r="AR114" i="194"/>
  <c r="AQ114" i="194"/>
  <c r="AN114" i="194"/>
  <c r="AM114" i="194"/>
  <c r="AL114" i="194"/>
  <c r="AK114" i="194"/>
  <c r="AR113" i="194"/>
  <c r="AQ113" i="194"/>
  <c r="AM113" i="194"/>
  <c r="AR111" i="194"/>
  <c r="AQ111" i="194"/>
  <c r="AN111" i="194"/>
  <c r="AM111" i="194"/>
  <c r="AL111" i="194"/>
  <c r="AK111" i="194"/>
  <c r="AR110" i="194"/>
  <c r="AQ110" i="194"/>
  <c r="AN110" i="194"/>
  <c r="AM110" i="194"/>
  <c r="AL110" i="194"/>
  <c r="AK110" i="194"/>
  <c r="AR109" i="194"/>
  <c r="AQ109" i="194"/>
  <c r="AL109" i="194" s="1"/>
  <c r="AM109" i="194"/>
  <c r="AR108" i="194"/>
  <c r="AQ108" i="194"/>
  <c r="AL108" i="194" s="1"/>
  <c r="AM108" i="194"/>
  <c r="AR106" i="194"/>
  <c r="AQ106" i="194"/>
  <c r="D106" i="194"/>
  <c r="AR105" i="194"/>
  <c r="AQ105" i="194"/>
  <c r="AL105" i="194" s="1"/>
  <c r="AM105" i="194"/>
  <c r="AR104" i="194"/>
  <c r="AQ104" i="194"/>
  <c r="AM104" i="194"/>
  <c r="AR103" i="194"/>
  <c r="AQ103" i="194"/>
  <c r="AM103" i="194"/>
  <c r="AR102" i="194"/>
  <c r="AQ102" i="194"/>
  <c r="AM102" i="194"/>
  <c r="AR101" i="194"/>
  <c r="AQ101" i="194"/>
  <c r="AM101" i="194"/>
  <c r="AR92" i="194"/>
  <c r="AQ92" i="194"/>
  <c r="AN92" i="194"/>
  <c r="AM92" i="194"/>
  <c r="AL92" i="194"/>
  <c r="AK92" i="194"/>
  <c r="AR91" i="194"/>
  <c r="AQ91" i="194"/>
  <c r="AN91" i="194"/>
  <c r="AM91" i="194"/>
  <c r="AL91" i="194"/>
  <c r="AK91" i="194"/>
  <c r="AR90" i="194"/>
  <c r="AQ90" i="194"/>
  <c r="AN90" i="194"/>
  <c r="AM90" i="194"/>
  <c r="AL90" i="194"/>
  <c r="AK90" i="194"/>
  <c r="AR89" i="194"/>
  <c r="AQ89" i="194"/>
  <c r="AM89" i="194"/>
  <c r="AR87" i="194"/>
  <c r="AQ87" i="194"/>
  <c r="AN87" i="194"/>
  <c r="AM87" i="194"/>
  <c r="AL87" i="194"/>
  <c r="AK87" i="194"/>
  <c r="AR86" i="194"/>
  <c r="AQ86" i="194"/>
  <c r="AN86" i="194"/>
  <c r="AM86" i="194"/>
  <c r="AL86" i="194"/>
  <c r="AK86" i="194"/>
  <c r="AR85" i="194"/>
  <c r="AQ85" i="194"/>
  <c r="AL85" i="194" s="1"/>
  <c r="AM85" i="194"/>
  <c r="AR84" i="194"/>
  <c r="AQ84" i="194"/>
  <c r="AL84" i="194" s="1"/>
  <c r="AM84" i="194"/>
  <c r="AR82" i="194"/>
  <c r="AQ82" i="194"/>
  <c r="D82" i="194"/>
  <c r="AM82" i="194" s="1"/>
  <c r="AR81" i="194"/>
  <c r="AQ81" i="194"/>
  <c r="AM81" i="194"/>
  <c r="AR80" i="194"/>
  <c r="AQ80" i="194"/>
  <c r="AL80" i="194" s="1"/>
  <c r="AM80" i="194"/>
  <c r="AR79" i="194"/>
  <c r="AQ79" i="194"/>
  <c r="AL79" i="194" s="1"/>
  <c r="AM79" i="194"/>
  <c r="AR78" i="194"/>
  <c r="AQ78" i="194"/>
  <c r="AM78" i="194"/>
  <c r="AR77" i="194"/>
  <c r="AQ77" i="194"/>
  <c r="AM77" i="194"/>
  <c r="AR68" i="194"/>
  <c r="AQ68" i="194"/>
  <c r="AN68" i="194"/>
  <c r="AM68" i="194"/>
  <c r="AL68" i="194"/>
  <c r="AK68" i="194"/>
  <c r="AR67" i="194"/>
  <c r="AQ67" i="194"/>
  <c r="AN67" i="194"/>
  <c r="AM67" i="194"/>
  <c r="AL67" i="194"/>
  <c r="AK67" i="194"/>
  <c r="AR66" i="194"/>
  <c r="AQ66" i="194"/>
  <c r="AN66" i="194"/>
  <c r="AM66" i="194"/>
  <c r="AL66" i="194"/>
  <c r="AK66" i="194"/>
  <c r="AR65" i="194"/>
  <c r="AQ65" i="194"/>
  <c r="AL65" i="194" s="1"/>
  <c r="AM65" i="194"/>
  <c r="AR63" i="194"/>
  <c r="AQ63" i="194"/>
  <c r="AN63" i="194"/>
  <c r="AM63" i="194"/>
  <c r="AL63" i="194"/>
  <c r="AK63" i="194"/>
  <c r="AR62" i="194"/>
  <c r="AQ62" i="194"/>
  <c r="AN62" i="194"/>
  <c r="AM62" i="194"/>
  <c r="AL62" i="194"/>
  <c r="AK62" i="194"/>
  <c r="AR61" i="194"/>
  <c r="AQ61" i="194"/>
  <c r="AL61" i="194" s="1"/>
  <c r="AM61" i="194"/>
  <c r="AR60" i="194"/>
  <c r="AQ60" i="194"/>
  <c r="AL60" i="194" s="1"/>
  <c r="AM60" i="194"/>
  <c r="AR58" i="194"/>
  <c r="AQ58" i="194"/>
  <c r="D58" i="194"/>
  <c r="AR57" i="194"/>
  <c r="AQ57" i="194"/>
  <c r="AM57" i="194"/>
  <c r="AR56" i="194"/>
  <c r="AQ56" i="194"/>
  <c r="AM56" i="194"/>
  <c r="AR55" i="194"/>
  <c r="AL55" i="194" s="1"/>
  <c r="AQ55" i="194"/>
  <c r="AM55" i="194"/>
  <c r="AR54" i="194"/>
  <c r="AQ54" i="194"/>
  <c r="AM54" i="194"/>
  <c r="AR53" i="194"/>
  <c r="AQ53" i="194"/>
  <c r="AM53" i="194"/>
  <c r="AR44" i="194"/>
  <c r="AQ44" i="194"/>
  <c r="AN44" i="194"/>
  <c r="AM44" i="194"/>
  <c r="AL44" i="194"/>
  <c r="AK44" i="194"/>
  <c r="AR43" i="194"/>
  <c r="AQ43" i="194"/>
  <c r="AN43" i="194"/>
  <c r="AM43" i="194"/>
  <c r="AL43" i="194"/>
  <c r="AK43" i="194"/>
  <c r="AR42" i="194"/>
  <c r="AQ42" i="194"/>
  <c r="AN42" i="194"/>
  <c r="AM42" i="194"/>
  <c r="AM19" i="194" s="1"/>
  <c r="AL42" i="194"/>
  <c r="AL19" i="194" s="1"/>
  <c r="AK42" i="194"/>
  <c r="AR41" i="194"/>
  <c r="AQ41" i="194"/>
  <c r="AL41" i="194" s="1"/>
  <c r="AM41" i="194"/>
  <c r="AR39" i="194"/>
  <c r="AQ39" i="194"/>
  <c r="AN39" i="194"/>
  <c r="AM39" i="194"/>
  <c r="AL39" i="194"/>
  <c r="AK39" i="194"/>
  <c r="AR38" i="194"/>
  <c r="AQ38" i="194"/>
  <c r="AN38" i="194"/>
  <c r="AM38" i="194"/>
  <c r="AL38" i="194"/>
  <c r="AK38" i="194"/>
  <c r="AR37" i="194"/>
  <c r="AQ37" i="194"/>
  <c r="AL37" i="194" s="1"/>
  <c r="AM37" i="194"/>
  <c r="AR36" i="194"/>
  <c r="AQ36" i="194"/>
  <c r="AM36" i="194"/>
  <c r="AR34" i="194"/>
  <c r="AQ34" i="194"/>
  <c r="AN34" i="194"/>
  <c r="AM34" i="194"/>
  <c r="AL34" i="194"/>
  <c r="AK34" i="194"/>
  <c r="AR33" i="194"/>
  <c r="AQ33" i="194"/>
  <c r="AL33" i="194" s="1"/>
  <c r="AM33" i="194"/>
  <c r="AR32" i="194"/>
  <c r="AQ32" i="194"/>
  <c r="AL32" i="194" s="1"/>
  <c r="AM32" i="194"/>
  <c r="AR31" i="194"/>
  <c r="AQ31" i="194"/>
  <c r="AM31" i="194"/>
  <c r="AR30" i="194"/>
  <c r="AQ30" i="194"/>
  <c r="AM30" i="194"/>
  <c r="AR29" i="194"/>
  <c r="AQ29" i="194"/>
  <c r="AM29" i="194"/>
  <c r="F9" i="194"/>
  <c r="I23" i="194" l="1"/>
  <c r="F25" i="194"/>
  <c r="F24" i="194" s="1"/>
  <c r="AL161" i="194"/>
  <c r="AL149" i="194"/>
  <c r="AL127" i="194"/>
  <c r="AL77" i="194"/>
  <c r="AL54" i="194"/>
  <c r="AL56" i="194"/>
  <c r="AM20" i="194"/>
  <c r="AL21" i="194"/>
  <c r="AL29" i="194"/>
  <c r="AL33" i="195"/>
  <c r="AL82" i="195"/>
  <c r="AL86" i="195"/>
  <c r="AL224" i="195"/>
  <c r="AL251" i="195"/>
  <c r="AL278" i="195"/>
  <c r="AL298" i="195"/>
  <c r="AL319" i="195"/>
  <c r="AL470" i="195"/>
  <c r="F26" i="195"/>
  <c r="F51" i="195" s="1"/>
  <c r="AL104" i="195"/>
  <c r="AL162" i="195"/>
  <c r="AL178" i="195"/>
  <c r="AL346" i="195"/>
  <c r="AL391" i="195"/>
  <c r="AL462" i="195"/>
  <c r="AL294" i="195"/>
  <c r="AL247" i="195"/>
  <c r="AL90" i="195"/>
  <c r="AL103" i="195"/>
  <c r="AL271" i="195"/>
  <c r="AL442" i="195"/>
  <c r="AL110" i="195"/>
  <c r="AL202" i="195"/>
  <c r="AL151" i="195"/>
  <c r="AL152" i="195"/>
  <c r="AL150" i="195"/>
  <c r="AL127" i="195"/>
  <c r="AL18" i="195"/>
  <c r="AM15" i="195"/>
  <c r="AL114" i="195"/>
  <c r="AM13" i="195"/>
  <c r="AL31" i="195"/>
  <c r="AL30" i="195"/>
  <c r="AM15" i="194"/>
  <c r="AL17" i="194"/>
  <c r="AL113" i="194"/>
  <c r="AL126" i="194"/>
  <c r="AL132" i="194"/>
  <c r="AL152" i="194"/>
  <c r="AL181" i="194"/>
  <c r="AL198" i="194"/>
  <c r="AL273" i="194"/>
  <c r="AL341" i="194"/>
  <c r="AL373" i="194"/>
  <c r="AL416" i="194"/>
  <c r="AL418" i="194"/>
  <c r="AL469" i="194"/>
  <c r="AL510" i="194"/>
  <c r="AL56" i="195"/>
  <c r="AL109" i="195"/>
  <c r="AL199" i="195"/>
  <c r="AL210" i="195"/>
  <c r="AL253" i="195"/>
  <c r="AL270" i="195"/>
  <c r="AL320" i="195"/>
  <c r="AL350" i="195"/>
  <c r="AL378" i="195"/>
  <c r="AL417" i="195"/>
  <c r="AL438" i="195"/>
  <c r="AL498" i="195"/>
  <c r="AL511" i="195"/>
  <c r="AM12" i="194"/>
  <c r="AL16" i="194"/>
  <c r="AM21" i="194"/>
  <c r="AL209" i="194"/>
  <c r="AL222" i="194"/>
  <c r="AL367" i="194"/>
  <c r="AL493" i="194"/>
  <c r="AM17" i="195"/>
  <c r="AL17" i="195"/>
  <c r="AL83" i="195"/>
  <c r="AL133" i="195"/>
  <c r="AL234" i="195"/>
  <c r="AL258" i="195"/>
  <c r="AL518" i="195"/>
  <c r="AL30" i="194"/>
  <c r="AM10" i="194"/>
  <c r="AM16" i="194"/>
  <c r="AL104" i="194"/>
  <c r="AL129" i="194"/>
  <c r="AL133" i="194"/>
  <c r="AL153" i="194"/>
  <c r="AL199" i="194"/>
  <c r="AL202" i="194"/>
  <c r="AL252" i="194"/>
  <c r="AL321" i="194"/>
  <c r="AL365" i="194"/>
  <c r="AL391" i="194"/>
  <c r="AL414" i="194"/>
  <c r="AL417" i="194"/>
  <c r="AL440" i="194"/>
  <c r="AM11" i="195"/>
  <c r="AL34" i="195"/>
  <c r="AL57" i="195"/>
  <c r="AL130" i="195"/>
  <c r="AL153" i="195"/>
  <c r="AL157" i="195"/>
  <c r="AL274" i="195"/>
  <c r="AL297" i="195"/>
  <c r="AL342" i="195"/>
  <c r="AL465" i="195"/>
  <c r="AL486" i="195"/>
  <c r="AL512" i="195"/>
  <c r="AL31" i="194"/>
  <c r="AL36" i="194"/>
  <c r="AL130" i="194"/>
  <c r="AL233" i="194"/>
  <c r="AL246" i="194"/>
  <c r="AL325" i="194"/>
  <c r="AL389" i="194"/>
  <c r="AL444" i="194"/>
  <c r="AL22" i="195"/>
  <c r="AL81" i="195"/>
  <c r="AL134" i="195"/>
  <c r="AM19" i="195"/>
  <c r="AL450" i="195"/>
  <c r="AL463" i="195"/>
  <c r="AL89" i="194"/>
  <c r="AL102" i="194"/>
  <c r="AL151" i="194"/>
  <c r="AL180" i="194"/>
  <c r="AL229" i="194"/>
  <c r="AL249" i="194"/>
  <c r="AL257" i="194"/>
  <c r="AL270" i="194"/>
  <c r="AL276" i="194"/>
  <c r="AL345" i="194"/>
  <c r="AL468" i="194"/>
  <c r="AL509" i="194"/>
  <c r="AL85" i="195"/>
  <c r="AL128" i="195"/>
  <c r="AL489" i="195"/>
  <c r="AM11" i="194"/>
  <c r="AM12" i="195"/>
  <c r="AL373" i="195"/>
  <c r="AL474" i="195"/>
  <c r="AL487" i="195"/>
  <c r="AL493" i="195"/>
  <c r="AM9" i="194"/>
  <c r="AL253" i="194"/>
  <c r="AM10" i="195"/>
  <c r="AL38" i="195"/>
  <c r="AM21" i="195"/>
  <c r="AL58" i="195"/>
  <c r="AL62" i="195"/>
  <c r="AL105" i="195"/>
  <c r="AL155" i="195"/>
  <c r="AL186" i="195"/>
  <c r="AL229" i="195"/>
  <c r="AL275" i="195"/>
  <c r="AL414" i="195"/>
  <c r="AL176" i="194"/>
  <c r="AL128" i="194"/>
  <c r="AL437" i="194"/>
  <c r="AL318" i="195"/>
  <c r="AL366" i="195"/>
  <c r="AL103" i="194"/>
  <c r="AM14" i="194"/>
  <c r="AL59" i="195"/>
  <c r="AL53" i="194"/>
  <c r="AL377" i="194"/>
  <c r="AL473" i="194"/>
  <c r="AL486" i="194"/>
  <c r="I24" i="195"/>
  <c r="AM20" i="195"/>
  <c r="AL370" i="195"/>
  <c r="AL440" i="195"/>
  <c r="AL175" i="194"/>
  <c r="AL20" i="194"/>
  <c r="AL101" i="194"/>
  <c r="AM18" i="194"/>
  <c r="AL57" i="194"/>
  <c r="AL81" i="194"/>
  <c r="AL106" i="194"/>
  <c r="AL137" i="194"/>
  <c r="AL150" i="194"/>
  <c r="AL223" i="194"/>
  <c r="AL277" i="194"/>
  <c r="AL353" i="194"/>
  <c r="AL366" i="194"/>
  <c r="AL425" i="194"/>
  <c r="AM9" i="195"/>
  <c r="AL37" i="195"/>
  <c r="AL61" i="195"/>
  <c r="AL205" i="195"/>
  <c r="AL282" i="195"/>
  <c r="AL322" i="195"/>
  <c r="AL354" i="195"/>
  <c r="AL367" i="195"/>
  <c r="AL445" i="195"/>
  <c r="AL469" i="195"/>
  <c r="AL228" i="194"/>
  <c r="AL269" i="194"/>
  <c r="AL329" i="194"/>
  <c r="AL342" i="194"/>
  <c r="AM18" i="195"/>
  <c r="AL181" i="195"/>
  <c r="AL248" i="195"/>
  <c r="AL295" i="195"/>
  <c r="AL323" i="195"/>
  <c r="AL421" i="195"/>
  <c r="AL201" i="195"/>
  <c r="AL347" i="195"/>
  <c r="AL392" i="195"/>
  <c r="AL204" i="194"/>
  <c r="AL224" i="194"/>
  <c r="AL294" i="194"/>
  <c r="AL322" i="194"/>
  <c r="AL372" i="194"/>
  <c r="AL439" i="194"/>
  <c r="AL21" i="195"/>
  <c r="AL177" i="195"/>
  <c r="AL206" i="195"/>
  <c r="AL272" i="195"/>
  <c r="AL200" i="194"/>
  <c r="AL221" i="194"/>
  <c r="AL319" i="194"/>
  <c r="AL348" i="194"/>
  <c r="AL420" i="194"/>
  <c r="AL464" i="194"/>
  <c r="AL511" i="194"/>
  <c r="AL154" i="195"/>
  <c r="AL174" i="195"/>
  <c r="AL182" i="195"/>
  <c r="AL198" i="195"/>
  <c r="AL344" i="195"/>
  <c r="AL422" i="195"/>
  <c r="AL78" i="194"/>
  <c r="AL368" i="194"/>
  <c r="AL392" i="194"/>
  <c r="AL42" i="195"/>
  <c r="AL55" i="195"/>
  <c r="AL126" i="195"/>
  <c r="AL254" i="195"/>
  <c r="AL273" i="195"/>
  <c r="AL277" i="195"/>
  <c r="AL349" i="195"/>
  <c r="AL393" i="195"/>
  <c r="AL398" i="195"/>
  <c r="AL466" i="195"/>
  <c r="AL490" i="195"/>
  <c r="AL510" i="195"/>
  <c r="AM17" i="194"/>
  <c r="AL157" i="194"/>
  <c r="AL173" i="194"/>
  <c r="AL201" i="194"/>
  <c r="AL271" i="194"/>
  <c r="AL445" i="194"/>
  <c r="AL465" i="194"/>
  <c r="AK22" i="195"/>
  <c r="AL79" i="195"/>
  <c r="AL106" i="195"/>
  <c r="AL138" i="195"/>
  <c r="AL250" i="195"/>
  <c r="AL302" i="195"/>
  <c r="AL321" i="195"/>
  <c r="AL345" i="195"/>
  <c r="AL369" i="195"/>
  <c r="AL390" i="195"/>
  <c r="AL394" i="195"/>
  <c r="AL514" i="195"/>
  <c r="AL274" i="194"/>
  <c r="AK20" i="195"/>
  <c r="AL346" i="194"/>
  <c r="AK17" i="195"/>
  <c r="AK18" i="195"/>
  <c r="AM322" i="194"/>
  <c r="AL178" i="194"/>
  <c r="AL419" i="195"/>
  <c r="AL371" i="195"/>
  <c r="AL467" i="195"/>
  <c r="AL179" i="195"/>
  <c r="AL203" i="195"/>
  <c r="AL395" i="195"/>
  <c r="AL443" i="195"/>
  <c r="AM347" i="195"/>
  <c r="AK19" i="194"/>
  <c r="AN19" i="194" s="1"/>
  <c r="AK21" i="194"/>
  <c r="AK20" i="194"/>
  <c r="AK17" i="194"/>
  <c r="AL394" i="194"/>
  <c r="AL442" i="194"/>
  <c r="AL298" i="194"/>
  <c r="AK16" i="194"/>
  <c r="AM130" i="194"/>
  <c r="AL82" i="194"/>
  <c r="AL250" i="194"/>
  <c r="AM8" i="194"/>
  <c r="AL58" i="194"/>
  <c r="AM58" i="194"/>
  <c r="AL125" i="194"/>
  <c r="AM106" i="194"/>
  <c r="AM202" i="194"/>
  <c r="AL301" i="194"/>
  <c r="AL154" i="194"/>
  <c r="AM154" i="194"/>
  <c r="AL281" i="194"/>
  <c r="AL324" i="194"/>
  <c r="AL300" i="194"/>
  <c r="AL318" i="194"/>
  <c r="AL370" i="194"/>
  <c r="AL413" i="194"/>
  <c r="AM394" i="194"/>
  <c r="AL461" i="194"/>
  <c r="AL485" i="194"/>
  <c r="AL489" i="194"/>
  <c r="F52" i="195"/>
  <c r="G48" i="195"/>
  <c r="F48" i="195"/>
  <c r="F49" i="195"/>
  <c r="AL438" i="194"/>
  <c r="AM466" i="194"/>
  <c r="AL466" i="194"/>
  <c r="AL514" i="194"/>
  <c r="AL54" i="195"/>
  <c r="AL490" i="194"/>
  <c r="AM514" i="194"/>
  <c r="AM490" i="194"/>
  <c r="F25" i="195"/>
  <c r="F27" i="195"/>
  <c r="AK21" i="195"/>
  <c r="AN21" i="195" s="1"/>
  <c r="AM22" i="195"/>
  <c r="AM16" i="195"/>
  <c r="AL129" i="195"/>
  <c r="AL158" i="195"/>
  <c r="AL176" i="195"/>
  <c r="AL222" i="195"/>
  <c r="AL107" i="195"/>
  <c r="AL102" i="195"/>
  <c r="AM107" i="195"/>
  <c r="AM131" i="195"/>
  <c r="AL131" i="195"/>
  <c r="AM155" i="195"/>
  <c r="AL226" i="195"/>
  <c r="AM227" i="195"/>
  <c r="AL227" i="195"/>
  <c r="AL225" i="195"/>
  <c r="AL249" i="195"/>
  <c r="AM251" i="195"/>
  <c r="AL299" i="195"/>
  <c r="AL326" i="195"/>
  <c r="AM323" i="195"/>
  <c r="AL397" i="195"/>
  <c r="AL416" i="195"/>
  <c r="AL426" i="195"/>
  <c r="AL439" i="195"/>
  <c r="AL402" i="195"/>
  <c r="AL415" i="195"/>
  <c r="AL515" i="195"/>
  <c r="AL491" i="195"/>
  <c r="AM515" i="195"/>
  <c r="AM491" i="195"/>
  <c r="G26" i="195" l="1"/>
  <c r="H26" i="195" s="1"/>
  <c r="I26" i="195" s="1"/>
  <c r="J26" i="195" s="1"/>
  <c r="AN20" i="194"/>
  <c r="AL11" i="194"/>
  <c r="AN21" i="194"/>
  <c r="AN16" i="194"/>
  <c r="AN17" i="194"/>
  <c r="AN17" i="195"/>
  <c r="AL13" i="195"/>
  <c r="AN22" i="195"/>
  <c r="F50" i="195"/>
  <c r="AN20" i="195"/>
  <c r="AL10" i="194"/>
  <c r="AL15" i="194"/>
  <c r="G27" i="195"/>
  <c r="G28" i="195" s="1"/>
  <c r="I27" i="195"/>
  <c r="I28" i="195" s="1"/>
  <c r="AL14" i="194"/>
  <c r="AN18" i="195"/>
  <c r="AL9" i="194"/>
  <c r="AL18" i="194"/>
  <c r="AL15" i="195"/>
  <c r="H27" i="195"/>
  <c r="H28" i="195" s="1"/>
  <c r="AL11" i="195"/>
  <c r="AL12" i="194"/>
  <c r="AL16" i="195"/>
  <c r="AL9" i="195"/>
  <c r="AL12" i="195"/>
  <c r="AL19" i="195"/>
  <c r="AL8" i="194"/>
  <c r="AM14" i="195"/>
  <c r="AL13" i="194"/>
  <c r="F28" i="195"/>
  <c r="AM13" i="194"/>
  <c r="F50" i="194"/>
  <c r="F26" i="194"/>
  <c r="G25" i="194"/>
  <c r="K26" i="195"/>
  <c r="J27" i="195"/>
  <c r="J28" i="195" s="1"/>
  <c r="AL10" i="195"/>
  <c r="AL14" i="195"/>
  <c r="F75" i="195"/>
  <c r="G50" i="195"/>
  <c r="F48" i="194" l="1"/>
  <c r="F51" i="194"/>
  <c r="G47" i="194"/>
  <c r="F47" i="194"/>
  <c r="F27" i="194"/>
  <c r="K27" i="195"/>
  <c r="L26" i="195"/>
  <c r="F72" i="195"/>
  <c r="F76" i="195"/>
  <c r="G72" i="195"/>
  <c r="F73" i="195"/>
  <c r="H25" i="194"/>
  <c r="G26" i="194"/>
  <c r="G27" i="194" s="1"/>
  <c r="G51" i="195"/>
  <c r="H50" i="195"/>
  <c r="F74" i="195" l="1"/>
  <c r="F99" i="195" s="1"/>
  <c r="I50" i="195"/>
  <c r="H51" i="195"/>
  <c r="H52" i="195" s="1"/>
  <c r="G52" i="195"/>
  <c r="I25" i="194"/>
  <c r="H26" i="194"/>
  <c r="L27" i="195"/>
  <c r="M26" i="195"/>
  <c r="K28" i="195"/>
  <c r="F49" i="194"/>
  <c r="G74" i="195" l="1"/>
  <c r="G75" i="195"/>
  <c r="H74" i="195"/>
  <c r="N26" i="195"/>
  <c r="M27" i="195"/>
  <c r="M28" i="195" s="1"/>
  <c r="F100" i="195"/>
  <c r="G96" i="195"/>
  <c r="F97" i="195"/>
  <c r="F96" i="195"/>
  <c r="F74" i="194"/>
  <c r="G49" i="194"/>
  <c r="L28" i="195"/>
  <c r="H27" i="194"/>
  <c r="J50" i="195"/>
  <c r="I51" i="195"/>
  <c r="J25" i="194"/>
  <c r="I26" i="194"/>
  <c r="F98" i="195" l="1"/>
  <c r="F71" i="194"/>
  <c r="G71" i="194"/>
  <c r="F75" i="194"/>
  <c r="F72" i="194"/>
  <c r="I27" i="194"/>
  <c r="K25" i="194"/>
  <c r="J26" i="194"/>
  <c r="F123" i="195"/>
  <c r="G98" i="195"/>
  <c r="H75" i="195"/>
  <c r="H76" i="195" s="1"/>
  <c r="I74" i="195"/>
  <c r="I52" i="195"/>
  <c r="G76" i="195"/>
  <c r="K50" i="195"/>
  <c r="J51" i="195"/>
  <c r="J52" i="195" s="1"/>
  <c r="G50" i="194"/>
  <c r="H49" i="194"/>
  <c r="O26" i="195"/>
  <c r="N27" i="195"/>
  <c r="I75" i="195" l="1"/>
  <c r="J74" i="195"/>
  <c r="N28" i="195"/>
  <c r="G99" i="195"/>
  <c r="H98" i="195"/>
  <c r="K51" i="195"/>
  <c r="K52" i="195" s="1"/>
  <c r="L50" i="195"/>
  <c r="J27" i="194"/>
  <c r="L25" i="194"/>
  <c r="K26" i="194"/>
  <c r="K27" i="194" s="1"/>
  <c r="P26" i="195"/>
  <c r="O27" i="195"/>
  <c r="O28" i="195" s="1"/>
  <c r="F121" i="195"/>
  <c r="F124" i="195"/>
  <c r="G120" i="195"/>
  <c r="F120" i="195"/>
  <c r="F73" i="194"/>
  <c r="H50" i="194"/>
  <c r="H51" i="194" s="1"/>
  <c r="I49" i="194"/>
  <c r="G51" i="194"/>
  <c r="L26" i="194" l="1"/>
  <c r="M25" i="194"/>
  <c r="L51" i="195"/>
  <c r="M50" i="195"/>
  <c r="J49" i="194"/>
  <c r="I50" i="194"/>
  <c r="H99" i="195"/>
  <c r="H100" i="195" s="1"/>
  <c r="I98" i="195"/>
  <c r="G100" i="195"/>
  <c r="F98" i="194"/>
  <c r="G73" i="194"/>
  <c r="Q26" i="195"/>
  <c r="P27" i="195"/>
  <c r="P28" i="195" s="1"/>
  <c r="F122" i="195"/>
  <c r="K74" i="195"/>
  <c r="J75" i="195"/>
  <c r="I76" i="195"/>
  <c r="L74" i="195" l="1"/>
  <c r="K75" i="195"/>
  <c r="K76" i="195" s="1"/>
  <c r="F95" i="194"/>
  <c r="F96" i="194"/>
  <c r="F99" i="194"/>
  <c r="G95" i="194"/>
  <c r="K49" i="194"/>
  <c r="J50" i="194"/>
  <c r="M51" i="195"/>
  <c r="M52" i="195" s="1"/>
  <c r="N50" i="195"/>
  <c r="L52" i="195"/>
  <c r="J76" i="195"/>
  <c r="I99" i="195"/>
  <c r="J98" i="195"/>
  <c r="M26" i="194"/>
  <c r="M27" i="194" s="1"/>
  <c r="N25" i="194"/>
  <c r="G122" i="195"/>
  <c r="F147" i="195"/>
  <c r="L27" i="194"/>
  <c r="Q27" i="195"/>
  <c r="Q28" i="195" s="1"/>
  <c r="R26" i="195"/>
  <c r="G74" i="194"/>
  <c r="H73" i="194"/>
  <c r="I51" i="194"/>
  <c r="H74" i="194" l="1"/>
  <c r="H75" i="194" s="1"/>
  <c r="I73" i="194"/>
  <c r="N26" i="194"/>
  <c r="N27" i="194" s="1"/>
  <c r="O25" i="194"/>
  <c r="J99" i="195"/>
  <c r="K98" i="195"/>
  <c r="I100" i="195"/>
  <c r="F97" i="194"/>
  <c r="S26" i="195"/>
  <c r="R27" i="195"/>
  <c r="R28" i="195" s="1"/>
  <c r="H122" i="195"/>
  <c r="G123" i="195"/>
  <c r="J51" i="194"/>
  <c r="L75" i="195"/>
  <c r="M74" i="195"/>
  <c r="F144" i="195"/>
  <c r="F145" i="195"/>
  <c r="F148" i="195"/>
  <c r="G144" i="195"/>
  <c r="G75" i="194"/>
  <c r="N51" i="195"/>
  <c r="N52" i="195" s="1"/>
  <c r="O50" i="195"/>
  <c r="L49" i="194"/>
  <c r="K50" i="194"/>
  <c r="F146" i="195" l="1"/>
  <c r="G146" i="195" s="1"/>
  <c r="S27" i="195"/>
  <c r="S28" i="195" s="1"/>
  <c r="T26" i="195"/>
  <c r="L76" i="195"/>
  <c r="J100" i="195"/>
  <c r="I122" i="195"/>
  <c r="H123" i="195"/>
  <c r="H124" i="195" s="1"/>
  <c r="M49" i="194"/>
  <c r="L50" i="194"/>
  <c r="L51" i="194" s="1"/>
  <c r="L98" i="195"/>
  <c r="K99" i="195"/>
  <c r="K51" i="194"/>
  <c r="O51" i="195"/>
  <c r="O52" i="195" s="1"/>
  <c r="P50" i="195"/>
  <c r="G124" i="195"/>
  <c r="P25" i="194"/>
  <c r="O26" i="194"/>
  <c r="O27" i="194" s="1"/>
  <c r="J73" i="194"/>
  <c r="I74" i="194"/>
  <c r="N74" i="195"/>
  <c r="M75" i="195"/>
  <c r="M76" i="195" s="1"/>
  <c r="G97" i="194"/>
  <c r="F122" i="194"/>
  <c r="F171" i="195" l="1"/>
  <c r="F172" i="195" s="1"/>
  <c r="N49" i="194"/>
  <c r="M50" i="194"/>
  <c r="K73" i="194"/>
  <c r="J74" i="194"/>
  <c r="P51" i="195"/>
  <c r="P52" i="195" s="1"/>
  <c r="Q50" i="195"/>
  <c r="J122" i="195"/>
  <c r="I123" i="195"/>
  <c r="I75" i="194"/>
  <c r="K100" i="195"/>
  <c r="H146" i="195"/>
  <c r="G147" i="195"/>
  <c r="F169" i="195"/>
  <c r="H97" i="194"/>
  <c r="G98" i="194"/>
  <c r="Q25" i="194"/>
  <c r="P26" i="194"/>
  <c r="P27" i="194" s="1"/>
  <c r="M98" i="195"/>
  <c r="L99" i="195"/>
  <c r="U26" i="195"/>
  <c r="T27" i="195"/>
  <c r="T28" i="195" s="1"/>
  <c r="F120" i="194"/>
  <c r="F123" i="194"/>
  <c r="G119" i="194"/>
  <c r="F119" i="194"/>
  <c r="N75" i="195"/>
  <c r="N76" i="195" s="1"/>
  <c r="O74" i="195"/>
  <c r="F168" i="195" l="1"/>
  <c r="G168" i="195"/>
  <c r="F170" i="195"/>
  <c r="F121" i="194"/>
  <c r="J123" i="195"/>
  <c r="K122" i="195"/>
  <c r="L100" i="195"/>
  <c r="R50" i="195"/>
  <c r="Q51" i="195"/>
  <c r="Q52" i="195" s="1"/>
  <c r="J75" i="194"/>
  <c r="O75" i="195"/>
  <c r="O76" i="195" s="1"/>
  <c r="P74" i="195"/>
  <c r="M99" i="195"/>
  <c r="N98" i="195"/>
  <c r="U27" i="195"/>
  <c r="U28" i="195" s="1"/>
  <c r="V26" i="195"/>
  <c r="R25" i="194"/>
  <c r="Q26" i="194"/>
  <c r="Q27" i="194" s="1"/>
  <c r="G148" i="195"/>
  <c r="K74" i="194"/>
  <c r="L73" i="194"/>
  <c r="G99" i="194"/>
  <c r="I146" i="195"/>
  <c r="H147" i="195"/>
  <c r="H148" i="195" s="1"/>
  <c r="M51" i="194"/>
  <c r="H98" i="194"/>
  <c r="H99" i="194" s="1"/>
  <c r="I97" i="194"/>
  <c r="N50" i="194"/>
  <c r="N51" i="194" s="1"/>
  <c r="O49" i="194"/>
  <c r="F195" i="195"/>
  <c r="G170" i="195"/>
  <c r="I124" i="195"/>
  <c r="M73" i="194" l="1"/>
  <c r="L74" i="194"/>
  <c r="N99" i="195"/>
  <c r="N100" i="195" s="1"/>
  <c r="O98" i="195"/>
  <c r="S50" i="195"/>
  <c r="R51" i="195"/>
  <c r="R52" i="195" s="1"/>
  <c r="K75" i="194"/>
  <c r="M100" i="195"/>
  <c r="P75" i="195"/>
  <c r="P76" i="195" s="1"/>
  <c r="Q74" i="195"/>
  <c r="I98" i="194"/>
  <c r="J97" i="194"/>
  <c r="L122" i="195"/>
  <c r="K123" i="195"/>
  <c r="S25" i="194"/>
  <c r="R26" i="194"/>
  <c r="R27" i="194" s="1"/>
  <c r="J124" i="195"/>
  <c r="H170" i="195"/>
  <c r="G171" i="195"/>
  <c r="F193" i="195"/>
  <c r="G192" i="195"/>
  <c r="F196" i="195"/>
  <c r="F192" i="195"/>
  <c r="O50" i="194"/>
  <c r="O51" i="194" s="1"/>
  <c r="P49" i="194"/>
  <c r="J146" i="195"/>
  <c r="I147" i="195"/>
  <c r="V27" i="195"/>
  <c r="V28" i="195" s="1"/>
  <c r="W26" i="195"/>
  <c r="G121" i="194"/>
  <c r="F146" i="194"/>
  <c r="K97" i="194" l="1"/>
  <c r="J98" i="194"/>
  <c r="S51" i="195"/>
  <c r="S52" i="195" s="1"/>
  <c r="T50" i="195"/>
  <c r="I148" i="195"/>
  <c r="Q75" i="195"/>
  <c r="Q76" i="195" s="1"/>
  <c r="R74" i="195"/>
  <c r="T25" i="194"/>
  <c r="S26" i="194"/>
  <c r="S27" i="194" s="1"/>
  <c r="F144" i="194"/>
  <c r="F147" i="194"/>
  <c r="G143" i="194"/>
  <c r="F143" i="194"/>
  <c r="K146" i="195"/>
  <c r="J147" i="195"/>
  <c r="G172" i="195"/>
  <c r="K124" i="195"/>
  <c r="H121" i="194"/>
  <c r="G122" i="194"/>
  <c r="P50" i="194"/>
  <c r="P51" i="194" s="1"/>
  <c r="Q49" i="194"/>
  <c r="F194" i="195"/>
  <c r="I170" i="195"/>
  <c r="H171" i="195"/>
  <c r="H172" i="195" s="1"/>
  <c r="M122" i="195"/>
  <c r="L123" i="195"/>
  <c r="L124" i="195" s="1"/>
  <c r="L75" i="194"/>
  <c r="I99" i="194"/>
  <c r="O99" i="195"/>
  <c r="O100" i="195" s="1"/>
  <c r="P98" i="195"/>
  <c r="X26" i="195"/>
  <c r="W27" i="195"/>
  <c r="W28" i="195" s="1"/>
  <c r="M74" i="194"/>
  <c r="N73" i="194"/>
  <c r="F145" i="194" l="1"/>
  <c r="G145" i="194" s="1"/>
  <c r="T51" i="195"/>
  <c r="T52" i="195" s="1"/>
  <c r="U50" i="195"/>
  <c r="J170" i="195"/>
  <c r="I171" i="195"/>
  <c r="Y26" i="195"/>
  <c r="X27" i="195"/>
  <c r="X28" i="195" s="1"/>
  <c r="F219" i="195"/>
  <c r="G194" i="195"/>
  <c r="P99" i="195"/>
  <c r="P100" i="195" s="1"/>
  <c r="Q98" i="195"/>
  <c r="J148" i="195"/>
  <c r="R49" i="194"/>
  <c r="Q50" i="194"/>
  <c r="Q51" i="194" s="1"/>
  <c r="K147" i="195"/>
  <c r="L146" i="195"/>
  <c r="T26" i="194"/>
  <c r="T27" i="194" s="1"/>
  <c r="U25" i="194"/>
  <c r="J99" i="194"/>
  <c r="N74" i="194"/>
  <c r="N75" i="194" s="1"/>
  <c r="O73" i="194"/>
  <c r="G123" i="194"/>
  <c r="S74" i="195"/>
  <c r="R75" i="195"/>
  <c r="R76" i="195" s="1"/>
  <c r="L97" i="194"/>
  <c r="K98" i="194"/>
  <c r="M75" i="194"/>
  <c r="H122" i="194"/>
  <c r="H123" i="194" s="1"/>
  <c r="I121" i="194"/>
  <c r="M123" i="195"/>
  <c r="M124" i="195" s="1"/>
  <c r="N122" i="195"/>
  <c r="F170" i="194" l="1"/>
  <c r="F167" i="194" s="1"/>
  <c r="U26" i="194"/>
  <c r="U27" i="194" s="1"/>
  <c r="V25" i="194"/>
  <c r="Q99" i="195"/>
  <c r="Q100" i="195" s="1"/>
  <c r="R98" i="195"/>
  <c r="K170" i="195"/>
  <c r="J171" i="195"/>
  <c r="J172" i="195" s="1"/>
  <c r="I122" i="194"/>
  <c r="J121" i="194"/>
  <c r="I172" i="195"/>
  <c r="T74" i="195"/>
  <c r="S75" i="195"/>
  <c r="S76" i="195" s="1"/>
  <c r="L147" i="195"/>
  <c r="M146" i="195"/>
  <c r="U51" i="195"/>
  <c r="U52" i="195" s="1"/>
  <c r="V50" i="195"/>
  <c r="O74" i="194"/>
  <c r="O75" i="194" s="1"/>
  <c r="P73" i="194"/>
  <c r="K148" i="195"/>
  <c r="K99" i="194"/>
  <c r="L98" i="194"/>
  <c r="L99" i="194" s="1"/>
  <c r="M97" i="194"/>
  <c r="O122" i="195"/>
  <c r="N123" i="195"/>
  <c r="N124" i="195" s="1"/>
  <c r="H145" i="194"/>
  <c r="G146" i="194"/>
  <c r="S49" i="194"/>
  <c r="R50" i="194"/>
  <c r="R51" i="194" s="1"/>
  <c r="F217" i="195"/>
  <c r="F220" i="195"/>
  <c r="G216" i="195"/>
  <c r="F216" i="195"/>
  <c r="Y27" i="195"/>
  <c r="Y28" i="195" s="1"/>
  <c r="Z26" i="195"/>
  <c r="F168" i="194"/>
  <c r="F171" i="194"/>
  <c r="H194" i="195"/>
  <c r="G195" i="195"/>
  <c r="G167" i="194" l="1"/>
  <c r="F169" i="194" s="1"/>
  <c r="I194" i="195"/>
  <c r="H195" i="195"/>
  <c r="H196" i="195" s="1"/>
  <c r="AA26" i="195"/>
  <c r="Z27" i="195"/>
  <c r="Z28" i="195" s="1"/>
  <c r="P122" i="195"/>
  <c r="O123" i="195"/>
  <c r="O124" i="195" s="1"/>
  <c r="W50" i="195"/>
  <c r="V51" i="195"/>
  <c r="V52" i="195" s="1"/>
  <c r="L170" i="195"/>
  <c r="K171" i="195"/>
  <c r="T49" i="194"/>
  <c r="S50" i="194"/>
  <c r="S51" i="194" s="1"/>
  <c r="N97" i="194"/>
  <c r="M98" i="194"/>
  <c r="R99" i="195"/>
  <c r="R100" i="195" s="1"/>
  <c r="S98" i="195"/>
  <c r="N146" i="195"/>
  <c r="M147" i="195"/>
  <c r="M148" i="195" s="1"/>
  <c r="G196" i="195"/>
  <c r="L148" i="195"/>
  <c r="V26" i="194"/>
  <c r="V27" i="194" s="1"/>
  <c r="W25" i="194"/>
  <c r="F218" i="195"/>
  <c r="G147" i="194"/>
  <c r="K121" i="194"/>
  <c r="J122" i="194"/>
  <c r="I145" i="194"/>
  <c r="H146" i="194"/>
  <c r="H147" i="194" s="1"/>
  <c r="P74" i="194"/>
  <c r="P75" i="194" s="1"/>
  <c r="Q73" i="194"/>
  <c r="T75" i="195"/>
  <c r="T76" i="195" s="1"/>
  <c r="U74" i="195"/>
  <c r="I123" i="194"/>
  <c r="L121" i="194" l="1"/>
  <c r="K122" i="194"/>
  <c r="K123" i="194" s="1"/>
  <c r="G169" i="194"/>
  <c r="F194" i="194"/>
  <c r="R73" i="194"/>
  <c r="Q74" i="194"/>
  <c r="Q75" i="194" s="1"/>
  <c r="N147" i="195"/>
  <c r="N148" i="195" s="1"/>
  <c r="O146" i="195"/>
  <c r="U49" i="194"/>
  <c r="T50" i="194"/>
  <c r="T51" i="194" s="1"/>
  <c r="Q122" i="195"/>
  <c r="P123" i="195"/>
  <c r="P124" i="195" s="1"/>
  <c r="V74" i="195"/>
  <c r="U75" i="195"/>
  <c r="U76" i="195" s="1"/>
  <c r="O97" i="194"/>
  <c r="N98" i="194"/>
  <c r="N99" i="194" s="1"/>
  <c r="K172" i="195"/>
  <c r="T98" i="195"/>
  <c r="S99" i="195"/>
  <c r="S100" i="195" s="1"/>
  <c r="L171" i="195"/>
  <c r="M170" i="195"/>
  <c r="AA27" i="195"/>
  <c r="AA28" i="195" s="1"/>
  <c r="AB26" i="195"/>
  <c r="G218" i="195"/>
  <c r="F243" i="195"/>
  <c r="I146" i="194"/>
  <c r="J145" i="194"/>
  <c r="X25" i="194"/>
  <c r="W26" i="194"/>
  <c r="W27" i="194" s="1"/>
  <c r="J194" i="195"/>
  <c r="I195" i="195"/>
  <c r="J123" i="194"/>
  <c r="M99" i="194"/>
  <c r="X50" i="195"/>
  <c r="W51" i="195"/>
  <c r="W52" i="195" s="1"/>
  <c r="U98" i="195" l="1"/>
  <c r="T99" i="195"/>
  <c r="T100" i="195" s="1"/>
  <c r="W74" i="195"/>
  <c r="V75" i="195"/>
  <c r="V76" i="195" s="1"/>
  <c r="S73" i="194"/>
  <c r="R74" i="194"/>
  <c r="R75" i="194" s="1"/>
  <c r="K194" i="195"/>
  <c r="J195" i="195"/>
  <c r="J196" i="195" s="1"/>
  <c r="X51" i="195"/>
  <c r="X52" i="195" s="1"/>
  <c r="Y50" i="195"/>
  <c r="Y25" i="194"/>
  <c r="X26" i="194"/>
  <c r="X27" i="194" s="1"/>
  <c r="AC26" i="195"/>
  <c r="AB27" i="195"/>
  <c r="AB28" i="195" s="1"/>
  <c r="R122" i="195"/>
  <c r="Q123" i="195"/>
  <c r="Q124" i="195" s="1"/>
  <c r="F195" i="194"/>
  <c r="G191" i="194"/>
  <c r="F191" i="194"/>
  <c r="F192" i="194"/>
  <c r="H169" i="194"/>
  <c r="G170" i="194"/>
  <c r="J146" i="194"/>
  <c r="K145" i="194"/>
  <c r="M171" i="195"/>
  <c r="M172" i="195" s="1"/>
  <c r="N170" i="195"/>
  <c r="V49" i="194"/>
  <c r="U50" i="194"/>
  <c r="U51" i="194" s="1"/>
  <c r="I196" i="195"/>
  <c r="I147" i="194"/>
  <c r="L172" i="195"/>
  <c r="P97" i="194"/>
  <c r="O98" i="194"/>
  <c r="O99" i="194" s="1"/>
  <c r="P146" i="195"/>
  <c r="O147" i="195"/>
  <c r="O148" i="195" s="1"/>
  <c r="F241" i="195"/>
  <c r="F244" i="195"/>
  <c r="G239" i="195"/>
  <c r="F239" i="195"/>
  <c r="M121" i="194"/>
  <c r="L122" i="194"/>
  <c r="G219" i="195"/>
  <c r="H218" i="195"/>
  <c r="F193" i="194" l="1"/>
  <c r="R123" i="195"/>
  <c r="R124" i="195" s="1"/>
  <c r="S122" i="195"/>
  <c r="N121" i="194"/>
  <c r="M122" i="194"/>
  <c r="M123" i="194" s="1"/>
  <c r="L123" i="194"/>
  <c r="Q146" i="195"/>
  <c r="P147" i="195"/>
  <c r="P148" i="195" s="1"/>
  <c r="I169" i="194"/>
  <c r="H170" i="194"/>
  <c r="H171" i="194" s="1"/>
  <c r="P98" i="194"/>
  <c r="P99" i="194" s="1"/>
  <c r="Q97" i="194"/>
  <c r="F218" i="194"/>
  <c r="G193" i="194"/>
  <c r="AD26" i="195"/>
  <c r="AC27" i="195"/>
  <c r="AC28" i="195" s="1"/>
  <c r="S74" i="194"/>
  <c r="S75" i="194" s="1"/>
  <c r="T73" i="194"/>
  <c r="G171" i="194"/>
  <c r="L194" i="195"/>
  <c r="K195" i="195"/>
  <c r="V50" i="194"/>
  <c r="V51" i="194" s="1"/>
  <c r="W49" i="194"/>
  <c r="F242" i="195"/>
  <c r="O170" i="195"/>
  <c r="N171" i="195"/>
  <c r="N172" i="195" s="1"/>
  <c r="Z25" i="194"/>
  <c r="Y26" i="194"/>
  <c r="Y27" i="194" s="1"/>
  <c r="W75" i="195"/>
  <c r="W76" i="195" s="1"/>
  <c r="X74" i="195"/>
  <c r="Z50" i="195"/>
  <c r="Y51" i="195"/>
  <c r="Y52" i="195" s="1"/>
  <c r="G220" i="195"/>
  <c r="H219" i="195"/>
  <c r="H220" i="195" s="1"/>
  <c r="I218" i="195"/>
  <c r="L145" i="194"/>
  <c r="K146" i="194"/>
  <c r="U99" i="195"/>
  <c r="U100" i="195" s="1"/>
  <c r="V98" i="195"/>
  <c r="J147" i="194"/>
  <c r="W98" i="195" l="1"/>
  <c r="V99" i="195"/>
  <c r="V100" i="195" s="1"/>
  <c r="K147" i="194"/>
  <c r="X75" i="195"/>
  <c r="X76" i="195" s="1"/>
  <c r="Y74" i="195"/>
  <c r="AE26" i="195"/>
  <c r="AD27" i="195"/>
  <c r="AD28" i="195" s="1"/>
  <c r="R146" i="195"/>
  <c r="Q147" i="195"/>
  <c r="Q148" i="195" s="1"/>
  <c r="H193" i="194"/>
  <c r="G194" i="194"/>
  <c r="J169" i="194"/>
  <c r="I170" i="194"/>
  <c r="AA50" i="195"/>
  <c r="Z51" i="195"/>
  <c r="Z52" i="195" s="1"/>
  <c r="K196" i="195"/>
  <c r="I219" i="195"/>
  <c r="J218" i="195"/>
  <c r="M194" i="195"/>
  <c r="L195" i="195"/>
  <c r="L196" i="195" s="1"/>
  <c r="F216" i="194"/>
  <c r="F219" i="194"/>
  <c r="G215" i="194"/>
  <c r="F215" i="194"/>
  <c r="O121" i="194"/>
  <c r="N122" i="194"/>
  <c r="N123" i="194" s="1"/>
  <c r="W50" i="194"/>
  <c r="W51" i="194" s="1"/>
  <c r="X49" i="194"/>
  <c r="M145" i="194"/>
  <c r="L146" i="194"/>
  <c r="AA25" i="194"/>
  <c r="Z26" i="194"/>
  <c r="Z27" i="194" s="1"/>
  <c r="R97" i="194"/>
  <c r="Q98" i="194"/>
  <c r="Q99" i="194" s="1"/>
  <c r="T122" i="195"/>
  <c r="S123" i="195"/>
  <c r="S124" i="195" s="1"/>
  <c r="G242" i="195"/>
  <c r="F267" i="195"/>
  <c r="P170" i="195"/>
  <c r="O171" i="195"/>
  <c r="O172" i="195" s="1"/>
  <c r="U73" i="194"/>
  <c r="T74" i="194"/>
  <c r="T75" i="194" s="1"/>
  <c r="F217" i="194" l="1"/>
  <c r="F242" i="194" s="1"/>
  <c r="M195" i="195"/>
  <c r="M196" i="195" s="1"/>
  <c r="N194" i="195"/>
  <c r="AA51" i="195"/>
  <c r="AA52" i="195" s="1"/>
  <c r="AB50" i="195"/>
  <c r="AF26" i="195"/>
  <c r="AE27" i="195"/>
  <c r="AE28" i="195" s="1"/>
  <c r="Q170" i="195"/>
  <c r="P171" i="195"/>
  <c r="P172" i="195" s="1"/>
  <c r="AB25" i="194"/>
  <c r="AA26" i="194"/>
  <c r="AA27" i="194" s="1"/>
  <c r="P121" i="194"/>
  <c r="O122" i="194"/>
  <c r="O123" i="194" s="1"/>
  <c r="I171" i="194"/>
  <c r="Y75" i="195"/>
  <c r="Y76" i="195" s="1"/>
  <c r="Z74" i="195"/>
  <c r="S97" i="194"/>
  <c r="R98" i="194"/>
  <c r="R99" i="194" s="1"/>
  <c r="F264" i="195"/>
  <c r="F265" i="195"/>
  <c r="F268" i="195"/>
  <c r="G264" i="195"/>
  <c r="K218" i="195"/>
  <c r="J219" i="195"/>
  <c r="K169" i="194"/>
  <c r="J170" i="194"/>
  <c r="J171" i="194" s="1"/>
  <c r="H242" i="195"/>
  <c r="G243" i="195"/>
  <c r="I220" i="195"/>
  <c r="G195" i="194"/>
  <c r="L147" i="194"/>
  <c r="I193" i="194"/>
  <c r="H194" i="194"/>
  <c r="H195" i="194" s="1"/>
  <c r="U122" i="195"/>
  <c r="T123" i="195"/>
  <c r="T124" i="195" s="1"/>
  <c r="N145" i="194"/>
  <c r="M146" i="194"/>
  <c r="M147" i="194" s="1"/>
  <c r="V73" i="194"/>
  <c r="U74" i="194"/>
  <c r="U75" i="194" s="1"/>
  <c r="X50" i="194"/>
  <c r="X51" i="194" s="1"/>
  <c r="Y49" i="194"/>
  <c r="S146" i="195"/>
  <c r="R147" i="195"/>
  <c r="R148" i="195" s="1"/>
  <c r="W99" i="195"/>
  <c r="W100" i="195" s="1"/>
  <c r="X98" i="195"/>
  <c r="G217" i="194" l="1"/>
  <c r="F266" i="195"/>
  <c r="K170" i="194"/>
  <c r="L169" i="194"/>
  <c r="AF27" i="195"/>
  <c r="AF28" i="195" s="1"/>
  <c r="AG26" i="195"/>
  <c r="S147" i="195"/>
  <c r="S148" i="195" s="1"/>
  <c r="T146" i="195"/>
  <c r="O145" i="194"/>
  <c r="N146" i="194"/>
  <c r="N147" i="194" s="1"/>
  <c r="AB51" i="195"/>
  <c r="AB52" i="195" s="1"/>
  <c r="AC50" i="195"/>
  <c r="P122" i="194"/>
  <c r="P123" i="194" s="1"/>
  <c r="Q121" i="194"/>
  <c r="Z49" i="194"/>
  <c r="Y50" i="194"/>
  <c r="Y51" i="194" s="1"/>
  <c r="U123" i="195"/>
  <c r="U124" i="195" s="1"/>
  <c r="V122" i="195"/>
  <c r="L218" i="195"/>
  <c r="K219" i="195"/>
  <c r="S98" i="194"/>
  <c r="S99" i="194" s="1"/>
  <c r="T97" i="194"/>
  <c r="J220" i="195"/>
  <c r="AA74" i="195"/>
  <c r="Z75" i="195"/>
  <c r="Z76" i="195" s="1"/>
  <c r="AB26" i="194"/>
  <c r="AB27" i="194" s="1"/>
  <c r="AC25" i="194"/>
  <c r="N195" i="195"/>
  <c r="N196" i="195" s="1"/>
  <c r="O194" i="195"/>
  <c r="J193" i="194"/>
  <c r="I194" i="194"/>
  <c r="G244" i="195"/>
  <c r="F291" i="195"/>
  <c r="G266" i="195"/>
  <c r="X99" i="195"/>
  <c r="X100" i="195" s="1"/>
  <c r="Y98" i="195"/>
  <c r="V74" i="194"/>
  <c r="V75" i="194" s="1"/>
  <c r="W73" i="194"/>
  <c r="H243" i="195"/>
  <c r="H244" i="195" s="1"/>
  <c r="I242" i="195"/>
  <c r="R170" i="195"/>
  <c r="Q171" i="195"/>
  <c r="Q172" i="195" s="1"/>
  <c r="H217" i="194"/>
  <c r="G218" i="194"/>
  <c r="F240" i="194"/>
  <c r="F243" i="194"/>
  <c r="G238" i="194"/>
  <c r="F238" i="194"/>
  <c r="W74" i="194" l="1"/>
  <c r="W75" i="194" s="1"/>
  <c r="X73" i="194"/>
  <c r="T98" i="194"/>
  <c r="T99" i="194" s="1"/>
  <c r="U97" i="194"/>
  <c r="Q122" i="194"/>
  <c r="Q123" i="194" s="1"/>
  <c r="R121" i="194"/>
  <c r="T147" i="195"/>
  <c r="T148" i="195" s="1"/>
  <c r="U146" i="195"/>
  <c r="AA49" i="194"/>
  <c r="Z50" i="194"/>
  <c r="Z51" i="194" s="1"/>
  <c r="I195" i="194"/>
  <c r="AA75" i="195"/>
  <c r="AA76" i="195" s="1"/>
  <c r="AB74" i="195"/>
  <c r="S170" i="195"/>
  <c r="R171" i="195"/>
  <c r="R172" i="195" s="1"/>
  <c r="Y99" i="195"/>
  <c r="Y100" i="195" s="1"/>
  <c r="Z98" i="195"/>
  <c r="K193" i="194"/>
  <c r="J194" i="194"/>
  <c r="K220" i="195"/>
  <c r="AC51" i="195"/>
  <c r="AC52" i="195" s="1"/>
  <c r="AD50" i="195"/>
  <c r="AG27" i="195"/>
  <c r="AG28" i="195" s="1"/>
  <c r="AH26" i="195"/>
  <c r="I217" i="194"/>
  <c r="H218" i="194"/>
  <c r="H219" i="194" s="1"/>
  <c r="P145" i="194"/>
  <c r="O146" i="194"/>
  <c r="O147" i="194" s="1"/>
  <c r="F241" i="194"/>
  <c r="H266" i="195"/>
  <c r="G267" i="195"/>
  <c r="W122" i="195"/>
  <c r="V123" i="195"/>
  <c r="V124" i="195" s="1"/>
  <c r="L170" i="194"/>
  <c r="M169" i="194"/>
  <c r="F289" i="195"/>
  <c r="G288" i="195"/>
  <c r="F288" i="195"/>
  <c r="F292" i="195"/>
  <c r="K171" i="194"/>
  <c r="P194" i="195"/>
  <c r="O195" i="195"/>
  <c r="O196" i="195" s="1"/>
  <c r="M218" i="195"/>
  <c r="L219" i="195"/>
  <c r="J242" i="195"/>
  <c r="I243" i="195"/>
  <c r="AC26" i="194"/>
  <c r="AC27" i="194" s="1"/>
  <c r="AD25" i="194"/>
  <c r="G219" i="194"/>
  <c r="F290" i="195" l="1"/>
  <c r="AD26" i="194"/>
  <c r="AD27" i="194" s="1"/>
  <c r="AE25" i="194"/>
  <c r="I266" i="195"/>
  <c r="H267" i="195"/>
  <c r="H268" i="195" s="1"/>
  <c r="S121" i="194"/>
  <c r="R122" i="194"/>
  <c r="R123" i="194" s="1"/>
  <c r="F315" i="195"/>
  <c r="G290" i="195"/>
  <c r="N169" i="194"/>
  <c r="M170" i="194"/>
  <c r="J243" i="195"/>
  <c r="J244" i="195" s="1"/>
  <c r="K242" i="195"/>
  <c r="L171" i="194"/>
  <c r="Q145" i="194"/>
  <c r="P146" i="194"/>
  <c r="P147" i="194" s="1"/>
  <c r="T170" i="195"/>
  <c r="S171" i="195"/>
  <c r="S172" i="195" s="1"/>
  <c r="Z99" i="195"/>
  <c r="Z100" i="195" s="1"/>
  <c r="AA98" i="195"/>
  <c r="F266" i="194"/>
  <c r="G241" i="194"/>
  <c r="L220" i="195"/>
  <c r="AB75" i="195"/>
  <c r="AB76" i="195" s="1"/>
  <c r="AC74" i="195"/>
  <c r="U98" i="194"/>
  <c r="U99" i="194" s="1"/>
  <c r="V97" i="194"/>
  <c r="N218" i="195"/>
  <c r="M219" i="195"/>
  <c r="M220" i="195" s="1"/>
  <c r="X122" i="195"/>
  <c r="W123" i="195"/>
  <c r="W124" i="195" s="1"/>
  <c r="J217" i="194"/>
  <c r="I218" i="194"/>
  <c r="J195" i="194"/>
  <c r="AD51" i="195"/>
  <c r="AD52" i="195" s="1"/>
  <c r="AE50" i="195"/>
  <c r="AI26" i="195"/>
  <c r="AH27" i="195"/>
  <c r="AH28" i="195" s="1"/>
  <c r="L193" i="194"/>
  <c r="K194" i="194"/>
  <c r="X74" i="194"/>
  <c r="X75" i="194" s="1"/>
  <c r="Y73" i="194"/>
  <c r="V146" i="195"/>
  <c r="U147" i="195"/>
  <c r="U148" i="195" s="1"/>
  <c r="I244" i="195"/>
  <c r="Q194" i="195"/>
  <c r="P195" i="195"/>
  <c r="P196" i="195" s="1"/>
  <c r="G268" i="195"/>
  <c r="AB49" i="194"/>
  <c r="AA50" i="194"/>
  <c r="AA51" i="194" s="1"/>
  <c r="M171" i="194" l="1"/>
  <c r="Z73" i="194"/>
  <c r="Y74" i="194"/>
  <c r="Y75" i="194" s="1"/>
  <c r="O218" i="195"/>
  <c r="N219" i="195"/>
  <c r="N220" i="195" s="1"/>
  <c r="O169" i="194"/>
  <c r="N170" i="194"/>
  <c r="N171" i="194" s="1"/>
  <c r="J266" i="195"/>
  <c r="I267" i="195"/>
  <c r="G291" i="195"/>
  <c r="H290" i="195"/>
  <c r="AF25" i="194"/>
  <c r="AE26" i="194"/>
  <c r="AE27" i="194" s="1"/>
  <c r="R194" i="195"/>
  <c r="Q195" i="195"/>
  <c r="Q196" i="195" s="1"/>
  <c r="T171" i="195"/>
  <c r="T172" i="195" s="1"/>
  <c r="U170" i="195"/>
  <c r="F313" i="195"/>
  <c r="F316" i="195"/>
  <c r="G312" i="195"/>
  <c r="F312" i="195"/>
  <c r="F314" i="195" s="1"/>
  <c r="AE51" i="195"/>
  <c r="AE52" i="195" s="1"/>
  <c r="AF50" i="195"/>
  <c r="AC49" i="194"/>
  <c r="AB50" i="194"/>
  <c r="AB51" i="194" s="1"/>
  <c r="W97" i="194"/>
  <c r="V98" i="194"/>
  <c r="V99" i="194" s="1"/>
  <c r="K195" i="194"/>
  <c r="I219" i="194"/>
  <c r="AD74" i="195"/>
  <c r="AC75" i="195"/>
  <c r="AC76" i="195" s="1"/>
  <c r="AI27" i="195"/>
  <c r="AI28" i="195" s="1"/>
  <c r="AJ26" i="195"/>
  <c r="Y122" i="195"/>
  <c r="X123" i="195"/>
  <c r="X124" i="195" s="1"/>
  <c r="AB98" i="195"/>
  <c r="AA99" i="195"/>
  <c r="AA100" i="195" s="1"/>
  <c r="V147" i="195"/>
  <c r="V148" i="195" s="1"/>
  <c r="W146" i="195"/>
  <c r="L194" i="194"/>
  <c r="M193" i="194"/>
  <c r="K217" i="194"/>
  <c r="J218" i="194"/>
  <c r="J219" i="194" s="1"/>
  <c r="G242" i="194"/>
  <c r="H241" i="194"/>
  <c r="Q146" i="194"/>
  <c r="Q147" i="194" s="1"/>
  <c r="R145" i="194"/>
  <c r="T121" i="194"/>
  <c r="S122" i="194"/>
  <c r="S123" i="194" s="1"/>
  <c r="F264" i="194"/>
  <c r="F267" i="194"/>
  <c r="G263" i="194"/>
  <c r="F263" i="194"/>
  <c r="K243" i="195"/>
  <c r="K244" i="195" s="1"/>
  <c r="L242" i="195"/>
  <c r="F265" i="194" l="1"/>
  <c r="G265" i="194" s="1"/>
  <c r="AJ27" i="195"/>
  <c r="AK42" i="195" s="1"/>
  <c r="AG25" i="194"/>
  <c r="AF26" i="194"/>
  <c r="AF27" i="194" s="1"/>
  <c r="O219" i="195"/>
  <c r="O220" i="195" s="1"/>
  <c r="P218" i="195"/>
  <c r="M242" i="195"/>
  <c r="L243" i="195"/>
  <c r="L244" i="195" s="1"/>
  <c r="M194" i="194"/>
  <c r="M195" i="194" s="1"/>
  <c r="N193" i="194"/>
  <c r="Z122" i="195"/>
  <c r="Y123" i="195"/>
  <c r="Y124" i="195" s="1"/>
  <c r="AD49" i="194"/>
  <c r="AC50" i="194"/>
  <c r="AC51" i="194" s="1"/>
  <c r="U171" i="195"/>
  <c r="U172" i="195" s="1"/>
  <c r="V170" i="195"/>
  <c r="I290" i="195"/>
  <c r="H291" i="195"/>
  <c r="H292" i="195" s="1"/>
  <c r="U121" i="194"/>
  <c r="T122" i="194"/>
  <c r="T123" i="194" s="1"/>
  <c r="AJ28" i="195"/>
  <c r="AK37" i="195"/>
  <c r="AK33" i="195"/>
  <c r="AK32" i="195"/>
  <c r="AF51" i="195"/>
  <c r="AF52" i="195" s="1"/>
  <c r="AG50" i="195"/>
  <c r="G292" i="195"/>
  <c r="Z74" i="194"/>
  <c r="Z75" i="194" s="1"/>
  <c r="AA73" i="194"/>
  <c r="L217" i="194"/>
  <c r="K218" i="194"/>
  <c r="I268" i="195"/>
  <c r="X146" i="195"/>
  <c r="W147" i="195"/>
  <c r="W148" i="195" s="1"/>
  <c r="K266" i="195"/>
  <c r="J267" i="195"/>
  <c r="J268" i="195" s="1"/>
  <c r="G314" i="195"/>
  <c r="F339" i="195"/>
  <c r="L195" i="194"/>
  <c r="R146" i="194"/>
  <c r="R147" i="194" s="1"/>
  <c r="S145" i="194"/>
  <c r="I241" i="194"/>
  <c r="H242" i="194"/>
  <c r="H243" i="194" s="1"/>
  <c r="AE74" i="195"/>
  <c r="AD75" i="195"/>
  <c r="AD76" i="195" s="1"/>
  <c r="S194" i="195"/>
  <c r="R195" i="195"/>
  <c r="R196" i="195" s="1"/>
  <c r="P169" i="194"/>
  <c r="O170" i="194"/>
  <c r="O171" i="194" s="1"/>
  <c r="G243" i="194"/>
  <c r="AB99" i="195"/>
  <c r="AB100" i="195" s="1"/>
  <c r="AC98" i="195"/>
  <c r="X97" i="194"/>
  <c r="W98" i="194"/>
  <c r="W99" i="194" s="1"/>
  <c r="AK31" i="195" l="1"/>
  <c r="F290" i="194"/>
  <c r="F291" i="194" s="1"/>
  <c r="AK30" i="195"/>
  <c r="AK34" i="195"/>
  <c r="AK38" i="195"/>
  <c r="AC99" i="195"/>
  <c r="AC100" i="195" s="1"/>
  <c r="AD98" i="195"/>
  <c r="W170" i="195"/>
  <c r="V171" i="195"/>
  <c r="V172" i="195" s="1"/>
  <c r="AF74" i="195"/>
  <c r="AE75" i="195"/>
  <c r="AE76" i="195" s="1"/>
  <c r="M217" i="194"/>
  <c r="L218" i="194"/>
  <c r="AN37" i="195"/>
  <c r="N242" i="195"/>
  <c r="M243" i="195"/>
  <c r="M244" i="195" s="1"/>
  <c r="AH50" i="195"/>
  <c r="AG51" i="195"/>
  <c r="AG52" i="195" s="1"/>
  <c r="F340" i="195"/>
  <c r="G336" i="195"/>
  <c r="F336" i="195"/>
  <c r="F337" i="195"/>
  <c r="Y146" i="195"/>
  <c r="X147" i="195"/>
  <c r="X148" i="195" s="1"/>
  <c r="AN31" i="195"/>
  <c r="AD50" i="194"/>
  <c r="AD51" i="194" s="1"/>
  <c r="AE49" i="194"/>
  <c r="P219" i="195"/>
  <c r="P220" i="195" s="1"/>
  <c r="Q218" i="195"/>
  <c r="J241" i="194"/>
  <c r="I242" i="194"/>
  <c r="H314" i="195"/>
  <c r="G315" i="195"/>
  <c r="G266" i="194"/>
  <c r="H265" i="194"/>
  <c r="AN34" i="195"/>
  <c r="AA74" i="194"/>
  <c r="AA75" i="194" s="1"/>
  <c r="AB73" i="194"/>
  <c r="AN30" i="195"/>
  <c r="AN32" i="195"/>
  <c r="AN33" i="195"/>
  <c r="X98" i="194"/>
  <c r="X99" i="194" s="1"/>
  <c r="Y97" i="194"/>
  <c r="Q169" i="194"/>
  <c r="P170" i="194"/>
  <c r="P171" i="194" s="1"/>
  <c r="T145" i="194"/>
  <c r="S146" i="194"/>
  <c r="S147" i="194" s="1"/>
  <c r="V121" i="194"/>
  <c r="U122" i="194"/>
  <c r="U123" i="194" s="1"/>
  <c r="AN38" i="195"/>
  <c r="Z123" i="195"/>
  <c r="Z124" i="195" s="1"/>
  <c r="AA122" i="195"/>
  <c r="AH25" i="194"/>
  <c r="AG26" i="194"/>
  <c r="AG27" i="194" s="1"/>
  <c r="K219" i="194"/>
  <c r="K267" i="195"/>
  <c r="L266" i="195"/>
  <c r="T194" i="195"/>
  <c r="S195" i="195"/>
  <c r="S196" i="195" s="1"/>
  <c r="AN42" i="195"/>
  <c r="J290" i="195"/>
  <c r="I291" i="195"/>
  <c r="O193" i="194"/>
  <c r="N194" i="194"/>
  <c r="N195" i="194" s="1"/>
  <c r="F287" i="194" l="1"/>
  <c r="F288" i="194"/>
  <c r="G287" i="194"/>
  <c r="F338" i="195"/>
  <c r="AO30" i="195"/>
  <c r="AO46" i="195" s="1"/>
  <c r="R169" i="194"/>
  <c r="Q170" i="194"/>
  <c r="Q171" i="194" s="1"/>
  <c r="AI50" i="195"/>
  <c r="AH51" i="195"/>
  <c r="AH52" i="195" s="1"/>
  <c r="I292" i="195"/>
  <c r="G316" i="195"/>
  <c r="Z97" i="194"/>
  <c r="Y98" i="194"/>
  <c r="Y99" i="194" s="1"/>
  <c r="AC73" i="194"/>
  <c r="AB74" i="194"/>
  <c r="AB75" i="194" s="1"/>
  <c r="H315" i="195"/>
  <c r="H316" i="195" s="1"/>
  <c r="I314" i="195"/>
  <c r="K268" i="195"/>
  <c r="AI25" i="194"/>
  <c r="AH26" i="194"/>
  <c r="AH27" i="194" s="1"/>
  <c r="W121" i="194"/>
  <c r="V122" i="194"/>
  <c r="V123" i="194" s="1"/>
  <c r="I243" i="194"/>
  <c r="Z146" i="195"/>
  <c r="Y147" i="195"/>
  <c r="Y148" i="195" s="1"/>
  <c r="AF75" i="195"/>
  <c r="AF76" i="195" s="1"/>
  <c r="AG74" i="195"/>
  <c r="AB122" i="195"/>
  <c r="AA123" i="195"/>
  <c r="AA124" i="195" s="1"/>
  <c r="K241" i="194"/>
  <c r="J242" i="194"/>
  <c r="F363" i="195"/>
  <c r="G338" i="195"/>
  <c r="O242" i="195"/>
  <c r="N243" i="195"/>
  <c r="N244" i="195" s="1"/>
  <c r="X170" i="195"/>
  <c r="W171" i="195"/>
  <c r="W172" i="195" s="1"/>
  <c r="H266" i="194"/>
  <c r="H267" i="194" s="1"/>
  <c r="I265" i="194"/>
  <c r="R218" i="195"/>
  <c r="Q219" i="195"/>
  <c r="Q220" i="195" s="1"/>
  <c r="AE98" i="195"/>
  <c r="AD99" i="195"/>
  <c r="AD100" i="195" s="1"/>
  <c r="K290" i="195"/>
  <c r="J291" i="195"/>
  <c r="J292" i="195" s="1"/>
  <c r="G267" i="194"/>
  <c r="L267" i="195"/>
  <c r="M266" i="195"/>
  <c r="U194" i="195"/>
  <c r="T195" i="195"/>
  <c r="T196" i="195" s="1"/>
  <c r="U145" i="194"/>
  <c r="T146" i="194"/>
  <c r="T147" i="194" s="1"/>
  <c r="L219" i="194"/>
  <c r="P193" i="194"/>
  <c r="O194" i="194"/>
  <c r="O195" i="194" s="1"/>
  <c r="AE50" i="194"/>
  <c r="AE51" i="194" s="1"/>
  <c r="AF49" i="194"/>
  <c r="M218" i="194"/>
  <c r="N217" i="194"/>
  <c r="F289" i="194" l="1"/>
  <c r="F314" i="194"/>
  <c r="F315" i="194" s="1"/>
  <c r="G289" i="194"/>
  <c r="H289" i="194" s="1"/>
  <c r="J265" i="194"/>
  <c r="I266" i="194"/>
  <c r="H338" i="195"/>
  <c r="G339" i="195"/>
  <c r="I315" i="195"/>
  <c r="J314" i="195"/>
  <c r="P242" i="195"/>
  <c r="O243" i="195"/>
  <c r="O244" i="195" s="1"/>
  <c r="V145" i="194"/>
  <c r="U146" i="194"/>
  <c r="U147" i="194" s="1"/>
  <c r="L290" i="195"/>
  <c r="K291" i="195"/>
  <c r="F361" i="195"/>
  <c r="F364" i="195"/>
  <c r="G360" i="195"/>
  <c r="F360" i="195"/>
  <c r="F362" i="195" s="1"/>
  <c r="AA146" i="195"/>
  <c r="Z147" i="195"/>
  <c r="Z148" i="195" s="1"/>
  <c r="J243" i="194"/>
  <c r="X121" i="194"/>
  <c r="W122" i="194"/>
  <c r="W123" i="194" s="1"/>
  <c r="N218" i="194"/>
  <c r="N219" i="194" s="1"/>
  <c r="O217" i="194"/>
  <c r="U195" i="195"/>
  <c r="U196" i="195" s="1"/>
  <c r="V194" i="195"/>
  <c r="Y170" i="195"/>
  <c r="X171" i="195"/>
  <c r="X172" i="195" s="1"/>
  <c r="L241" i="194"/>
  <c r="K242" i="194"/>
  <c r="AD73" i="194"/>
  <c r="AC74" i="194"/>
  <c r="AC75" i="194" s="1"/>
  <c r="AI51" i="195"/>
  <c r="AI52" i="195" s="1"/>
  <c r="AJ50" i="195"/>
  <c r="AJ25" i="194"/>
  <c r="AI26" i="194"/>
  <c r="AI27" i="194" s="1"/>
  <c r="R219" i="195"/>
  <c r="R220" i="195" s="1"/>
  <c r="S218" i="195"/>
  <c r="Q193" i="194"/>
  <c r="P194" i="194"/>
  <c r="P195" i="194" s="1"/>
  <c r="L268" i="195"/>
  <c r="AF98" i="195"/>
  <c r="AE99" i="195"/>
  <c r="AE100" i="195" s="1"/>
  <c r="AC122" i="195"/>
  <c r="AB123" i="195"/>
  <c r="AB124" i="195" s="1"/>
  <c r="AA97" i="194"/>
  <c r="Z98" i="194"/>
  <c r="Z99" i="194" s="1"/>
  <c r="S169" i="194"/>
  <c r="R170" i="194"/>
  <c r="R171" i="194" s="1"/>
  <c r="M219" i="194"/>
  <c r="AF50" i="194"/>
  <c r="AF51" i="194" s="1"/>
  <c r="AG49" i="194"/>
  <c r="N266" i="195"/>
  <c r="M267" i="195"/>
  <c r="M268" i="195" s="1"/>
  <c r="G290" i="194"/>
  <c r="AG75" i="195"/>
  <c r="AG76" i="195" s="1"/>
  <c r="AH74" i="195"/>
  <c r="F311" i="194" l="1"/>
  <c r="G311" i="194"/>
  <c r="F312" i="194"/>
  <c r="F313" i="194"/>
  <c r="F338" i="194" s="1"/>
  <c r="AJ26" i="194"/>
  <c r="AK36" i="194" s="1"/>
  <c r="K292" i="195"/>
  <c r="AI74" i="195"/>
  <c r="AH75" i="195"/>
  <c r="AH76" i="195" s="1"/>
  <c r="S170" i="194"/>
  <c r="S171" i="194" s="1"/>
  <c r="T169" i="194"/>
  <c r="AC123" i="195"/>
  <c r="AC124" i="195" s="1"/>
  <c r="AD122" i="195"/>
  <c r="AE73" i="194"/>
  <c r="AD74" i="194"/>
  <c r="AD75" i="194" s="1"/>
  <c r="P217" i="194"/>
  <c r="O218" i="194"/>
  <c r="O219" i="194" s="1"/>
  <c r="F387" i="195"/>
  <c r="G362" i="195"/>
  <c r="M290" i="195"/>
  <c r="L291" i="195"/>
  <c r="J315" i="195"/>
  <c r="K314" i="195"/>
  <c r="AA147" i="195"/>
  <c r="AA148" i="195" s="1"/>
  <c r="AB146" i="195"/>
  <c r="I316" i="195"/>
  <c r="O266" i="195"/>
  <c r="N267" i="195"/>
  <c r="N268" i="195" s="1"/>
  <c r="AH49" i="194"/>
  <c r="AG50" i="194"/>
  <c r="AG51" i="194" s="1"/>
  <c r="AF99" i="195"/>
  <c r="AF100" i="195" s="1"/>
  <c r="AG98" i="195"/>
  <c r="K243" i="194"/>
  <c r="W145" i="194"/>
  <c r="V146" i="194"/>
  <c r="V147" i="194" s="1"/>
  <c r="G340" i="195"/>
  <c r="R193" i="194"/>
  <c r="Q194" i="194"/>
  <c r="Q195" i="194" s="1"/>
  <c r="AJ51" i="195"/>
  <c r="M241" i="194"/>
  <c r="L242" i="194"/>
  <c r="I338" i="195"/>
  <c r="H339" i="195"/>
  <c r="H340" i="195" s="1"/>
  <c r="G291" i="194"/>
  <c r="AB97" i="194"/>
  <c r="AA98" i="194"/>
  <c r="AA99" i="194" s="1"/>
  <c r="S219" i="195"/>
  <c r="S220" i="195" s="1"/>
  <c r="T218" i="195"/>
  <c r="X122" i="194"/>
  <c r="X123" i="194" s="1"/>
  <c r="Y121" i="194"/>
  <c r="P243" i="195"/>
  <c r="P244" i="195" s="1"/>
  <c r="Q242" i="195"/>
  <c r="I267" i="194"/>
  <c r="V195" i="195"/>
  <c r="V196" i="195" s="1"/>
  <c r="W194" i="195"/>
  <c r="I289" i="194"/>
  <c r="H290" i="194"/>
  <c r="H291" i="194" s="1"/>
  <c r="Z170" i="195"/>
  <c r="Y171" i="195"/>
  <c r="Y172" i="195" s="1"/>
  <c r="K265" i="194"/>
  <c r="J266" i="194"/>
  <c r="AK29" i="194" l="1"/>
  <c r="AK41" i="194"/>
  <c r="G313" i="194"/>
  <c r="AK30" i="194"/>
  <c r="AK32" i="194"/>
  <c r="AN32" i="194" s="1"/>
  <c r="AJ27" i="194"/>
  <c r="AK37" i="194"/>
  <c r="AN37" i="194" s="1"/>
  <c r="AK33" i="194"/>
  <c r="AN33" i="194" s="1"/>
  <c r="AK31" i="194"/>
  <c r="AN31" i="194" s="1"/>
  <c r="H362" i="195"/>
  <c r="G363" i="195"/>
  <c r="T170" i="194"/>
  <c r="T171" i="194" s="1"/>
  <c r="U169" i="194"/>
  <c r="M291" i="195"/>
  <c r="N290" i="195"/>
  <c r="Y122" i="194"/>
  <c r="Y123" i="194" s="1"/>
  <c r="Z121" i="194"/>
  <c r="AI49" i="194"/>
  <c r="AH50" i="194"/>
  <c r="AH51" i="194" s="1"/>
  <c r="H313" i="194"/>
  <c r="G314" i="194"/>
  <c r="AN41" i="194"/>
  <c r="F385" i="195"/>
  <c r="F388" i="195"/>
  <c r="G384" i="195"/>
  <c r="F384" i="195"/>
  <c r="R242" i="195"/>
  <c r="Q243" i="195"/>
  <c r="Q244" i="195" s="1"/>
  <c r="J338" i="195"/>
  <c r="I339" i="195"/>
  <c r="AN29" i="194"/>
  <c r="U218" i="195"/>
  <c r="T219" i="195"/>
  <c r="T220" i="195" s="1"/>
  <c r="L243" i="194"/>
  <c r="X145" i="194"/>
  <c r="W146" i="194"/>
  <c r="W147" i="194" s="1"/>
  <c r="P266" i="195"/>
  <c r="O267" i="195"/>
  <c r="O268" i="195" s="1"/>
  <c r="Q217" i="194"/>
  <c r="P218" i="194"/>
  <c r="P219" i="194" s="1"/>
  <c r="AI75" i="195"/>
  <c r="AI76" i="195" s="1"/>
  <c r="AJ74" i="195"/>
  <c r="J267" i="194"/>
  <c r="AN30" i="194"/>
  <c r="L265" i="194"/>
  <c r="K266" i="194"/>
  <c r="K267" i="194" s="1"/>
  <c r="F336" i="194"/>
  <c r="F339" i="194"/>
  <c r="G335" i="194"/>
  <c r="F335" i="194"/>
  <c r="AA170" i="195"/>
  <c r="Z171" i="195"/>
  <c r="Z172" i="195" s="1"/>
  <c r="N241" i="194"/>
  <c r="M242" i="194"/>
  <c r="M243" i="194" s="1"/>
  <c r="L314" i="195"/>
  <c r="K315" i="195"/>
  <c r="AJ52" i="195"/>
  <c r="AK54" i="195"/>
  <c r="AK59" i="195"/>
  <c r="AK62" i="195"/>
  <c r="AK56" i="195"/>
  <c r="AK55" i="195"/>
  <c r="AK61" i="195"/>
  <c r="AK57" i="195"/>
  <c r="AK66" i="195"/>
  <c r="AK58" i="195"/>
  <c r="J316" i="195"/>
  <c r="AE74" i="194"/>
  <c r="AE75" i="194" s="1"/>
  <c r="AF73" i="194"/>
  <c r="X194" i="195"/>
  <c r="W195" i="195"/>
  <c r="W196" i="195" s="1"/>
  <c r="S193" i="194"/>
  <c r="R194" i="194"/>
  <c r="R195" i="194" s="1"/>
  <c r="AB147" i="195"/>
  <c r="AB148" i="195" s="1"/>
  <c r="AC146" i="195"/>
  <c r="I290" i="194"/>
  <c r="J289" i="194"/>
  <c r="AB98" i="194"/>
  <c r="AB99" i="194" s="1"/>
  <c r="AC97" i="194"/>
  <c r="AG99" i="195"/>
  <c r="AG100" i="195" s="1"/>
  <c r="AH98" i="195"/>
  <c r="AN36" i="194"/>
  <c r="L292" i="195"/>
  <c r="AE122" i="195"/>
  <c r="AD123" i="195"/>
  <c r="AD124" i="195" s="1"/>
  <c r="F386" i="195" l="1"/>
  <c r="AJ75" i="195"/>
  <c r="I313" i="194"/>
  <c r="H314" i="194"/>
  <c r="H315" i="194" s="1"/>
  <c r="M292" i="195"/>
  <c r="AC98" i="194"/>
  <c r="AC99" i="194" s="1"/>
  <c r="AD97" i="194"/>
  <c r="T193" i="194"/>
  <c r="S194" i="194"/>
  <c r="S195" i="194" s="1"/>
  <c r="AN58" i="195"/>
  <c r="AN54" i="195"/>
  <c r="R217" i="194"/>
  <c r="Q218" i="194"/>
  <c r="Q219" i="194" s="1"/>
  <c r="V218" i="195"/>
  <c r="U219" i="195"/>
  <c r="U220" i="195" s="1"/>
  <c r="V169" i="194"/>
  <c r="U170" i="194"/>
  <c r="U171" i="194" s="1"/>
  <c r="AO29" i="194"/>
  <c r="AJ49" i="194"/>
  <c r="AI50" i="194"/>
  <c r="AI51" i="194" s="1"/>
  <c r="AN66" i="195"/>
  <c r="AF122" i="195"/>
  <c r="AE123" i="195"/>
  <c r="AE124" i="195" s="1"/>
  <c r="K289" i="194"/>
  <c r="J290" i="194"/>
  <c r="Y194" i="195"/>
  <c r="X195" i="195"/>
  <c r="X196" i="195" s="1"/>
  <c r="AN57" i="195"/>
  <c r="N242" i="194"/>
  <c r="N243" i="194" s="1"/>
  <c r="O241" i="194"/>
  <c r="G364" i="195"/>
  <c r="I291" i="194"/>
  <c r="AF74" i="194"/>
  <c r="AF75" i="194" s="1"/>
  <c r="AG73" i="194"/>
  <c r="AN61" i="195"/>
  <c r="K316" i="195"/>
  <c r="I340" i="195"/>
  <c r="AA121" i="194"/>
  <c r="Z122" i="194"/>
  <c r="Z123" i="194" s="1"/>
  <c r="I362" i="195"/>
  <c r="H363" i="195"/>
  <c r="H364" i="195" s="1"/>
  <c r="AN59" i="195"/>
  <c r="AH99" i="195"/>
  <c r="AH100" i="195" s="1"/>
  <c r="AI98" i="195"/>
  <c r="AN55" i="195"/>
  <c r="M314" i="195"/>
  <c r="L315" i="195"/>
  <c r="F337" i="194"/>
  <c r="Q266" i="195"/>
  <c r="P267" i="195"/>
  <c r="P268" i="195" s="1"/>
  <c r="K338" i="195"/>
  <c r="J339" i="195"/>
  <c r="F411" i="195"/>
  <c r="G386" i="195"/>
  <c r="AD146" i="195"/>
  <c r="AC147" i="195"/>
  <c r="AC148" i="195" s="1"/>
  <c r="AN56" i="195"/>
  <c r="M265" i="194"/>
  <c r="L266" i="194"/>
  <c r="AJ76" i="195"/>
  <c r="AK83" i="195"/>
  <c r="AN83" i="195" s="1"/>
  <c r="AK86" i="195"/>
  <c r="AN86" i="195" s="1"/>
  <c r="AK79" i="195"/>
  <c r="AN79" i="195" s="1"/>
  <c r="AK82" i="195"/>
  <c r="AN82" i="195" s="1"/>
  <c r="AK81" i="195"/>
  <c r="AN81" i="195" s="1"/>
  <c r="AK90" i="195"/>
  <c r="AN90" i="195" s="1"/>
  <c r="AK85" i="195"/>
  <c r="AN85" i="195" s="1"/>
  <c r="AK80" i="195"/>
  <c r="AN80" i="195" s="1"/>
  <c r="AK78" i="195"/>
  <c r="AN78" i="195" s="1"/>
  <c r="AN62" i="195"/>
  <c r="AB170" i="195"/>
  <c r="AA171" i="195"/>
  <c r="AA172" i="195" s="1"/>
  <c r="Y145" i="194"/>
  <c r="X146" i="194"/>
  <c r="X147" i="194" s="1"/>
  <c r="R243" i="195"/>
  <c r="R244" i="195" s="1"/>
  <c r="S242" i="195"/>
  <c r="G315" i="194"/>
  <c r="N291" i="195"/>
  <c r="N292" i="195" s="1"/>
  <c r="O290" i="195"/>
  <c r="AJ50" i="194" l="1"/>
  <c r="AJ51" i="194" s="1"/>
  <c r="S243" i="195"/>
  <c r="S244" i="195" s="1"/>
  <c r="T242" i="195"/>
  <c r="F362" i="194"/>
  <c r="G337" i="194"/>
  <c r="AH73" i="194"/>
  <c r="AG74" i="194"/>
  <c r="AG75" i="194" s="1"/>
  <c r="Z194" i="195"/>
  <c r="Y195" i="195"/>
  <c r="Y196" i="195" s="1"/>
  <c r="R266" i="195"/>
  <c r="Q267" i="195"/>
  <c r="Q268" i="195" s="1"/>
  <c r="AD147" i="195"/>
  <c r="AD148" i="195" s="1"/>
  <c r="AE146" i="195"/>
  <c r="L316" i="195"/>
  <c r="J291" i="194"/>
  <c r="AO45" i="194"/>
  <c r="AO54" i="195"/>
  <c r="S217" i="194"/>
  <c r="R218" i="194"/>
  <c r="R219" i="194" s="1"/>
  <c r="AO78" i="195"/>
  <c r="AO94" i="195" s="1"/>
  <c r="G387" i="195"/>
  <c r="H386" i="195"/>
  <c r="N314" i="195"/>
  <c r="M315" i="195"/>
  <c r="M316" i="195" s="1"/>
  <c r="J362" i="195"/>
  <c r="I363" i="195"/>
  <c r="L289" i="194"/>
  <c r="K290" i="194"/>
  <c r="O242" i="194"/>
  <c r="O243" i="194" s="1"/>
  <c r="P241" i="194"/>
  <c r="W169" i="194"/>
  <c r="V170" i="194"/>
  <c r="V171" i="194" s="1"/>
  <c r="I314" i="194"/>
  <c r="J313" i="194"/>
  <c r="F408" i="195"/>
  <c r="F409" i="195"/>
  <c r="F412" i="195"/>
  <c r="G408" i="195"/>
  <c r="O291" i="195"/>
  <c r="O292" i="195" s="1"/>
  <c r="P290" i="195"/>
  <c r="Y146" i="194"/>
  <c r="Y147" i="194" s="1"/>
  <c r="Z145" i="194"/>
  <c r="L267" i="194"/>
  <c r="J340" i="195"/>
  <c r="AB121" i="194"/>
  <c r="AA122" i="194"/>
  <c r="AA123" i="194" s="1"/>
  <c r="AG122" i="195"/>
  <c r="AF123" i="195"/>
  <c r="AF124" i="195" s="1"/>
  <c r="N265" i="194"/>
  <c r="M266" i="194"/>
  <c r="M267" i="194" s="1"/>
  <c r="L338" i="195"/>
  <c r="K339" i="195"/>
  <c r="AJ98" i="195"/>
  <c r="AI99" i="195"/>
  <c r="AI100" i="195" s="1"/>
  <c r="W218" i="195"/>
  <c r="V219" i="195"/>
  <c r="V220" i="195" s="1"/>
  <c r="T194" i="194"/>
  <c r="T195" i="194" s="1"/>
  <c r="U193" i="194"/>
  <c r="AB171" i="195"/>
  <c r="AB172" i="195" s="1"/>
  <c r="AC170" i="195"/>
  <c r="AE97" i="194"/>
  <c r="AD98" i="194"/>
  <c r="AD99" i="194" s="1"/>
  <c r="AK55" i="194" l="1"/>
  <c r="AK54" i="194"/>
  <c r="AN54" i="194" s="1"/>
  <c r="AK60" i="194"/>
  <c r="AK57" i="194"/>
  <c r="AK61" i="194"/>
  <c r="AN61" i="194" s="1"/>
  <c r="AK56" i="194"/>
  <c r="AN56" i="194" s="1"/>
  <c r="AK58" i="194"/>
  <c r="AN58" i="194" s="1"/>
  <c r="AK53" i="194"/>
  <c r="AN53" i="194" s="1"/>
  <c r="AK65" i="194"/>
  <c r="AN65" i="194" s="1"/>
  <c r="AJ99" i="195"/>
  <c r="AK106" i="195" s="1"/>
  <c r="F410" i="195"/>
  <c r="G410" i="195" s="1"/>
  <c r="AO70" i="195"/>
  <c r="S266" i="195"/>
  <c r="R267" i="195"/>
  <c r="R268" i="195" s="1"/>
  <c r="AH74" i="194"/>
  <c r="AH75" i="194" s="1"/>
  <c r="AI73" i="194"/>
  <c r="AH122" i="195"/>
  <c r="AG123" i="195"/>
  <c r="AG124" i="195" s="1"/>
  <c r="O314" i="195"/>
  <c r="N315" i="195"/>
  <c r="N316" i="195" s="1"/>
  <c r="K291" i="194"/>
  <c r="I386" i="195"/>
  <c r="H387" i="195"/>
  <c r="H388" i="195" s="1"/>
  <c r="AN55" i="194"/>
  <c r="G338" i="194"/>
  <c r="H337" i="194"/>
  <c r="P291" i="195"/>
  <c r="P292" i="195" s="1"/>
  <c r="Q290" i="195"/>
  <c r="K313" i="194"/>
  <c r="J314" i="194"/>
  <c r="J315" i="194" s="1"/>
  <c r="L290" i="194"/>
  <c r="M289" i="194"/>
  <c r="F363" i="194"/>
  <c r="G359" i="194"/>
  <c r="F360" i="194"/>
  <c r="F359" i="194"/>
  <c r="Q241" i="194"/>
  <c r="P242" i="194"/>
  <c r="P243" i="194" s="1"/>
  <c r="G388" i="195"/>
  <c r="W219" i="195"/>
  <c r="W220" i="195" s="1"/>
  <c r="X218" i="195"/>
  <c r="K340" i="195"/>
  <c r="I315" i="194"/>
  <c r="AF146" i="195"/>
  <c r="AE147" i="195"/>
  <c r="AE148" i="195" s="1"/>
  <c r="AN60" i="194"/>
  <c r="AA194" i="195"/>
  <c r="Z195" i="195"/>
  <c r="Z196" i="195" s="1"/>
  <c r="U242" i="195"/>
  <c r="T243" i="195"/>
  <c r="T244" i="195" s="1"/>
  <c r="AC171" i="195"/>
  <c r="AC172" i="195" s="1"/>
  <c r="AD170" i="195"/>
  <c r="U194" i="194"/>
  <c r="U195" i="194" s="1"/>
  <c r="V193" i="194"/>
  <c r="Z146" i="194"/>
  <c r="Z147" i="194" s="1"/>
  <c r="AA145" i="194"/>
  <c r="L339" i="195"/>
  <c r="M338" i="195"/>
  <c r="AN57" i="194"/>
  <c r="O265" i="194"/>
  <c r="N266" i="194"/>
  <c r="N267" i="194" s="1"/>
  <c r="K362" i="195"/>
  <c r="J363" i="195"/>
  <c r="AE98" i="194"/>
  <c r="AE99" i="194" s="1"/>
  <c r="AF97" i="194"/>
  <c r="AC121" i="194"/>
  <c r="AB122" i="194"/>
  <c r="AB123" i="194" s="1"/>
  <c r="X169" i="194"/>
  <c r="W170" i="194"/>
  <c r="W171" i="194" s="1"/>
  <c r="I364" i="195"/>
  <c r="T217" i="194"/>
  <c r="S218" i="194"/>
  <c r="S219" i="194" s="1"/>
  <c r="AK110" i="195" l="1"/>
  <c r="AN110" i="195" s="1"/>
  <c r="AK109" i="195"/>
  <c r="AN109" i="195" s="1"/>
  <c r="AK107" i="195"/>
  <c r="F435" i="195"/>
  <c r="F432" i="195" s="1"/>
  <c r="AK102" i="195"/>
  <c r="AN102" i="195" s="1"/>
  <c r="AK105" i="195"/>
  <c r="AN105" i="195" s="1"/>
  <c r="AK114" i="195"/>
  <c r="AN114" i="195" s="1"/>
  <c r="AJ100" i="195"/>
  <c r="AK104" i="195"/>
  <c r="AK103" i="195"/>
  <c r="AN103" i="195" s="1"/>
  <c r="F361" i="194"/>
  <c r="M290" i="194"/>
  <c r="M291" i="194" s="1"/>
  <c r="N289" i="194"/>
  <c r="P314" i="195"/>
  <c r="O315" i="195"/>
  <c r="O316" i="195" s="1"/>
  <c r="Y169" i="194"/>
  <c r="X170" i="194"/>
  <c r="X171" i="194" s="1"/>
  <c r="O266" i="194"/>
  <c r="O267" i="194" s="1"/>
  <c r="P265" i="194"/>
  <c r="X219" i="195"/>
  <c r="X220" i="195" s="1"/>
  <c r="Y218" i="195"/>
  <c r="AN107" i="195"/>
  <c r="L291" i="194"/>
  <c r="F436" i="195"/>
  <c r="H410" i="195"/>
  <c r="G411" i="195"/>
  <c r="AH123" i="195"/>
  <c r="AH124" i="195" s="1"/>
  <c r="AI122" i="195"/>
  <c r="W193" i="194"/>
  <c r="V194" i="194"/>
  <c r="V195" i="194" s="1"/>
  <c r="R241" i="194"/>
  <c r="Q242" i="194"/>
  <c r="Q243" i="194" s="1"/>
  <c r="AG146" i="195"/>
  <c r="AF147" i="195"/>
  <c r="AF148" i="195" s="1"/>
  <c r="L313" i="194"/>
  <c r="K314" i="194"/>
  <c r="AI74" i="194"/>
  <c r="AI75" i="194" s="1"/>
  <c r="AJ73" i="194"/>
  <c r="S267" i="195"/>
  <c r="S268" i="195" s="1"/>
  <c r="T266" i="195"/>
  <c r="U217" i="194"/>
  <c r="T218" i="194"/>
  <c r="T219" i="194" s="1"/>
  <c r="F386" i="194"/>
  <c r="G361" i="194"/>
  <c r="R290" i="195"/>
  <c r="Q291" i="195"/>
  <c r="Q292" i="195" s="1"/>
  <c r="L340" i="195"/>
  <c r="V242" i="195"/>
  <c r="U243" i="195"/>
  <c r="U244" i="195" s="1"/>
  <c r="AN106" i="195"/>
  <c r="AN104" i="195"/>
  <c r="I337" i="194"/>
  <c r="H338" i="194"/>
  <c r="H339" i="194" s="1"/>
  <c r="AO53" i="194"/>
  <c r="AE170" i="195"/>
  <c r="AD171" i="195"/>
  <c r="AD172" i="195" s="1"/>
  <c r="AD121" i="194"/>
  <c r="AC122" i="194"/>
  <c r="AC123" i="194" s="1"/>
  <c r="AF98" i="194"/>
  <c r="AF99" i="194" s="1"/>
  <c r="AG97" i="194"/>
  <c r="M339" i="195"/>
  <c r="M340" i="195" s="1"/>
  <c r="N338" i="195"/>
  <c r="J386" i="195"/>
  <c r="I387" i="195"/>
  <c r="J364" i="195"/>
  <c r="AB145" i="194"/>
  <c r="AA146" i="194"/>
  <c r="AA147" i="194" s="1"/>
  <c r="L362" i="195"/>
  <c r="K363" i="195"/>
  <c r="AB194" i="195"/>
  <c r="AA195" i="195"/>
  <c r="AA196" i="195" s="1"/>
  <c r="G339" i="194"/>
  <c r="G432" i="195" l="1"/>
  <c r="F433" i="195"/>
  <c r="F434" i="195"/>
  <c r="AJ74" i="194"/>
  <c r="AJ75" i="194" s="1"/>
  <c r="F459" i="195"/>
  <c r="G434" i="195"/>
  <c r="AC145" i="194"/>
  <c r="AB146" i="194"/>
  <c r="AB147" i="194" s="1"/>
  <c r="O338" i="195"/>
  <c r="N339" i="195"/>
  <c r="N340" i="195" s="1"/>
  <c r="H361" i="194"/>
  <c r="G362" i="194"/>
  <c r="K315" i="194"/>
  <c r="S241" i="194"/>
  <c r="R242" i="194"/>
  <c r="R243" i="194" s="1"/>
  <c r="AF170" i="195"/>
  <c r="AE171" i="195"/>
  <c r="AE172" i="195" s="1"/>
  <c r="F384" i="194"/>
  <c r="F387" i="194"/>
  <c r="G383" i="194"/>
  <c r="F383" i="194"/>
  <c r="L314" i="194"/>
  <c r="M313" i="194"/>
  <c r="Z169" i="194"/>
  <c r="Y170" i="194"/>
  <c r="Y171" i="194" s="1"/>
  <c r="AH97" i="194"/>
  <c r="AG98" i="194"/>
  <c r="AG99" i="194" s="1"/>
  <c r="AO69" i="194"/>
  <c r="X193" i="194"/>
  <c r="W194" i="194"/>
  <c r="W195" i="194" s="1"/>
  <c r="U218" i="194"/>
  <c r="U219" i="194" s="1"/>
  <c r="V217" i="194"/>
  <c r="AO102" i="195"/>
  <c r="AJ122" i="195"/>
  <c r="AI123" i="195"/>
  <c r="AI124" i="195" s="1"/>
  <c r="P315" i="195"/>
  <c r="P316" i="195" s="1"/>
  <c r="Q314" i="195"/>
  <c r="K386" i="195"/>
  <c r="J387" i="195"/>
  <c r="J388" i="195" s="1"/>
  <c r="AC194" i="195"/>
  <c r="AB195" i="195"/>
  <c r="AB196" i="195" s="1"/>
  <c r="J337" i="194"/>
  <c r="I338" i="194"/>
  <c r="T267" i="195"/>
  <c r="T268" i="195" s="1"/>
  <c r="U266" i="195"/>
  <c r="Z218" i="195"/>
  <c r="Y219" i="195"/>
  <c r="Y220" i="195" s="1"/>
  <c r="N290" i="194"/>
  <c r="N291" i="194" s="1"/>
  <c r="O289" i="194"/>
  <c r="K364" i="195"/>
  <c r="AE121" i="194"/>
  <c r="AD122" i="194"/>
  <c r="AD123" i="194" s="1"/>
  <c r="S290" i="195"/>
  <c r="R291" i="195"/>
  <c r="R292" i="195" s="1"/>
  <c r="G412" i="195"/>
  <c r="M362" i="195"/>
  <c r="L363" i="195"/>
  <c r="L364" i="195" s="1"/>
  <c r="I388" i="195"/>
  <c r="W242" i="195"/>
  <c r="V243" i="195"/>
  <c r="V244" i="195" s="1"/>
  <c r="AH146" i="195"/>
  <c r="AG147" i="195"/>
  <c r="AG148" i="195" s="1"/>
  <c r="I410" i="195"/>
  <c r="H411" i="195"/>
  <c r="H412" i="195" s="1"/>
  <c r="P266" i="194"/>
  <c r="P267" i="194" s="1"/>
  <c r="Q265" i="194"/>
  <c r="AJ123" i="195" l="1"/>
  <c r="AK127" i="195" s="1"/>
  <c r="AK79" i="194"/>
  <c r="AK82" i="194"/>
  <c r="AN82" i="194" s="1"/>
  <c r="AK84" i="194"/>
  <c r="AN84" i="194" s="1"/>
  <c r="AK77" i="194"/>
  <c r="AN77" i="194" s="1"/>
  <c r="AK89" i="194"/>
  <c r="AN89" i="194" s="1"/>
  <c r="AK80" i="194"/>
  <c r="AN80" i="194" s="1"/>
  <c r="AK85" i="194"/>
  <c r="AN85" i="194" s="1"/>
  <c r="AK81" i="194"/>
  <c r="AN81" i="194" s="1"/>
  <c r="AK78" i="194"/>
  <c r="AN78" i="194" s="1"/>
  <c r="AN79" i="194"/>
  <c r="X242" i="195"/>
  <c r="W243" i="195"/>
  <c r="W244" i="195" s="1"/>
  <c r="T290" i="195"/>
  <c r="S291" i="195"/>
  <c r="S292" i="195" s="1"/>
  <c r="AC195" i="195"/>
  <c r="AC196" i="195" s="1"/>
  <c r="AD194" i="195"/>
  <c r="AI97" i="194"/>
  <c r="AH98" i="194"/>
  <c r="AH99" i="194" s="1"/>
  <c r="R265" i="194"/>
  <c r="Q266" i="194"/>
  <c r="Q267" i="194" s="1"/>
  <c r="V218" i="194"/>
  <c r="V219" i="194" s="1"/>
  <c r="W217" i="194"/>
  <c r="I361" i="194"/>
  <c r="H362" i="194"/>
  <c r="H363" i="194" s="1"/>
  <c r="J410" i="195"/>
  <c r="I411" i="195"/>
  <c r="AF121" i="194"/>
  <c r="AE122" i="194"/>
  <c r="AE123" i="194" s="1"/>
  <c r="AA218" i="195"/>
  <c r="Z219" i="195"/>
  <c r="Z220" i="195" s="1"/>
  <c r="L386" i="195"/>
  <c r="K387" i="195"/>
  <c r="P338" i="195"/>
  <c r="O339" i="195"/>
  <c r="O340" i="195" s="1"/>
  <c r="T241" i="194"/>
  <c r="S242" i="194"/>
  <c r="S243" i="194" s="1"/>
  <c r="V266" i="195"/>
  <c r="U267" i="195"/>
  <c r="U268" i="195" s="1"/>
  <c r="Q315" i="195"/>
  <c r="Q316" i="195" s="1"/>
  <c r="R314" i="195"/>
  <c r="AI146" i="195"/>
  <c r="AH147" i="195"/>
  <c r="AH148" i="195" s="1"/>
  <c r="M363" i="195"/>
  <c r="N362" i="195"/>
  <c r="AA169" i="194"/>
  <c r="Z170" i="194"/>
  <c r="Z171" i="194" s="1"/>
  <c r="AD145" i="194"/>
  <c r="AC146" i="194"/>
  <c r="AC147" i="194" s="1"/>
  <c r="I339" i="194"/>
  <c r="Y193" i="194"/>
  <c r="X194" i="194"/>
  <c r="X195" i="194" s="1"/>
  <c r="M314" i="194"/>
  <c r="M315" i="194" s="1"/>
  <c r="N313" i="194"/>
  <c r="G435" i="195"/>
  <c r="H434" i="195"/>
  <c r="K337" i="194"/>
  <c r="J338" i="194"/>
  <c r="J339" i="194" s="1"/>
  <c r="AJ124" i="195"/>
  <c r="AK133" i="195"/>
  <c r="AK126" i="195"/>
  <c r="L315" i="194"/>
  <c r="AG170" i="195"/>
  <c r="AF171" i="195"/>
  <c r="AF172" i="195" s="1"/>
  <c r="F457" i="195"/>
  <c r="F460" i="195"/>
  <c r="G456" i="195"/>
  <c r="F456" i="195"/>
  <c r="P289" i="194"/>
  <c r="O290" i="194"/>
  <c r="O291" i="194" s="1"/>
  <c r="AO118" i="195"/>
  <c r="F385" i="194"/>
  <c r="G363" i="194"/>
  <c r="AK134" i="195" l="1"/>
  <c r="AK130" i="195"/>
  <c r="AK138" i="195"/>
  <c r="AK128" i="195"/>
  <c r="AK131" i="195"/>
  <c r="AK129" i="195"/>
  <c r="AO77" i="194"/>
  <c r="AO93" i="194" s="1"/>
  <c r="AN134" i="195"/>
  <c r="AA170" i="194"/>
  <c r="AA171" i="194" s="1"/>
  <c r="AB169" i="194"/>
  <c r="M386" i="195"/>
  <c r="L387" i="195"/>
  <c r="L388" i="195" s="1"/>
  <c r="I412" i="195"/>
  <c r="AN130" i="195"/>
  <c r="I434" i="195"/>
  <c r="H435" i="195"/>
  <c r="H436" i="195" s="1"/>
  <c r="R315" i="195"/>
  <c r="R316" i="195" s="1"/>
  <c r="S314" i="195"/>
  <c r="U241" i="194"/>
  <c r="T242" i="194"/>
  <c r="T243" i="194" s="1"/>
  <c r="K410" i="195"/>
  <c r="J411" i="195"/>
  <c r="J412" i="195" s="1"/>
  <c r="U290" i="195"/>
  <c r="T291" i="195"/>
  <c r="T292" i="195" s="1"/>
  <c r="K388" i="195"/>
  <c r="AN138" i="195"/>
  <c r="G436" i="195"/>
  <c r="N363" i="195"/>
  <c r="N364" i="195" s="1"/>
  <c r="O362" i="195"/>
  <c r="AB218" i="195"/>
  <c r="AA219" i="195"/>
  <c r="AA220" i="195" s="1"/>
  <c r="AJ97" i="194"/>
  <c r="AI98" i="194"/>
  <c r="AI99" i="194" s="1"/>
  <c r="AN133" i="195"/>
  <c r="AI147" i="195"/>
  <c r="AI148" i="195" s="1"/>
  <c r="AJ146" i="195"/>
  <c r="S265" i="194"/>
  <c r="R266" i="194"/>
  <c r="R267" i="194" s="1"/>
  <c r="F410" i="194"/>
  <c r="G385" i="194"/>
  <c r="AN128" i="195"/>
  <c r="AN131" i="195"/>
  <c r="O313" i="194"/>
  <c r="N314" i="194"/>
  <c r="N315" i="194" s="1"/>
  <c r="M364" i="195"/>
  <c r="I362" i="194"/>
  <c r="J361" i="194"/>
  <c r="X243" i="195"/>
  <c r="X244" i="195" s="1"/>
  <c r="Y242" i="195"/>
  <c r="F458" i="195"/>
  <c r="AN129" i="195"/>
  <c r="W266" i="195"/>
  <c r="V267" i="195"/>
  <c r="V268" i="195" s="1"/>
  <c r="AF122" i="194"/>
  <c r="AF123" i="194" s="1"/>
  <c r="AG121" i="194"/>
  <c r="X217" i="194"/>
  <c r="W218" i="194"/>
  <c r="W219" i="194" s="1"/>
  <c r="AN127" i="195"/>
  <c r="Q338" i="195"/>
  <c r="P339" i="195"/>
  <c r="P340" i="195" s="1"/>
  <c r="Q289" i="194"/>
  <c r="P290" i="194"/>
  <c r="P291" i="194" s="1"/>
  <c r="AH170" i="195"/>
  <c r="AG171" i="195"/>
  <c r="AG172" i="195" s="1"/>
  <c r="AN126" i="195"/>
  <c r="L337" i="194"/>
  <c r="K338" i="194"/>
  <c r="Z193" i="194"/>
  <c r="Y194" i="194"/>
  <c r="Y195" i="194" s="1"/>
  <c r="AE145" i="194"/>
  <c r="AD146" i="194"/>
  <c r="AD147" i="194" s="1"/>
  <c r="AD195" i="195"/>
  <c r="AD196" i="195" s="1"/>
  <c r="AE194" i="195"/>
  <c r="AJ147" i="195" l="1"/>
  <c r="AK154" i="195" s="1"/>
  <c r="AO126" i="195"/>
  <c r="AO142" i="195" s="1"/>
  <c r="AJ98" i="194"/>
  <c r="AK101" i="194" s="1"/>
  <c r="R338" i="195"/>
  <c r="Q339" i="195"/>
  <c r="Q340" i="195" s="1"/>
  <c r="AF145" i="194"/>
  <c r="AE146" i="194"/>
  <c r="AE147" i="194" s="1"/>
  <c r="AI170" i="195"/>
  <c r="AH171" i="195"/>
  <c r="AH172" i="195" s="1"/>
  <c r="K411" i="195"/>
  <c r="L410" i="195"/>
  <c r="N386" i="195"/>
  <c r="M387" i="195"/>
  <c r="G386" i="194"/>
  <c r="H385" i="194"/>
  <c r="AB170" i="194"/>
  <c r="AB171" i="194" s="1"/>
  <c r="AC169" i="194"/>
  <c r="I363" i="194"/>
  <c r="G458" i="195"/>
  <c r="F483" i="195"/>
  <c r="F407" i="194"/>
  <c r="F408" i="194"/>
  <c r="F411" i="194"/>
  <c r="G407" i="194"/>
  <c r="V241" i="194"/>
  <c r="U242" i="194"/>
  <c r="U243" i="194" s="1"/>
  <c r="Q290" i="194"/>
  <c r="Q291" i="194" s="1"/>
  <c r="R289" i="194"/>
  <c r="K339" i="194"/>
  <c r="Y217" i="194"/>
  <c r="X218" i="194"/>
  <c r="X219" i="194" s="1"/>
  <c r="Z242" i="195"/>
  <c r="Y243" i="195"/>
  <c r="Y244" i="195" s="1"/>
  <c r="S315" i="195"/>
  <c r="S316" i="195" s="1"/>
  <c r="T314" i="195"/>
  <c r="X266" i="195"/>
  <c r="W267" i="195"/>
  <c r="W268" i="195" s="1"/>
  <c r="AA193" i="194"/>
  <c r="Z194" i="194"/>
  <c r="Z195" i="194" s="1"/>
  <c r="M337" i="194"/>
  <c r="L338" i="194"/>
  <c r="AG122" i="194"/>
  <c r="AG123" i="194" s="1"/>
  <c r="AH121" i="194"/>
  <c r="P313" i="194"/>
  <c r="O314" i="194"/>
  <c r="O315" i="194" s="1"/>
  <c r="T265" i="194"/>
  <c r="S266" i="194"/>
  <c r="S267" i="194" s="1"/>
  <c r="AB219" i="195"/>
  <c r="AB220" i="195" s="1"/>
  <c r="AC218" i="195"/>
  <c r="AE195" i="195"/>
  <c r="AE196" i="195" s="1"/>
  <c r="AF194" i="195"/>
  <c r="AK151" i="195"/>
  <c r="AK155" i="195"/>
  <c r="AK158" i="195"/>
  <c r="AK153" i="195"/>
  <c r="AK152" i="195"/>
  <c r="AK162" i="195"/>
  <c r="P362" i="195"/>
  <c r="O363" i="195"/>
  <c r="O364" i="195" s="1"/>
  <c r="J362" i="194"/>
  <c r="J363" i="194" s="1"/>
  <c r="K361" i="194"/>
  <c r="U291" i="195"/>
  <c r="U292" i="195" s="1"/>
  <c r="V290" i="195"/>
  <c r="J434" i="195"/>
  <c r="I435" i="195"/>
  <c r="AK150" i="195" l="1"/>
  <c r="AN150" i="195" s="1"/>
  <c r="AK157" i="195"/>
  <c r="AJ148" i="195"/>
  <c r="AK109" i="194"/>
  <c r="AN109" i="194" s="1"/>
  <c r="AK108" i="194"/>
  <c r="AJ99" i="194"/>
  <c r="AK105" i="194"/>
  <c r="AN105" i="194" s="1"/>
  <c r="AK104" i="194"/>
  <c r="AN104" i="194" s="1"/>
  <c r="AK102" i="194"/>
  <c r="AN102" i="194" s="1"/>
  <c r="AK103" i="194"/>
  <c r="AN103" i="194" s="1"/>
  <c r="AK113" i="194"/>
  <c r="AN113" i="194" s="1"/>
  <c r="AK106" i="194"/>
  <c r="AN106" i="194" s="1"/>
  <c r="AN158" i="195"/>
  <c r="T315" i="195"/>
  <c r="T316" i="195" s="1"/>
  <c r="U314" i="195"/>
  <c r="I385" i="194"/>
  <c r="H386" i="194"/>
  <c r="H387" i="194" s="1"/>
  <c r="Z217" i="194"/>
  <c r="Y218" i="194"/>
  <c r="Y219" i="194" s="1"/>
  <c r="G459" i="195"/>
  <c r="H458" i="195"/>
  <c r="L361" i="194"/>
  <c r="K362" i="194"/>
  <c r="Q362" i="195"/>
  <c r="P363" i="195"/>
  <c r="P364" i="195" s="1"/>
  <c r="AD218" i="195"/>
  <c r="AC219" i="195"/>
  <c r="AC220" i="195" s="1"/>
  <c r="L339" i="194"/>
  <c r="S289" i="194"/>
  <c r="R290" i="194"/>
  <c r="R291" i="194" s="1"/>
  <c r="AN108" i="194"/>
  <c r="G387" i="194"/>
  <c r="AJ170" i="195"/>
  <c r="AI171" i="195"/>
  <c r="AI172" i="195" s="1"/>
  <c r="F481" i="195"/>
  <c r="F484" i="195"/>
  <c r="G480" i="195"/>
  <c r="F480" i="195"/>
  <c r="AN162" i="195"/>
  <c r="AN151" i="195"/>
  <c r="N337" i="194"/>
  <c r="M338" i="194"/>
  <c r="M388" i="195"/>
  <c r="AN155" i="195"/>
  <c r="AN157" i="195"/>
  <c r="F409" i="194"/>
  <c r="AD169" i="194"/>
  <c r="AC170" i="194"/>
  <c r="AC171" i="194" s="1"/>
  <c r="N387" i="195"/>
  <c r="N388" i="195" s="1"/>
  <c r="O386" i="195"/>
  <c r="AG145" i="194"/>
  <c r="AF146" i="194"/>
  <c r="AF147" i="194" s="1"/>
  <c r="AN154" i="195"/>
  <c r="AG194" i="195"/>
  <c r="AF195" i="195"/>
  <c r="AF196" i="195" s="1"/>
  <c r="U265" i="194"/>
  <c r="T266" i="194"/>
  <c r="T267" i="194" s="1"/>
  <c r="AB193" i="194"/>
  <c r="AA194" i="194"/>
  <c r="AA195" i="194" s="1"/>
  <c r="L411" i="195"/>
  <c r="M410" i="195"/>
  <c r="AI121" i="194"/>
  <c r="AH122" i="194"/>
  <c r="AH123" i="194" s="1"/>
  <c r="V242" i="194"/>
  <c r="V243" i="194" s="1"/>
  <c r="W241" i="194"/>
  <c r="K412" i="195"/>
  <c r="S338" i="195"/>
  <c r="R339" i="195"/>
  <c r="R340" i="195" s="1"/>
  <c r="I436" i="195"/>
  <c r="K434" i="195"/>
  <c r="J435" i="195"/>
  <c r="V291" i="195"/>
  <c r="V292" i="195" s="1"/>
  <c r="W290" i="195"/>
  <c r="AN152" i="195"/>
  <c r="AN153" i="195"/>
  <c r="Q313" i="194"/>
  <c r="P314" i="194"/>
  <c r="P315" i="194" s="1"/>
  <c r="Y266" i="195"/>
  <c r="X267" i="195"/>
  <c r="X268" i="195" s="1"/>
  <c r="AA242" i="195"/>
  <c r="Z243" i="195"/>
  <c r="Z244" i="195" s="1"/>
  <c r="AN101" i="194"/>
  <c r="F482" i="195" l="1"/>
  <c r="Z266" i="195"/>
  <c r="Y267" i="195"/>
  <c r="Y268" i="195" s="1"/>
  <c r="T338" i="195"/>
  <c r="S339" i="195"/>
  <c r="S340" i="195" s="1"/>
  <c r="F434" i="194"/>
  <c r="G409" i="194"/>
  <c r="G482" i="195"/>
  <c r="F507" i="195"/>
  <c r="AO150" i="195"/>
  <c r="Q314" i="194"/>
  <c r="Q315" i="194" s="1"/>
  <c r="R313" i="194"/>
  <c r="L434" i="195"/>
  <c r="K435" i="195"/>
  <c r="K436" i="195" s="1"/>
  <c r="AJ121" i="194"/>
  <c r="AJ122" i="194" s="1"/>
  <c r="AI122" i="194"/>
  <c r="AI123" i="194" s="1"/>
  <c r="AB194" i="194"/>
  <c r="AB195" i="194" s="1"/>
  <c r="AC193" i="194"/>
  <c r="AG146" i="194"/>
  <c r="AG147" i="194" s="1"/>
  <c r="AH145" i="194"/>
  <c r="AJ171" i="195"/>
  <c r="T289" i="194"/>
  <c r="S290" i="194"/>
  <c r="S291" i="194" s="1"/>
  <c r="R362" i="195"/>
  <c r="Q363" i="195"/>
  <c r="Q364" i="195" s="1"/>
  <c r="AA217" i="194"/>
  <c r="Z218" i="194"/>
  <c r="Z219" i="194" s="1"/>
  <c r="V314" i="195"/>
  <c r="U315" i="195"/>
  <c r="U316" i="195" s="1"/>
  <c r="AO101" i="194"/>
  <c r="M411" i="195"/>
  <c r="M412" i="195" s="1"/>
  <c r="N410" i="195"/>
  <c r="O387" i="195"/>
  <c r="O388" i="195" s="1"/>
  <c r="P386" i="195"/>
  <c r="K363" i="194"/>
  <c r="L412" i="195"/>
  <c r="V265" i="194"/>
  <c r="U266" i="194"/>
  <c r="U267" i="194" s="1"/>
  <c r="L362" i="194"/>
  <c r="M361" i="194"/>
  <c r="W291" i="195"/>
  <c r="W292" i="195" s="1"/>
  <c r="X290" i="195"/>
  <c r="N338" i="194"/>
  <c r="N339" i="194" s="1"/>
  <c r="O337" i="194"/>
  <c r="H459" i="195"/>
  <c r="H460" i="195" s="1"/>
  <c r="I458" i="195"/>
  <c r="J436" i="195"/>
  <c r="AA243" i="195"/>
  <c r="AA244" i="195" s="1"/>
  <c r="AB242" i="195"/>
  <c r="W242" i="194"/>
  <c r="W243" i="194" s="1"/>
  <c r="X241" i="194"/>
  <c r="AH194" i="195"/>
  <c r="AG195" i="195"/>
  <c r="AG196" i="195" s="1"/>
  <c r="AE169" i="194"/>
  <c r="AD170" i="194"/>
  <c r="AD171" i="194" s="1"/>
  <c r="M339" i="194"/>
  <c r="AE218" i="195"/>
  <c r="AD219" i="195"/>
  <c r="AD220" i="195" s="1"/>
  <c r="G460" i="195"/>
  <c r="J385" i="194"/>
  <c r="I386" i="194"/>
  <c r="S362" i="195" l="1"/>
  <c r="R363" i="195"/>
  <c r="R364" i="195" s="1"/>
  <c r="H482" i="195"/>
  <c r="G483" i="195"/>
  <c r="M362" i="194"/>
  <c r="N361" i="194"/>
  <c r="AJ123" i="194"/>
  <c r="AK129" i="194"/>
  <c r="AK127" i="194"/>
  <c r="AK137" i="194"/>
  <c r="AK130" i="194"/>
  <c r="AK128" i="194"/>
  <c r="AK132" i="194"/>
  <c r="AK133" i="194"/>
  <c r="AK126" i="194"/>
  <c r="AK125" i="194"/>
  <c r="G410" i="194"/>
  <c r="H409" i="194"/>
  <c r="AC242" i="195"/>
  <c r="AB243" i="195"/>
  <c r="AB244" i="195" s="1"/>
  <c r="L363" i="194"/>
  <c r="AO117" i="194"/>
  <c r="T290" i="194"/>
  <c r="T291" i="194" s="1"/>
  <c r="U289" i="194"/>
  <c r="F432" i="194"/>
  <c r="G431" i="194"/>
  <c r="F431" i="194"/>
  <c r="F435" i="194"/>
  <c r="AJ172" i="195"/>
  <c r="AK179" i="195"/>
  <c r="AK181" i="195"/>
  <c r="AK174" i="195"/>
  <c r="AK186" i="195"/>
  <c r="AK178" i="195"/>
  <c r="AK175" i="195"/>
  <c r="AK176" i="195"/>
  <c r="AK177" i="195"/>
  <c r="AK182" i="195"/>
  <c r="L435" i="195"/>
  <c r="M434" i="195"/>
  <c r="I387" i="194"/>
  <c r="K385" i="194"/>
  <c r="J386" i="194"/>
  <c r="J387" i="194" s="1"/>
  <c r="W265" i="194"/>
  <c r="V266" i="194"/>
  <c r="V267" i="194" s="1"/>
  <c r="W314" i="195"/>
  <c r="V315" i="195"/>
  <c r="V316" i="195" s="1"/>
  <c r="AH146" i="194"/>
  <c r="AH147" i="194" s="1"/>
  <c r="AI145" i="194"/>
  <c r="S313" i="194"/>
  <c r="R314" i="194"/>
  <c r="R315" i="194" s="1"/>
  <c r="T339" i="195"/>
  <c r="T340" i="195" s="1"/>
  <c r="U338" i="195"/>
  <c r="Y241" i="194"/>
  <c r="X242" i="194"/>
  <c r="X243" i="194" s="1"/>
  <c r="AF169" i="194"/>
  <c r="AE170" i="194"/>
  <c r="AE171" i="194" s="1"/>
  <c r="O338" i="194"/>
  <c r="O339" i="194" s="1"/>
  <c r="P337" i="194"/>
  <c r="Q386" i="195"/>
  <c r="P387" i="195"/>
  <c r="P388" i="195" s="1"/>
  <c r="AE219" i="195"/>
  <c r="AE220" i="195" s="1"/>
  <c r="AF218" i="195"/>
  <c r="AB217" i="194"/>
  <c r="AA218" i="194"/>
  <c r="AA219" i="194" s="1"/>
  <c r="AC194" i="194"/>
  <c r="AC195" i="194" s="1"/>
  <c r="AD193" i="194"/>
  <c r="AO166" i="195"/>
  <c r="AA266" i="195"/>
  <c r="Z267" i="195"/>
  <c r="Z268" i="195" s="1"/>
  <c r="J458" i="195"/>
  <c r="I459" i="195"/>
  <c r="AI194" i="195"/>
  <c r="AH195" i="195"/>
  <c r="AH196" i="195" s="1"/>
  <c r="X291" i="195"/>
  <c r="X292" i="195" s="1"/>
  <c r="Y290" i="195"/>
  <c r="N411" i="195"/>
  <c r="N412" i="195" s="1"/>
  <c r="O410" i="195"/>
  <c r="F505" i="195"/>
  <c r="F508" i="195"/>
  <c r="G504" i="195"/>
  <c r="F504" i="195"/>
  <c r="F506" i="195" l="1"/>
  <c r="G506" i="195" s="1"/>
  <c r="F433" i="194"/>
  <c r="G433" i="194" s="1"/>
  <c r="U339" i="195"/>
  <c r="U340" i="195" s="1"/>
  <c r="V338" i="195"/>
  <c r="AN182" i="195"/>
  <c r="AN179" i="195"/>
  <c r="AN126" i="194"/>
  <c r="AA267" i="195"/>
  <c r="AA268" i="195" s="1"/>
  <c r="AB266" i="195"/>
  <c r="F458" i="194"/>
  <c r="AN133" i="194"/>
  <c r="N362" i="194"/>
  <c r="N363" i="194" s="1"/>
  <c r="O361" i="194"/>
  <c r="X314" i="195"/>
  <c r="W315" i="195"/>
  <c r="W316" i="195" s="1"/>
  <c r="AN125" i="194"/>
  <c r="W266" i="194"/>
  <c r="W267" i="194" s="1"/>
  <c r="X265" i="194"/>
  <c r="AE193" i="194"/>
  <c r="AD194" i="194"/>
  <c r="AD195" i="194" s="1"/>
  <c r="AN176" i="195"/>
  <c r="AN132" i="194"/>
  <c r="M363" i="194"/>
  <c r="AN129" i="194"/>
  <c r="R386" i="195"/>
  <c r="Q387" i="195"/>
  <c r="Q388" i="195" s="1"/>
  <c r="AN177" i="195"/>
  <c r="H506" i="195"/>
  <c r="G507" i="195"/>
  <c r="Q337" i="194"/>
  <c r="P338" i="194"/>
  <c r="P339" i="194" s="1"/>
  <c r="AJ194" i="195"/>
  <c r="AI195" i="195"/>
  <c r="AI196" i="195" s="1"/>
  <c r="T313" i="194"/>
  <c r="S314" i="194"/>
  <c r="S315" i="194" s="1"/>
  <c r="L385" i="194"/>
  <c r="K386" i="194"/>
  <c r="AN175" i="195"/>
  <c r="AN128" i="194"/>
  <c r="G484" i="195"/>
  <c r="AN181" i="195"/>
  <c r="Y291" i="195"/>
  <c r="Y292" i="195" s="1"/>
  <c r="Z290" i="195"/>
  <c r="I460" i="195"/>
  <c r="AJ145" i="194"/>
  <c r="AJ146" i="194" s="1"/>
  <c r="AI146" i="194"/>
  <c r="AI147" i="194" s="1"/>
  <c r="AN178" i="195"/>
  <c r="AD242" i="195"/>
  <c r="AC243" i="195"/>
  <c r="AC244" i="195" s="1"/>
  <c r="AN130" i="194"/>
  <c r="H483" i="195"/>
  <c r="H484" i="195" s="1"/>
  <c r="I482" i="195"/>
  <c r="K458" i="195"/>
  <c r="J459" i="195"/>
  <c r="J460" i="195" s="1"/>
  <c r="AC217" i="194"/>
  <c r="AB218" i="194"/>
  <c r="AB219" i="194" s="1"/>
  <c r="AG169" i="194"/>
  <c r="AF170" i="194"/>
  <c r="AF171" i="194" s="1"/>
  <c r="AN186" i="195"/>
  <c r="H410" i="194"/>
  <c r="H411" i="194" s="1"/>
  <c r="I409" i="194"/>
  <c r="AN137" i="194"/>
  <c r="Z241" i="194"/>
  <c r="Y242" i="194"/>
  <c r="Y243" i="194" s="1"/>
  <c r="L436" i="195"/>
  <c r="V289" i="194"/>
  <c r="U290" i="194"/>
  <c r="U291" i="194" s="1"/>
  <c r="O411" i="195"/>
  <c r="O412" i="195" s="1"/>
  <c r="P410" i="195"/>
  <c r="AF219" i="195"/>
  <c r="AF220" i="195" s="1"/>
  <c r="AG218" i="195"/>
  <c r="N434" i="195"/>
  <c r="M435" i="195"/>
  <c r="M436" i="195" s="1"/>
  <c r="AN174" i="195"/>
  <c r="G411" i="194"/>
  <c r="AN127" i="194"/>
  <c r="T362" i="195"/>
  <c r="S363" i="195"/>
  <c r="S364" i="195" s="1"/>
  <c r="AJ195" i="195" l="1"/>
  <c r="AK202" i="195" s="1"/>
  <c r="O434" i="195"/>
  <c r="N435" i="195"/>
  <c r="N436" i="195" s="1"/>
  <c r="G508" i="195"/>
  <c r="AA241" i="194"/>
  <c r="Z242" i="194"/>
  <c r="Z243" i="194" s="1"/>
  <c r="M385" i="194"/>
  <c r="L386" i="194"/>
  <c r="I506" i="195"/>
  <c r="H507" i="195"/>
  <c r="H508" i="195" s="1"/>
  <c r="X266" i="194"/>
  <c r="X267" i="194" s="1"/>
  <c r="Y265" i="194"/>
  <c r="AH218" i="195"/>
  <c r="AG219" i="195"/>
  <c r="AG220" i="195" s="1"/>
  <c r="AH169" i="194"/>
  <c r="AG170" i="194"/>
  <c r="AG171" i="194" s="1"/>
  <c r="AJ147" i="194"/>
  <c r="AK151" i="194"/>
  <c r="AK157" i="194"/>
  <c r="AK154" i="194"/>
  <c r="AK152" i="194"/>
  <c r="AK149" i="194"/>
  <c r="AK150" i="194"/>
  <c r="AK161" i="194"/>
  <c r="AK153" i="194"/>
  <c r="AK156" i="194"/>
  <c r="T314" i="194"/>
  <c r="T315" i="194" s="1"/>
  <c r="U313" i="194"/>
  <c r="G434" i="194"/>
  <c r="H433" i="194"/>
  <c r="Q410" i="195"/>
  <c r="P411" i="195"/>
  <c r="P412" i="195" s="1"/>
  <c r="J409" i="194"/>
  <c r="I410" i="194"/>
  <c r="AC218" i="194"/>
  <c r="AC219" i="194" s="1"/>
  <c r="AD217" i="194"/>
  <c r="AE242" i="195"/>
  <c r="AD243" i="195"/>
  <c r="AD244" i="195" s="1"/>
  <c r="AO125" i="194"/>
  <c r="F459" i="194"/>
  <c r="G455" i="194"/>
  <c r="F456" i="194"/>
  <c r="F455" i="194"/>
  <c r="AA290" i="195"/>
  <c r="Z291" i="195"/>
  <c r="Z292" i="195" s="1"/>
  <c r="S386" i="195"/>
  <c r="R387" i="195"/>
  <c r="R388" i="195" s="1"/>
  <c r="AB267" i="195"/>
  <c r="AB268" i="195" s="1"/>
  <c r="AC266" i="195"/>
  <c r="AF193" i="194"/>
  <c r="AE194" i="194"/>
  <c r="AE195" i="194" s="1"/>
  <c r="AO174" i="195"/>
  <c r="AO190" i="195" s="1"/>
  <c r="L458" i="195"/>
  <c r="K459" i="195"/>
  <c r="X315" i="195"/>
  <c r="X316" i="195" s="1"/>
  <c r="Y314" i="195"/>
  <c r="W338" i="195"/>
  <c r="V339" i="195"/>
  <c r="V340" i="195" s="1"/>
  <c r="U362" i="195"/>
  <c r="T363" i="195"/>
  <c r="T364" i="195" s="1"/>
  <c r="K387" i="194"/>
  <c r="W289" i="194"/>
  <c r="V290" i="194"/>
  <c r="V291" i="194" s="1"/>
  <c r="I483" i="195"/>
  <c r="I484" i="195" s="1"/>
  <c r="J482" i="195"/>
  <c r="R337" i="194"/>
  <c r="Q338" i="194"/>
  <c r="Q339" i="194" s="1"/>
  <c r="O362" i="194"/>
  <c r="O363" i="194" s="1"/>
  <c r="P361" i="194"/>
  <c r="AK198" i="195" l="1"/>
  <c r="AK203" i="195"/>
  <c r="AK206" i="195"/>
  <c r="AK201" i="195"/>
  <c r="AN201" i="195" s="1"/>
  <c r="AK200" i="195"/>
  <c r="AK199" i="195"/>
  <c r="AN199" i="195" s="1"/>
  <c r="AK205" i="195"/>
  <c r="AN205" i="195" s="1"/>
  <c r="AK210" i="195"/>
  <c r="AN210" i="195" s="1"/>
  <c r="AJ196" i="195"/>
  <c r="F457" i="194"/>
  <c r="AO141" i="194"/>
  <c r="AN157" i="194"/>
  <c r="AD266" i="195"/>
  <c r="AC267" i="195"/>
  <c r="AC268" i="195" s="1"/>
  <c r="AB290" i="195"/>
  <c r="AA291" i="195"/>
  <c r="AA292" i="195" s="1"/>
  <c r="R410" i="195"/>
  <c r="Q411" i="195"/>
  <c r="Q412" i="195" s="1"/>
  <c r="AN156" i="194"/>
  <c r="AN151" i="194"/>
  <c r="AB241" i="194"/>
  <c r="AA242" i="194"/>
  <c r="AA243" i="194" s="1"/>
  <c r="AN202" i="195"/>
  <c r="AN153" i="194"/>
  <c r="I507" i="195"/>
  <c r="J506" i="195"/>
  <c r="K460" i="195"/>
  <c r="AN206" i="195"/>
  <c r="AF242" i="195"/>
  <c r="AE243" i="195"/>
  <c r="AE244" i="195" s="1"/>
  <c r="I433" i="194"/>
  <c r="H434" i="194"/>
  <c r="H435" i="194" s="1"/>
  <c r="AN161" i="194"/>
  <c r="L387" i="194"/>
  <c r="Q361" i="194"/>
  <c r="P362" i="194"/>
  <c r="P363" i="194" s="1"/>
  <c r="K482" i="195"/>
  <c r="J483" i="195"/>
  <c r="J484" i="195" s="1"/>
  <c r="U363" i="195"/>
  <c r="U364" i="195" s="1"/>
  <c r="V362" i="195"/>
  <c r="M458" i="195"/>
  <c r="L459" i="195"/>
  <c r="T386" i="195"/>
  <c r="S387" i="195"/>
  <c r="S388" i="195" s="1"/>
  <c r="AN200" i="195"/>
  <c r="F482" i="194"/>
  <c r="G457" i="194"/>
  <c r="AD218" i="194"/>
  <c r="AD219" i="194" s="1"/>
  <c r="AE217" i="194"/>
  <c r="G435" i="194"/>
  <c r="AN150" i="194"/>
  <c r="AI169" i="194"/>
  <c r="AH170" i="194"/>
  <c r="AH171" i="194" s="1"/>
  <c r="N385" i="194"/>
  <c r="M386" i="194"/>
  <c r="AN198" i="195"/>
  <c r="AN203" i="195"/>
  <c r="U314" i="194"/>
  <c r="U315" i="194" s="1"/>
  <c r="V313" i="194"/>
  <c r="AN149" i="194"/>
  <c r="X338" i="195"/>
  <c r="W339" i="195"/>
  <c r="W340" i="195" s="1"/>
  <c r="I411" i="194"/>
  <c r="AN152" i="194"/>
  <c r="AI218" i="195"/>
  <c r="AH219" i="195"/>
  <c r="AH220" i="195" s="1"/>
  <c r="O435" i="195"/>
  <c r="O436" i="195" s="1"/>
  <c r="P434" i="195"/>
  <c r="S337" i="194"/>
  <c r="R338" i="194"/>
  <c r="R339" i="194" s="1"/>
  <c r="X289" i="194"/>
  <c r="W290" i="194"/>
  <c r="W291" i="194" s="1"/>
  <c r="Y315" i="195"/>
  <c r="Y316" i="195" s="1"/>
  <c r="Z314" i="195"/>
  <c r="AG193" i="194"/>
  <c r="AF194" i="194"/>
  <c r="AF195" i="194" s="1"/>
  <c r="K409" i="194"/>
  <c r="J410" i="194"/>
  <c r="J411" i="194" s="1"/>
  <c r="AN154" i="194"/>
  <c r="Z265" i="194"/>
  <c r="Y266" i="194"/>
  <c r="Y267" i="194" s="1"/>
  <c r="AJ218" i="195" l="1"/>
  <c r="AI219" i="195"/>
  <c r="AI220" i="195" s="1"/>
  <c r="L482" i="195"/>
  <c r="K483" i="195"/>
  <c r="I508" i="195"/>
  <c r="AC241" i="194"/>
  <c r="AB242" i="194"/>
  <c r="AB243" i="194" s="1"/>
  <c r="AA265" i="194"/>
  <c r="Z266" i="194"/>
  <c r="Z267" i="194" s="1"/>
  <c r="AO198" i="195"/>
  <c r="AO214" i="195" s="1"/>
  <c r="AC290" i="195"/>
  <c r="AB291" i="195"/>
  <c r="AB292" i="195" s="1"/>
  <c r="Y338" i="195"/>
  <c r="X339" i="195"/>
  <c r="X340" i="195" s="1"/>
  <c r="J507" i="195"/>
  <c r="K506" i="195"/>
  <c r="Q434" i="195"/>
  <c r="P435" i="195"/>
  <c r="P436" i="195" s="1"/>
  <c r="U386" i="195"/>
  <c r="T387" i="195"/>
  <c r="T388" i="195" s="1"/>
  <c r="R361" i="194"/>
  <c r="Q362" i="194"/>
  <c r="Q363" i="194" s="1"/>
  <c r="AH193" i="194"/>
  <c r="AG194" i="194"/>
  <c r="AG195" i="194" s="1"/>
  <c r="AO149" i="194"/>
  <c r="AO165" i="194" s="1"/>
  <c r="M387" i="194"/>
  <c r="AF217" i="194"/>
  <c r="AE218" i="194"/>
  <c r="AE219" i="194" s="1"/>
  <c r="L460" i="195"/>
  <c r="J433" i="194"/>
  <c r="I434" i="194"/>
  <c r="X290" i="194"/>
  <c r="X291" i="194" s="1"/>
  <c r="Y289" i="194"/>
  <c r="T337" i="194"/>
  <c r="S338" i="194"/>
  <c r="S339" i="194" s="1"/>
  <c r="AA314" i="195"/>
  <c r="Z315" i="195"/>
  <c r="Z316" i="195" s="1"/>
  <c r="V314" i="194"/>
  <c r="V315" i="194" s="1"/>
  <c r="W313" i="194"/>
  <c r="N386" i="194"/>
  <c r="N387" i="194" s="1"/>
  <c r="O385" i="194"/>
  <c r="N458" i="195"/>
  <c r="M459" i="195"/>
  <c r="M460" i="195" s="1"/>
  <c r="G458" i="194"/>
  <c r="H457" i="194"/>
  <c r="V363" i="195"/>
  <c r="V364" i="195" s="1"/>
  <c r="W362" i="195"/>
  <c r="AF243" i="195"/>
  <c r="AF244" i="195" s="1"/>
  <c r="AG242" i="195"/>
  <c r="AE266" i="195"/>
  <c r="AD267" i="195"/>
  <c r="AD268" i="195" s="1"/>
  <c r="K410" i="194"/>
  <c r="L409" i="194"/>
  <c r="AI170" i="194"/>
  <c r="AI171" i="194" s="1"/>
  <c r="AJ169" i="194"/>
  <c r="AJ170" i="194" s="1"/>
  <c r="F480" i="194"/>
  <c r="F483" i="194"/>
  <c r="G479" i="194"/>
  <c r="F479" i="194"/>
  <c r="S410" i="195"/>
  <c r="R411" i="195"/>
  <c r="R412" i="195" s="1"/>
  <c r="AJ219" i="195" l="1"/>
  <c r="F481" i="194"/>
  <c r="X362" i="195"/>
  <c r="W363" i="195"/>
  <c r="W364" i="195" s="1"/>
  <c r="AA315" i="195"/>
  <c r="AA316" i="195" s="1"/>
  <c r="AB314" i="195"/>
  <c r="I435" i="194"/>
  <c r="R362" i="194"/>
  <c r="R363" i="194" s="1"/>
  <c r="S361" i="194"/>
  <c r="J508" i="195"/>
  <c r="K484" i="195"/>
  <c r="L506" i="195"/>
  <c r="K507" i="195"/>
  <c r="O458" i="195"/>
  <c r="N459" i="195"/>
  <c r="N460" i="195" s="1"/>
  <c r="K433" i="194"/>
  <c r="J434" i="194"/>
  <c r="M482" i="195"/>
  <c r="L483" i="195"/>
  <c r="L484" i="195" s="1"/>
  <c r="AJ171" i="194"/>
  <c r="AK181" i="194"/>
  <c r="AK173" i="194"/>
  <c r="AK177" i="194"/>
  <c r="AK175" i="194"/>
  <c r="AK176" i="194"/>
  <c r="AK178" i="194"/>
  <c r="AK185" i="194"/>
  <c r="AK174" i="194"/>
  <c r="AK180" i="194"/>
  <c r="L410" i="194"/>
  <c r="L411" i="194" s="1"/>
  <c r="M409" i="194"/>
  <c r="H458" i="194"/>
  <c r="H459" i="194" s="1"/>
  <c r="I457" i="194"/>
  <c r="O386" i="194"/>
  <c r="O387" i="194" s="1"/>
  <c r="P385" i="194"/>
  <c r="V386" i="195"/>
  <c r="U387" i="195"/>
  <c r="U388" i="195" s="1"/>
  <c r="Z338" i="195"/>
  <c r="Y339" i="195"/>
  <c r="Y340" i="195" s="1"/>
  <c r="AB265" i="194"/>
  <c r="AA266" i="194"/>
  <c r="AA267" i="194" s="1"/>
  <c r="U337" i="194"/>
  <c r="T338" i="194"/>
  <c r="T339" i="194" s="1"/>
  <c r="G459" i="194"/>
  <c r="X313" i="194"/>
  <c r="W314" i="194"/>
  <c r="W315" i="194" s="1"/>
  <c r="Y290" i="194"/>
  <c r="Y291" i="194" s="1"/>
  <c r="Z289" i="194"/>
  <c r="AC291" i="195"/>
  <c r="AC292" i="195" s="1"/>
  <c r="AD290" i="195"/>
  <c r="AD241" i="194"/>
  <c r="AC242" i="194"/>
  <c r="AC243" i="194" s="1"/>
  <c r="AG217" i="194"/>
  <c r="AF218" i="194"/>
  <c r="AF219" i="194" s="1"/>
  <c r="G481" i="194"/>
  <c r="F506" i="194"/>
  <c r="AF266" i="195"/>
  <c r="AE267" i="195"/>
  <c r="AE268" i="195" s="1"/>
  <c r="AJ220" i="195"/>
  <c r="AK225" i="195"/>
  <c r="AK226" i="195"/>
  <c r="AK223" i="195"/>
  <c r="AK234" i="195"/>
  <c r="AK227" i="195"/>
  <c r="AK224" i="195"/>
  <c r="AK222" i="195"/>
  <c r="AK230" i="195"/>
  <c r="AK229" i="195"/>
  <c r="K411" i="194"/>
  <c r="S411" i="195"/>
  <c r="S412" i="195" s="1"/>
  <c r="T410" i="195"/>
  <c r="AH242" i="195"/>
  <c r="AG243" i="195"/>
  <c r="AG244" i="195" s="1"/>
  <c r="AI193" i="194"/>
  <c r="AH194" i="194"/>
  <c r="AH195" i="194" s="1"/>
  <c r="R434" i="195"/>
  <c r="Q435" i="195"/>
  <c r="Q436" i="195" s="1"/>
  <c r="L433" i="194" l="1"/>
  <c r="K434" i="194"/>
  <c r="AH243" i="195"/>
  <c r="AH244" i="195" s="1"/>
  <c r="AI242" i="195"/>
  <c r="AN224" i="195"/>
  <c r="AD291" i="195"/>
  <c r="AD292" i="195" s="1"/>
  <c r="AE290" i="195"/>
  <c r="N409" i="194"/>
  <c r="M410" i="194"/>
  <c r="AN177" i="194"/>
  <c r="T411" i="195"/>
  <c r="T412" i="195" s="1"/>
  <c r="U410" i="195"/>
  <c r="AN227" i="195"/>
  <c r="AG266" i="195"/>
  <c r="AF267" i="195"/>
  <c r="AF268" i="195" s="1"/>
  <c r="AA338" i="195"/>
  <c r="Z339" i="195"/>
  <c r="Z340" i="195" s="1"/>
  <c r="AN173" i="194"/>
  <c r="O459" i="195"/>
  <c r="O460" i="195" s="1"/>
  <c r="P458" i="195"/>
  <c r="AN222" i="195"/>
  <c r="AC265" i="194"/>
  <c r="AB266" i="194"/>
  <c r="AB267" i="194" s="1"/>
  <c r="AN234" i="195"/>
  <c r="F504" i="194"/>
  <c r="F507" i="194"/>
  <c r="G503" i="194"/>
  <c r="F503" i="194"/>
  <c r="AN180" i="194"/>
  <c r="AN181" i="194"/>
  <c r="AB315" i="195"/>
  <c r="AB316" i="195" s="1"/>
  <c r="AC314" i="195"/>
  <c r="S434" i="195"/>
  <c r="R435" i="195"/>
  <c r="R436" i="195" s="1"/>
  <c r="AN223" i="195"/>
  <c r="G482" i="194"/>
  <c r="H481" i="194"/>
  <c r="AA289" i="194"/>
  <c r="Z290" i="194"/>
  <c r="Z291" i="194" s="1"/>
  <c r="V387" i="195"/>
  <c r="V388" i="195" s="1"/>
  <c r="W386" i="195"/>
  <c r="AN174" i="194"/>
  <c r="K508" i="195"/>
  <c r="AD242" i="194"/>
  <c r="AD243" i="194" s="1"/>
  <c r="AE241" i="194"/>
  <c r="AN175" i="194"/>
  <c r="AN226" i="195"/>
  <c r="V337" i="194"/>
  <c r="U338" i="194"/>
  <c r="U339" i="194" s="1"/>
  <c r="Q385" i="194"/>
  <c r="P386" i="194"/>
  <c r="P387" i="194" s="1"/>
  <c r="AN185" i="194"/>
  <c r="M506" i="195"/>
  <c r="L507" i="195"/>
  <c r="T361" i="194"/>
  <c r="S362" i="194"/>
  <c r="S363" i="194" s="1"/>
  <c r="AJ193" i="194"/>
  <c r="AJ194" i="194" s="1"/>
  <c r="AI194" i="194"/>
  <c r="AI195" i="194" s="1"/>
  <c r="AN229" i="195"/>
  <c r="AN225" i="195"/>
  <c r="AH217" i="194"/>
  <c r="AG218" i="194"/>
  <c r="AG219" i="194" s="1"/>
  <c r="AN178" i="194"/>
  <c r="N482" i="195"/>
  <c r="M483" i="195"/>
  <c r="M484" i="195" s="1"/>
  <c r="Y362" i="195"/>
  <c r="X363" i="195"/>
  <c r="X364" i="195" s="1"/>
  <c r="AN230" i="195"/>
  <c r="Y313" i="194"/>
  <c r="X314" i="194"/>
  <c r="X315" i="194" s="1"/>
  <c r="J457" i="194"/>
  <c r="I458" i="194"/>
  <c r="I459" i="194" s="1"/>
  <c r="AN176" i="194"/>
  <c r="J435" i="194"/>
  <c r="AO222" i="195" l="1"/>
  <c r="AO238" i="195" s="1"/>
  <c r="AB289" i="194"/>
  <c r="AA290" i="194"/>
  <c r="AA291" i="194" s="1"/>
  <c r="Y314" i="194"/>
  <c r="Y315" i="194" s="1"/>
  <c r="Z313" i="194"/>
  <c r="H482" i="194"/>
  <c r="H483" i="194" s="1"/>
  <c r="I481" i="194"/>
  <c r="M411" i="194"/>
  <c r="AI243" i="195"/>
  <c r="AI244" i="195" s="1"/>
  <c r="AJ242" i="195"/>
  <c r="N506" i="195"/>
  <c r="M507" i="195"/>
  <c r="M508" i="195" s="1"/>
  <c r="G483" i="194"/>
  <c r="P459" i="195"/>
  <c r="P460" i="195" s="1"/>
  <c r="Q458" i="195"/>
  <c r="AH266" i="195"/>
  <c r="AG267" i="195"/>
  <c r="AG268" i="195" s="1"/>
  <c r="O409" i="194"/>
  <c r="N410" i="194"/>
  <c r="N411" i="194" s="1"/>
  <c r="AJ195" i="194"/>
  <c r="AK202" i="194"/>
  <c r="AK200" i="194"/>
  <c r="AK209" i="194"/>
  <c r="AK204" i="194"/>
  <c r="AK201" i="194"/>
  <c r="AK197" i="194"/>
  <c r="AK199" i="194"/>
  <c r="AK198" i="194"/>
  <c r="AK205" i="194"/>
  <c r="K435" i="194"/>
  <c r="R385" i="194"/>
  <c r="Q386" i="194"/>
  <c r="Q387" i="194" s="1"/>
  <c r="AE242" i="194"/>
  <c r="AE243" i="194" s="1"/>
  <c r="AF241" i="194"/>
  <c r="W387" i="195"/>
  <c r="W388" i="195" s="1"/>
  <c r="X386" i="195"/>
  <c r="L434" i="194"/>
  <c r="M433" i="194"/>
  <c r="Z362" i="195"/>
  <c r="Y363" i="195"/>
  <c r="Y364" i="195" s="1"/>
  <c r="AI217" i="194"/>
  <c r="AH218" i="194"/>
  <c r="AH219" i="194" s="1"/>
  <c r="T362" i="194"/>
  <c r="T363" i="194" s="1"/>
  <c r="U361" i="194"/>
  <c r="AO173" i="194"/>
  <c r="AO189" i="194" s="1"/>
  <c r="V410" i="195"/>
  <c r="U411" i="195"/>
  <c r="U412" i="195" s="1"/>
  <c r="AE291" i="195"/>
  <c r="AE292" i="195" s="1"/>
  <c r="AF290" i="195"/>
  <c r="K457" i="194"/>
  <c r="J458" i="194"/>
  <c r="V338" i="194"/>
  <c r="V339" i="194" s="1"/>
  <c r="W337" i="194"/>
  <c r="T434" i="195"/>
  <c r="S435" i="195"/>
  <c r="S436" i="195" s="1"/>
  <c r="AD265" i="194"/>
  <c r="AC266" i="194"/>
  <c r="AC267" i="194" s="1"/>
  <c r="O482" i="195"/>
  <c r="N483" i="195"/>
  <c r="N484" i="195" s="1"/>
  <c r="L508" i="195"/>
  <c r="AD314" i="195"/>
  <c r="AC315" i="195"/>
  <c r="AC316" i="195" s="1"/>
  <c r="F505" i="194"/>
  <c r="G505" i="194" s="1"/>
  <c r="AB338" i="195"/>
  <c r="AA339" i="195"/>
  <c r="AA340" i="195" s="1"/>
  <c r="AJ243" i="195" l="1"/>
  <c r="H505" i="194"/>
  <c r="G506" i="194"/>
  <c r="N433" i="194"/>
  <c r="M434" i="194"/>
  <c r="S385" i="194"/>
  <c r="R386" i="194"/>
  <c r="R387" i="194" s="1"/>
  <c r="AN205" i="194"/>
  <c r="AN202" i="194"/>
  <c r="AN200" i="194"/>
  <c r="P482" i="195"/>
  <c r="O483" i="195"/>
  <c r="O484" i="195" s="1"/>
  <c r="J459" i="194"/>
  <c r="L435" i="194"/>
  <c r="AN198" i="194"/>
  <c r="J481" i="194"/>
  <c r="I482" i="194"/>
  <c r="AB339" i="195"/>
  <c r="AB340" i="195" s="1"/>
  <c r="AC338" i="195"/>
  <c r="AE314" i="195"/>
  <c r="AD315" i="195"/>
  <c r="AD316" i="195" s="1"/>
  <c r="L457" i="194"/>
  <c r="K458" i="194"/>
  <c r="U362" i="194"/>
  <c r="U363" i="194" s="1"/>
  <c r="V361" i="194"/>
  <c r="AN199" i="194"/>
  <c r="W338" i="194"/>
  <c r="W339" i="194" s="1"/>
  <c r="X337" i="194"/>
  <c r="Y386" i="195"/>
  <c r="X387" i="195"/>
  <c r="X388" i="195" s="1"/>
  <c r="AN197" i="194"/>
  <c r="AA313" i="194"/>
  <c r="Z314" i="194"/>
  <c r="Z315" i="194" s="1"/>
  <c r="R458" i="195"/>
  <c r="Q459" i="195"/>
  <c r="Q460" i="195" s="1"/>
  <c r="AF291" i="195"/>
  <c r="AF292" i="195" s="1"/>
  <c r="AG290" i="195"/>
  <c r="AN201" i="194"/>
  <c r="O410" i="194"/>
  <c r="O411" i="194" s="1"/>
  <c r="P409" i="194"/>
  <c r="O506" i="195"/>
  <c r="N507" i="195"/>
  <c r="N508" i="195" s="1"/>
  <c r="V411" i="195"/>
  <c r="V412" i="195" s="1"/>
  <c r="W410" i="195"/>
  <c r="AE265" i="194"/>
  <c r="AD266" i="194"/>
  <c r="AD267" i="194" s="1"/>
  <c r="T435" i="195"/>
  <c r="T436" i="195" s="1"/>
  <c r="U434" i="195"/>
  <c r="AJ217" i="194"/>
  <c r="AJ218" i="194" s="1"/>
  <c r="AI218" i="194"/>
  <c r="AI219" i="194" s="1"/>
  <c r="AG241" i="194"/>
  <c r="AF242" i="194"/>
  <c r="AF243" i="194" s="1"/>
  <c r="AN204" i="194"/>
  <c r="AJ244" i="195"/>
  <c r="AK251" i="195"/>
  <c r="AK250" i="195"/>
  <c r="AK258" i="195"/>
  <c r="AK247" i="195"/>
  <c r="AK254" i="195"/>
  <c r="AK249" i="195"/>
  <c r="AK248" i="195"/>
  <c r="AK246" i="195"/>
  <c r="AK253" i="195"/>
  <c r="AA362" i="195"/>
  <c r="Z363" i="195"/>
  <c r="Z364" i="195" s="1"/>
  <c r="AN209" i="194"/>
  <c r="AI266" i="195"/>
  <c r="AH267" i="195"/>
  <c r="AH268" i="195" s="1"/>
  <c r="AB290" i="194"/>
  <c r="AB291" i="194" s="1"/>
  <c r="AC289" i="194"/>
  <c r="AN253" i="195" l="1"/>
  <c r="AN251" i="195"/>
  <c r="AJ219" i="194"/>
  <c r="AK222" i="194"/>
  <c r="AK224" i="194"/>
  <c r="AK226" i="194"/>
  <c r="AK233" i="194"/>
  <c r="AK225" i="194"/>
  <c r="AK221" i="194"/>
  <c r="AK229" i="194"/>
  <c r="AK228" i="194"/>
  <c r="AK223" i="194"/>
  <c r="P506" i="195"/>
  <c r="O507" i="195"/>
  <c r="O508" i="195" s="1"/>
  <c r="Y337" i="194"/>
  <c r="X338" i="194"/>
  <c r="X339" i="194" s="1"/>
  <c r="K459" i="194"/>
  <c r="AN246" i="195"/>
  <c r="V434" i="195"/>
  <c r="U435" i="195"/>
  <c r="U436" i="195" s="1"/>
  <c r="P410" i="194"/>
  <c r="P411" i="194" s="1"/>
  <c r="Q409" i="194"/>
  <c r="S458" i="195"/>
  <c r="R459" i="195"/>
  <c r="R460" i="195" s="1"/>
  <c r="L458" i="194"/>
  <c r="M457" i="194"/>
  <c r="P483" i="195"/>
  <c r="P484" i="195" s="1"/>
  <c r="Q482" i="195"/>
  <c r="T385" i="194"/>
  <c r="S386" i="194"/>
  <c r="S387" i="194" s="1"/>
  <c r="AN250" i="195"/>
  <c r="K481" i="194"/>
  <c r="J482" i="194"/>
  <c r="AI267" i="195"/>
  <c r="AI268" i="195" s="1"/>
  <c r="AJ266" i="195"/>
  <c r="AJ267" i="195" s="1"/>
  <c r="AN249" i="195"/>
  <c r="AB313" i="194"/>
  <c r="AA314" i="194"/>
  <c r="AA315" i="194" s="1"/>
  <c r="AF314" i="195"/>
  <c r="AE315" i="195"/>
  <c r="AE316" i="195" s="1"/>
  <c r="M435" i="194"/>
  <c r="AN248" i="195"/>
  <c r="AN254" i="195"/>
  <c r="AE266" i="194"/>
  <c r="AE267" i="194" s="1"/>
  <c r="AF265" i="194"/>
  <c r="AC339" i="195"/>
  <c r="AC340" i="195" s="1"/>
  <c r="AD338" i="195"/>
  <c r="N434" i="194"/>
  <c r="N435" i="194" s="1"/>
  <c r="O433" i="194"/>
  <c r="AO197" i="194"/>
  <c r="AO213" i="194" s="1"/>
  <c r="G507" i="194"/>
  <c r="AD289" i="194"/>
  <c r="AC290" i="194"/>
  <c r="AC291" i="194" s="1"/>
  <c r="AB362" i="195"/>
  <c r="AA363" i="195"/>
  <c r="AA364" i="195" s="1"/>
  <c r="Z386" i="195"/>
  <c r="Y387" i="195"/>
  <c r="Y388" i="195" s="1"/>
  <c r="AN247" i="195"/>
  <c r="W411" i="195"/>
  <c r="W412" i="195" s="1"/>
  <c r="X410" i="195"/>
  <c r="AN258" i="195"/>
  <c r="AH241" i="194"/>
  <c r="AG242" i="194"/>
  <c r="AG243" i="194" s="1"/>
  <c r="AG291" i="195"/>
  <c r="AG292" i="195" s="1"/>
  <c r="AH290" i="195"/>
  <c r="V362" i="194"/>
  <c r="V363" i="194" s="1"/>
  <c r="W361" i="194"/>
  <c r="I483" i="194"/>
  <c r="I505" i="194"/>
  <c r="H506" i="194"/>
  <c r="H507" i="194" s="1"/>
  <c r="Q506" i="195" l="1"/>
  <c r="P507" i="195"/>
  <c r="P508" i="195" s="1"/>
  <c r="AN224" i="194"/>
  <c r="AF315" i="195"/>
  <c r="AF316" i="195" s="1"/>
  <c r="AG314" i="195"/>
  <c r="AI241" i="194"/>
  <c r="AH242" i="194"/>
  <c r="AH243" i="194" s="1"/>
  <c r="AA386" i="195"/>
  <c r="Z387" i="195"/>
  <c r="Z388" i="195" s="1"/>
  <c r="O434" i="194"/>
  <c r="O435" i="194" s="1"/>
  <c r="P433" i="194"/>
  <c r="AB314" i="194"/>
  <c r="AB315" i="194" s="1"/>
  <c r="AC313" i="194"/>
  <c r="T458" i="195"/>
  <c r="S459" i="195"/>
  <c r="S460" i="195" s="1"/>
  <c r="AN223" i="194"/>
  <c r="AN222" i="194"/>
  <c r="AN226" i="194"/>
  <c r="R409" i="194"/>
  <c r="Q410" i="194"/>
  <c r="Q411" i="194" s="1"/>
  <c r="AN228" i="194"/>
  <c r="L481" i="194"/>
  <c r="K482" i="194"/>
  <c r="AC362" i="195"/>
  <c r="AB363" i="195"/>
  <c r="AB364" i="195" s="1"/>
  <c r="AE338" i="195"/>
  <c r="AD339" i="195"/>
  <c r="AD340" i="195" s="1"/>
  <c r="U385" i="194"/>
  <c r="T386" i="194"/>
  <c r="T387" i="194" s="1"/>
  <c r="AN229" i="194"/>
  <c r="L459" i="194"/>
  <c r="W362" i="194"/>
  <c r="W363" i="194" s="1"/>
  <c r="X361" i="194"/>
  <c r="Y410" i="195"/>
  <c r="X411" i="195"/>
  <c r="X412" i="195" s="1"/>
  <c r="AJ268" i="195"/>
  <c r="AK275" i="195"/>
  <c r="AK282" i="195"/>
  <c r="AK277" i="195"/>
  <c r="AK274" i="195"/>
  <c r="AK270" i="195"/>
  <c r="AK272" i="195"/>
  <c r="AK273" i="195"/>
  <c r="AK278" i="195"/>
  <c r="AK271" i="195"/>
  <c r="Q483" i="195"/>
  <c r="Q484" i="195" s="1"/>
  <c r="R482" i="195"/>
  <c r="AN221" i="194"/>
  <c r="AO246" i="195"/>
  <c r="AO262" i="195" s="1"/>
  <c r="J505" i="194"/>
  <c r="I506" i="194"/>
  <c r="AE289" i="194"/>
  <c r="AD290" i="194"/>
  <c r="AD291" i="194" s="1"/>
  <c r="AF266" i="194"/>
  <c r="AF267" i="194" s="1"/>
  <c r="AG265" i="194"/>
  <c r="W434" i="195"/>
  <c r="V435" i="195"/>
  <c r="V436" i="195" s="1"/>
  <c r="AN225" i="194"/>
  <c r="AH291" i="195"/>
  <c r="AH292" i="195" s="1"/>
  <c r="AI290" i="195"/>
  <c r="J483" i="194"/>
  <c r="M458" i="194"/>
  <c r="M459" i="194" s="1"/>
  <c r="N457" i="194"/>
  <c r="Z337" i="194"/>
  <c r="Y338" i="194"/>
  <c r="Y339" i="194" s="1"/>
  <c r="AN233" i="194"/>
  <c r="AN282" i="195" l="1"/>
  <c r="U458" i="195"/>
  <c r="T459" i="195"/>
  <c r="T460" i="195" s="1"/>
  <c r="AA337" i="194"/>
  <c r="Z338" i="194"/>
  <c r="Z339" i="194" s="1"/>
  <c r="AF289" i="194"/>
  <c r="AE290" i="194"/>
  <c r="AE291" i="194" s="1"/>
  <c r="AN271" i="195"/>
  <c r="AN275" i="195"/>
  <c r="AC314" i="194"/>
  <c r="AC315" i="194" s="1"/>
  <c r="AD313" i="194"/>
  <c r="AJ241" i="194"/>
  <c r="AJ242" i="194" s="1"/>
  <c r="AI242" i="194"/>
  <c r="AI243" i="194" s="1"/>
  <c r="N458" i="194"/>
  <c r="N459" i="194" s="1"/>
  <c r="O457" i="194"/>
  <c r="I507" i="194"/>
  <c r="AN278" i="195"/>
  <c r="AC363" i="195"/>
  <c r="AC364" i="195" s="1"/>
  <c r="AD362" i="195"/>
  <c r="AG315" i="195"/>
  <c r="AG316" i="195" s="1"/>
  <c r="AH314" i="195"/>
  <c r="J506" i="194"/>
  <c r="K505" i="194"/>
  <c r="AN273" i="195"/>
  <c r="K483" i="194"/>
  <c r="P434" i="194"/>
  <c r="P435" i="194" s="1"/>
  <c r="Q433" i="194"/>
  <c r="AN272" i="195"/>
  <c r="M481" i="194"/>
  <c r="L482" i="194"/>
  <c r="W435" i="195"/>
  <c r="W436" i="195" s="1"/>
  <c r="X434" i="195"/>
  <c r="AN270" i="195"/>
  <c r="Z410" i="195"/>
  <c r="Y411" i="195"/>
  <c r="Y412" i="195" s="1"/>
  <c r="V385" i="194"/>
  <c r="U386" i="194"/>
  <c r="U387" i="194" s="1"/>
  <c r="AH265" i="194"/>
  <c r="AG266" i="194"/>
  <c r="AG267" i="194" s="1"/>
  <c r="AO221" i="194"/>
  <c r="AO237" i="194" s="1"/>
  <c r="AN274" i="195"/>
  <c r="X362" i="194"/>
  <c r="X363" i="194" s="1"/>
  <c r="Y361" i="194"/>
  <c r="AJ290" i="195"/>
  <c r="AI291" i="195"/>
  <c r="AI292" i="195" s="1"/>
  <c r="S409" i="194"/>
  <c r="R410" i="194"/>
  <c r="R411" i="194" s="1"/>
  <c r="S482" i="195"/>
  <c r="R483" i="195"/>
  <c r="R484" i="195" s="1"/>
  <c r="AN277" i="195"/>
  <c r="AF338" i="195"/>
  <c r="AE339" i="195"/>
  <c r="AE340" i="195" s="1"/>
  <c r="AB386" i="195"/>
  <c r="AA387" i="195"/>
  <c r="AA388" i="195" s="1"/>
  <c r="Q507" i="195"/>
  <c r="Q508" i="195" s="1"/>
  <c r="R506" i="195"/>
  <c r="AJ291" i="195" l="1"/>
  <c r="R507" i="195"/>
  <c r="R508" i="195" s="1"/>
  <c r="S506" i="195"/>
  <c r="V386" i="194"/>
  <c r="V387" i="194" s="1"/>
  <c r="W385" i="194"/>
  <c r="N481" i="194"/>
  <c r="M482" i="194"/>
  <c r="M483" i="194" s="1"/>
  <c r="K506" i="194"/>
  <c r="L505" i="194"/>
  <c r="AJ243" i="194"/>
  <c r="AK253" i="194"/>
  <c r="AK248" i="194"/>
  <c r="AK246" i="194"/>
  <c r="AK245" i="194"/>
  <c r="AK252" i="194"/>
  <c r="AK250" i="194"/>
  <c r="AK249" i="194"/>
  <c r="AK257" i="194"/>
  <c r="AK247" i="194"/>
  <c r="AG289" i="194"/>
  <c r="AF290" i="194"/>
  <c r="AF291" i="194" s="1"/>
  <c r="Z361" i="194"/>
  <c r="Y362" i="194"/>
  <c r="Y363" i="194" s="1"/>
  <c r="L483" i="194"/>
  <c r="T482" i="195"/>
  <c r="S483" i="195"/>
  <c r="S484" i="195" s="1"/>
  <c r="J507" i="194"/>
  <c r="AE313" i="194"/>
  <c r="AD314" i="194"/>
  <c r="AD315" i="194" s="1"/>
  <c r="AA410" i="195"/>
  <c r="Z411" i="195"/>
  <c r="Z412" i="195" s="1"/>
  <c r="AH315" i="195"/>
  <c r="AH316" i="195" s="1"/>
  <c r="AI314" i="195"/>
  <c r="AB337" i="194"/>
  <c r="AA338" i="194"/>
  <c r="AA339" i="194" s="1"/>
  <c r="R433" i="194"/>
  <c r="Q434" i="194"/>
  <c r="Q435" i="194" s="1"/>
  <c r="S410" i="194"/>
  <c r="S411" i="194" s="1"/>
  <c r="T409" i="194"/>
  <c r="AO270" i="195"/>
  <c r="AO286" i="195" s="1"/>
  <c r="AD363" i="195"/>
  <c r="AD364" i="195" s="1"/>
  <c r="AE362" i="195"/>
  <c r="V458" i="195"/>
  <c r="U459" i="195"/>
  <c r="U460" i="195" s="1"/>
  <c r="AG338" i="195"/>
  <c r="AF339" i="195"/>
  <c r="AF340" i="195" s="1"/>
  <c r="AI265" i="194"/>
  <c r="AH266" i="194"/>
  <c r="AH267" i="194" s="1"/>
  <c r="Y434" i="195"/>
  <c r="X435" i="195"/>
  <c r="X436" i="195" s="1"/>
  <c r="O458" i="194"/>
  <c r="O459" i="194" s="1"/>
  <c r="P457" i="194"/>
  <c r="AC386" i="195"/>
  <c r="AB387" i="195"/>
  <c r="AB388" i="195" s="1"/>
  <c r="AJ292" i="195"/>
  <c r="AK299" i="195"/>
  <c r="AK297" i="195"/>
  <c r="AK302" i="195"/>
  <c r="AK298" i="195"/>
  <c r="AK306" i="195"/>
  <c r="AK294" i="195"/>
  <c r="AK296" i="195"/>
  <c r="AK301" i="195"/>
  <c r="AK295" i="195"/>
  <c r="AN302" i="195" l="1"/>
  <c r="AN297" i="195"/>
  <c r="AF362" i="195"/>
  <c r="AE363" i="195"/>
  <c r="AE364" i="195" s="1"/>
  <c r="AA361" i="194"/>
  <c r="Z362" i="194"/>
  <c r="Z363" i="194" s="1"/>
  <c r="AN245" i="194"/>
  <c r="O481" i="194"/>
  <c r="N482" i="194"/>
  <c r="N483" i="194" s="1"/>
  <c r="AN252" i="194"/>
  <c r="AN295" i="195"/>
  <c r="AN299" i="195"/>
  <c r="Z434" i="195"/>
  <c r="Y435" i="195"/>
  <c r="Y436" i="195" s="1"/>
  <c r="S433" i="194"/>
  <c r="R434" i="194"/>
  <c r="R435" i="194" s="1"/>
  <c r="AN246" i="194"/>
  <c r="W386" i="194"/>
  <c r="W387" i="194" s="1"/>
  <c r="X385" i="194"/>
  <c r="AN301" i="195"/>
  <c r="AA411" i="195"/>
  <c r="AA412" i="195" s="1"/>
  <c r="AB410" i="195"/>
  <c r="AG290" i="194"/>
  <c r="AG291" i="194" s="1"/>
  <c r="AH289" i="194"/>
  <c r="AN248" i="194"/>
  <c r="AJ265" i="194"/>
  <c r="AJ266" i="194" s="1"/>
  <c r="AI266" i="194"/>
  <c r="AI267" i="194" s="1"/>
  <c r="AN247" i="194"/>
  <c r="AN253" i="194"/>
  <c r="T506" i="195"/>
  <c r="S507" i="195"/>
  <c r="S508" i="195" s="1"/>
  <c r="AN296" i="195"/>
  <c r="AN294" i="195"/>
  <c r="AD386" i="195"/>
  <c r="AC387" i="195"/>
  <c r="AC388" i="195" s="1"/>
  <c r="T410" i="194"/>
  <c r="T411" i="194" s="1"/>
  <c r="U409" i="194"/>
  <c r="AC337" i="194"/>
  <c r="AB338" i="194"/>
  <c r="AB339" i="194" s="1"/>
  <c r="AF313" i="194"/>
  <c r="AE314" i="194"/>
  <c r="AE315" i="194" s="1"/>
  <c r="U482" i="195"/>
  <c r="T483" i="195"/>
  <c r="T484" i="195" s="1"/>
  <c r="AN257" i="194"/>
  <c r="AN306" i="195"/>
  <c r="P458" i="194"/>
  <c r="P459" i="194" s="1"/>
  <c r="Q457" i="194"/>
  <c r="AH338" i="195"/>
  <c r="AG339" i="195"/>
  <c r="AG340" i="195" s="1"/>
  <c r="AN249" i="194"/>
  <c r="M505" i="194"/>
  <c r="L506" i="194"/>
  <c r="W458" i="195"/>
  <c r="V459" i="195"/>
  <c r="V460" i="195" s="1"/>
  <c r="AN298" i="195"/>
  <c r="AI315" i="195"/>
  <c r="AI316" i="195" s="1"/>
  <c r="AJ314" i="195"/>
  <c r="AJ315" i="195" s="1"/>
  <c r="AN250" i="194"/>
  <c r="K507" i="194"/>
  <c r="AO294" i="195" l="1"/>
  <c r="AO310" i="195" s="1"/>
  <c r="AI289" i="194"/>
  <c r="AH290" i="194"/>
  <c r="AH291" i="194" s="1"/>
  <c r="AI338" i="195"/>
  <c r="AH339" i="195"/>
  <c r="AH340" i="195" s="1"/>
  <c r="V482" i="195"/>
  <c r="U483" i="195"/>
  <c r="U484" i="195" s="1"/>
  <c r="AD387" i="195"/>
  <c r="AD388" i="195" s="1"/>
  <c r="AE386" i="195"/>
  <c r="AB361" i="194"/>
  <c r="AA362" i="194"/>
  <c r="AA363" i="194" s="1"/>
  <c r="Q458" i="194"/>
  <c r="Q459" i="194" s="1"/>
  <c r="R457" i="194"/>
  <c r="AB411" i="195"/>
  <c r="AB412" i="195" s="1"/>
  <c r="AC410" i="195"/>
  <c r="T433" i="194"/>
  <c r="S434" i="194"/>
  <c r="S435" i="194" s="1"/>
  <c r="AG362" i="195"/>
  <c r="AF363" i="195"/>
  <c r="AF364" i="195" s="1"/>
  <c r="W459" i="195"/>
  <c r="W460" i="195" s="1"/>
  <c r="X458" i="195"/>
  <c r="L507" i="194"/>
  <c r="N505" i="194"/>
  <c r="M506" i="194"/>
  <c r="M507" i="194" s="1"/>
  <c r="AD337" i="194"/>
  <c r="AC338" i="194"/>
  <c r="AC339" i="194" s="1"/>
  <c r="AJ267" i="194"/>
  <c r="AK274" i="194"/>
  <c r="AK273" i="194"/>
  <c r="AK269" i="194"/>
  <c r="AK270" i="194"/>
  <c r="AK271" i="194"/>
  <c r="AK276" i="194"/>
  <c r="AK277" i="194"/>
  <c r="AK272" i="194"/>
  <c r="AK281" i="194"/>
  <c r="AA434" i="195"/>
  <c r="Z435" i="195"/>
  <c r="Z436" i="195" s="1"/>
  <c r="O482" i="194"/>
  <c r="O483" i="194" s="1"/>
  <c r="P481" i="194"/>
  <c r="AG313" i="194"/>
  <c r="AF314" i="194"/>
  <c r="AF315" i="194" s="1"/>
  <c r="AJ316" i="195"/>
  <c r="AK323" i="195"/>
  <c r="AK320" i="195"/>
  <c r="AK326" i="195"/>
  <c r="AK325" i="195"/>
  <c r="AK330" i="195"/>
  <c r="AK322" i="195"/>
  <c r="AK321" i="195"/>
  <c r="AK319" i="195"/>
  <c r="AK318" i="195"/>
  <c r="V409" i="194"/>
  <c r="U410" i="194"/>
  <c r="U411" i="194" s="1"/>
  <c r="X386" i="194"/>
  <c r="X387" i="194" s="1"/>
  <c r="Y385" i="194"/>
  <c r="U506" i="195"/>
  <c r="T507" i="195"/>
  <c r="T508" i="195" s="1"/>
  <c r="AO245" i="194"/>
  <c r="AO261" i="194" s="1"/>
  <c r="AN318" i="195" l="1"/>
  <c r="AN319" i="195"/>
  <c r="AN272" i="194"/>
  <c r="T434" i="194"/>
  <c r="T435" i="194" s="1"/>
  <c r="U433" i="194"/>
  <c r="AN323" i="195"/>
  <c r="AN321" i="195"/>
  <c r="AN277" i="194"/>
  <c r="AC411" i="195"/>
  <c r="AC412" i="195" s="1"/>
  <c r="AD410" i="195"/>
  <c r="AN281" i="194"/>
  <c r="AN276" i="194"/>
  <c r="AD338" i="194"/>
  <c r="AD339" i="194" s="1"/>
  <c r="AE337" i="194"/>
  <c r="W482" i="195"/>
  <c r="V483" i="195"/>
  <c r="V484" i="195" s="1"/>
  <c r="V506" i="195"/>
  <c r="U507" i="195"/>
  <c r="U508" i="195" s="1"/>
  <c r="AG314" i="194"/>
  <c r="AG315" i="194" s="1"/>
  <c r="AH313" i="194"/>
  <c r="Y386" i="194"/>
  <c r="Y387" i="194" s="1"/>
  <c r="Z385" i="194"/>
  <c r="AN330" i="195"/>
  <c r="P482" i="194"/>
  <c r="P483" i="194" s="1"/>
  <c r="Q481" i="194"/>
  <c r="AN271" i="194"/>
  <c r="X459" i="195"/>
  <c r="X460" i="195" s="1"/>
  <c r="Y458" i="195"/>
  <c r="S457" i="194"/>
  <c r="R458" i="194"/>
  <c r="R459" i="194" s="1"/>
  <c r="AE387" i="195"/>
  <c r="AE388" i="195" s="1"/>
  <c r="AF386" i="195"/>
  <c r="AN325" i="195"/>
  <c r="AN270" i="194"/>
  <c r="O505" i="194"/>
  <c r="N506" i="194"/>
  <c r="N507" i="194" s="1"/>
  <c r="AJ338" i="195"/>
  <c r="AI339" i="195"/>
  <c r="AI340" i="195" s="1"/>
  <c r="AN274" i="194"/>
  <c r="AN326" i="195"/>
  <c r="AN269" i="194"/>
  <c r="AN322" i="195"/>
  <c r="W409" i="194"/>
  <c r="V410" i="194"/>
  <c r="V411" i="194" s="1"/>
  <c r="AN320" i="195"/>
  <c r="AB434" i="195"/>
  <c r="AA435" i="195"/>
  <c r="AA436" i="195" s="1"/>
  <c r="AN273" i="194"/>
  <c r="AH362" i="195"/>
  <c r="AG363" i="195"/>
  <c r="AG364" i="195" s="1"/>
  <c r="AB362" i="194"/>
  <c r="AB363" i="194" s="1"/>
  <c r="AC361" i="194"/>
  <c r="AI290" i="194"/>
  <c r="AI291" i="194" s="1"/>
  <c r="AJ289" i="194"/>
  <c r="AJ290" i="194" s="1"/>
  <c r="AJ339" i="195" l="1"/>
  <c r="AB435" i="195"/>
  <c r="AB436" i="195" s="1"/>
  <c r="AC434" i="195"/>
  <c r="AO269" i="194"/>
  <c r="AO285" i="194" s="1"/>
  <c r="P505" i="194"/>
  <c r="O506" i="194"/>
  <c r="O507" i="194" s="1"/>
  <c r="T457" i="194"/>
  <c r="S458" i="194"/>
  <c r="S459" i="194" s="1"/>
  <c r="X482" i="195"/>
  <c r="W483" i="195"/>
  <c r="W484" i="195" s="1"/>
  <c r="V433" i="194"/>
  <c r="U434" i="194"/>
  <c r="U435" i="194" s="1"/>
  <c r="AC362" i="194"/>
  <c r="AC363" i="194" s="1"/>
  <c r="AD361" i="194"/>
  <c r="Z458" i="195"/>
  <c r="Y459" i="195"/>
  <c r="Y460" i="195" s="1"/>
  <c r="AA385" i="194"/>
  <c r="Z386" i="194"/>
  <c r="Z387" i="194" s="1"/>
  <c r="AE338" i="194"/>
  <c r="AE339" i="194" s="1"/>
  <c r="AF337" i="194"/>
  <c r="AI313" i="194"/>
  <c r="AH314" i="194"/>
  <c r="AH315" i="194" s="1"/>
  <c r="AI362" i="195"/>
  <c r="AH363" i="195"/>
  <c r="AH364" i="195" s="1"/>
  <c r="W410" i="194"/>
  <c r="W411" i="194" s="1"/>
  <c r="X409" i="194"/>
  <c r="AJ291" i="194"/>
  <c r="AK295" i="194"/>
  <c r="AK298" i="194"/>
  <c r="AK296" i="194"/>
  <c r="AK305" i="194"/>
  <c r="AK300" i="194"/>
  <c r="AK297" i="194"/>
  <c r="AK301" i="194"/>
  <c r="AK293" i="194"/>
  <c r="AK294" i="194"/>
  <c r="AG386" i="195"/>
  <c r="AF387" i="195"/>
  <c r="AF388" i="195" s="1"/>
  <c r="R481" i="194"/>
  <c r="Q482" i="194"/>
  <c r="Q483" i="194" s="1"/>
  <c r="AD411" i="195"/>
  <c r="AD412" i="195" s="1"/>
  <c r="AE410" i="195"/>
  <c r="AJ340" i="195"/>
  <c r="AK343" i="195"/>
  <c r="AK347" i="195"/>
  <c r="AK349" i="195"/>
  <c r="AK342" i="195"/>
  <c r="AK350" i="195"/>
  <c r="AK354" i="195"/>
  <c r="AK346" i="195"/>
  <c r="AK344" i="195"/>
  <c r="AK345" i="195"/>
  <c r="W506" i="195"/>
  <c r="V507" i="195"/>
  <c r="V508" i="195" s="1"/>
  <c r="AO318" i="195"/>
  <c r="AO334" i="195" s="1"/>
  <c r="AN300" i="194" l="1"/>
  <c r="X483" i="195"/>
  <c r="X484" i="195" s="1"/>
  <c r="Y482" i="195"/>
  <c r="AN342" i="195"/>
  <c r="S481" i="194"/>
  <c r="R482" i="194"/>
  <c r="R483" i="194" s="1"/>
  <c r="AN305" i="194"/>
  <c r="AJ362" i="195"/>
  <c r="AJ363" i="195" s="1"/>
  <c r="AI363" i="195"/>
  <c r="AI364" i="195" s="1"/>
  <c r="AA458" i="195"/>
  <c r="Z459" i="195"/>
  <c r="Z460" i="195" s="1"/>
  <c r="U457" i="194"/>
  <c r="T458" i="194"/>
  <c r="T459" i="194" s="1"/>
  <c r="AD362" i="194"/>
  <c r="AD363" i="194" s="1"/>
  <c r="AE361" i="194"/>
  <c r="AN297" i="194"/>
  <c r="AN296" i="194"/>
  <c r="X506" i="195"/>
  <c r="W507" i="195"/>
  <c r="W508" i="195" s="1"/>
  <c r="AN347" i="195"/>
  <c r="AH386" i="195"/>
  <c r="AG387" i="195"/>
  <c r="AG388" i="195" s="1"/>
  <c r="AN298" i="194"/>
  <c r="AJ313" i="194"/>
  <c r="AJ314" i="194" s="1"/>
  <c r="AI314" i="194"/>
  <c r="AI315" i="194" s="1"/>
  <c r="Q505" i="194"/>
  <c r="P506" i="194"/>
  <c r="P507" i="194" s="1"/>
  <c r="AN343" i="195"/>
  <c r="AN294" i="194"/>
  <c r="AN295" i="194"/>
  <c r="AG337" i="194"/>
  <c r="AF338" i="194"/>
  <c r="AF339" i="194" s="1"/>
  <c r="AN350" i="195"/>
  <c r="AN349" i="195"/>
  <c r="AN344" i="195"/>
  <c r="AN293" i="194"/>
  <c r="V434" i="194"/>
  <c r="V435" i="194" s="1"/>
  <c r="W433" i="194"/>
  <c r="AD434" i="195"/>
  <c r="AC435" i="195"/>
  <c r="AC436" i="195" s="1"/>
  <c r="AN354" i="195"/>
  <c r="AB385" i="194"/>
  <c r="AA386" i="194"/>
  <c r="AA387" i="194" s="1"/>
  <c r="AN345" i="195"/>
  <c r="AN346" i="195"/>
  <c r="AF410" i="195"/>
  <c r="AE411" i="195"/>
  <c r="AE412" i="195" s="1"/>
  <c r="AN301" i="194"/>
  <c r="X410" i="194"/>
  <c r="X411" i="194" s="1"/>
  <c r="Y409" i="194"/>
  <c r="AG410" i="195" l="1"/>
  <c r="AF411" i="195"/>
  <c r="AF412" i="195" s="1"/>
  <c r="AJ315" i="194"/>
  <c r="AK322" i="194"/>
  <c r="AK321" i="194"/>
  <c r="AK324" i="194"/>
  <c r="AK329" i="194"/>
  <c r="AK317" i="194"/>
  <c r="AK325" i="194"/>
  <c r="AK319" i="194"/>
  <c r="AK320" i="194"/>
  <c r="AK318" i="194"/>
  <c r="Y506" i="195"/>
  <c r="X507" i="195"/>
  <c r="X508" i="195" s="1"/>
  <c r="U458" i="194"/>
  <c r="U459" i="194" s="1"/>
  <c r="V457" i="194"/>
  <c r="T481" i="194"/>
  <c r="S482" i="194"/>
  <c r="S483" i="194" s="1"/>
  <c r="AE434" i="195"/>
  <c r="AD435" i="195"/>
  <c r="AD436" i="195" s="1"/>
  <c r="AB458" i="195"/>
  <c r="AA459" i="195"/>
  <c r="AA460" i="195" s="1"/>
  <c r="AO342" i="195"/>
  <c r="AO358" i="195" s="1"/>
  <c r="Z409" i="194"/>
  <c r="Y410" i="194"/>
  <c r="Y411" i="194" s="1"/>
  <c r="W434" i="194"/>
  <c r="W435" i="194" s="1"/>
  <c r="X433" i="194"/>
  <c r="Y483" i="195"/>
  <c r="Y484" i="195" s="1"/>
  <c r="Z482" i="195"/>
  <c r="AI386" i="195"/>
  <c r="AH387" i="195"/>
  <c r="AH388" i="195" s="1"/>
  <c r="AJ364" i="195"/>
  <c r="AK370" i="195"/>
  <c r="AK373" i="195"/>
  <c r="AK378" i="195"/>
  <c r="AK374" i="195"/>
  <c r="AK367" i="195"/>
  <c r="AK369" i="195"/>
  <c r="AK366" i="195"/>
  <c r="AK368" i="195"/>
  <c r="AK371" i="195"/>
  <c r="AE362" i="194"/>
  <c r="AE363" i="194" s="1"/>
  <c r="AF361" i="194"/>
  <c r="AC385" i="194"/>
  <c r="AB386" i="194"/>
  <c r="AB387" i="194" s="1"/>
  <c r="AO293" i="194"/>
  <c r="AO309" i="194" s="1"/>
  <c r="AH337" i="194"/>
  <c r="AG338" i="194"/>
  <c r="AG339" i="194" s="1"/>
  <c r="R505" i="194"/>
  <c r="Q506" i="194"/>
  <c r="Q507" i="194" s="1"/>
  <c r="AN366" i="195" l="1"/>
  <c r="AN329" i="194"/>
  <c r="AN369" i="195"/>
  <c r="AJ386" i="195"/>
  <c r="AJ387" i="195" s="1"/>
  <c r="AI387" i="195"/>
  <c r="AI388" i="195" s="1"/>
  <c r="AN324" i="194"/>
  <c r="V458" i="194"/>
  <c r="V459" i="194" s="1"/>
  <c r="W457" i="194"/>
  <c r="AN367" i="195"/>
  <c r="AA482" i="195"/>
  <c r="Z483" i="195"/>
  <c r="Z484" i="195" s="1"/>
  <c r="AC458" i="195"/>
  <c r="AB459" i="195"/>
  <c r="AB460" i="195" s="1"/>
  <c r="Y507" i="195"/>
  <c r="Y508" i="195" s="1"/>
  <c r="Z506" i="195"/>
  <c r="AN321" i="194"/>
  <c r="AD385" i="194"/>
  <c r="AC386" i="194"/>
  <c r="AC387" i="194" s="1"/>
  <c r="AN318" i="194"/>
  <c r="AN322" i="194"/>
  <c r="AN317" i="194"/>
  <c r="AN374" i="195"/>
  <c r="AF362" i="194"/>
  <c r="AF363" i="194" s="1"/>
  <c r="AG361" i="194"/>
  <c r="AN378" i="195"/>
  <c r="X434" i="194"/>
  <c r="X435" i="194" s="1"/>
  <c r="Y433" i="194"/>
  <c r="AE435" i="195"/>
  <c r="AE436" i="195" s="1"/>
  <c r="AF434" i="195"/>
  <c r="AN320" i="194"/>
  <c r="AN368" i="195"/>
  <c r="AI337" i="194"/>
  <c r="AH338" i="194"/>
  <c r="AH339" i="194" s="1"/>
  <c r="AN373" i="195"/>
  <c r="AN319" i="194"/>
  <c r="AA409" i="194"/>
  <c r="Z410" i="194"/>
  <c r="Z411" i="194" s="1"/>
  <c r="R506" i="194"/>
  <c r="R507" i="194" s="1"/>
  <c r="S505" i="194"/>
  <c r="AN371" i="195"/>
  <c r="AN370" i="195"/>
  <c r="U481" i="194"/>
  <c r="T482" i="194"/>
  <c r="T483" i="194" s="1"/>
  <c r="AN325" i="194"/>
  <c r="AH410" i="195"/>
  <c r="AG411" i="195"/>
  <c r="AG412" i="195" s="1"/>
  <c r="AG434" i="195" l="1"/>
  <c r="AF435" i="195"/>
  <c r="AF436" i="195" s="1"/>
  <c r="AI410" i="195"/>
  <c r="AH411" i="195"/>
  <c r="AH412" i="195" s="1"/>
  <c r="AD386" i="194"/>
  <c r="AD387" i="194" s="1"/>
  <c r="AE385" i="194"/>
  <c r="AB482" i="195"/>
  <c r="AA483" i="195"/>
  <c r="AA484" i="195" s="1"/>
  <c r="AJ388" i="195"/>
  <c r="AK395" i="195"/>
  <c r="AK390" i="195"/>
  <c r="AK402" i="195"/>
  <c r="AK398" i="195"/>
  <c r="AK397" i="195"/>
  <c r="AK392" i="195"/>
  <c r="AK391" i="195"/>
  <c r="AK393" i="195"/>
  <c r="AK394" i="195"/>
  <c r="S506" i="194"/>
  <c r="S507" i="194" s="1"/>
  <c r="T505" i="194"/>
  <c r="Y434" i="194"/>
  <c r="Y435" i="194" s="1"/>
  <c r="Z433" i="194"/>
  <c r="AJ337" i="194"/>
  <c r="AJ338" i="194" s="1"/>
  <c r="AI338" i="194"/>
  <c r="AI339" i="194" s="1"/>
  <c r="AO317" i="194"/>
  <c r="AO333" i="194" s="1"/>
  <c r="Z507" i="195"/>
  <c r="Z508" i="195" s="1"/>
  <c r="AA506" i="195"/>
  <c r="W458" i="194"/>
  <c r="W459" i="194" s="1"/>
  <c r="X457" i="194"/>
  <c r="V481" i="194"/>
  <c r="U482" i="194"/>
  <c r="U483" i="194" s="1"/>
  <c r="AA410" i="194"/>
  <c r="AA411" i="194" s="1"/>
  <c r="AB409" i="194"/>
  <c r="AG362" i="194"/>
  <c r="AG363" i="194" s="1"/>
  <c r="AH361" i="194"/>
  <c r="AD458" i="195"/>
  <c r="AC459" i="195"/>
  <c r="AC460" i="195" s="1"/>
  <c r="AO366" i="195"/>
  <c r="AO382" i="195" s="1"/>
  <c r="AJ339" i="194" l="1"/>
  <c r="AK346" i="194"/>
  <c r="AK349" i="194"/>
  <c r="AK344" i="194"/>
  <c r="AK345" i="194"/>
  <c r="AK341" i="194"/>
  <c r="AK342" i="194"/>
  <c r="AK348" i="194"/>
  <c r="AK353" i="194"/>
  <c r="AK343" i="194"/>
  <c r="AN392" i="195"/>
  <c r="AC482" i="195"/>
  <c r="AB483" i="195"/>
  <c r="AB484" i="195" s="1"/>
  <c r="W481" i="194"/>
  <c r="V482" i="194"/>
  <c r="V483" i="194" s="1"/>
  <c r="AA433" i="194"/>
  <c r="Z434" i="194"/>
  <c r="Z435" i="194" s="1"/>
  <c r="AN397" i="195"/>
  <c r="AE386" i="194"/>
  <c r="AE387" i="194" s="1"/>
  <c r="AF385" i="194"/>
  <c r="X458" i="194"/>
  <c r="X459" i="194" s="1"/>
  <c r="Y457" i="194"/>
  <c r="AN398" i="195"/>
  <c r="AE458" i="195"/>
  <c r="AD459" i="195"/>
  <c r="AD460" i="195" s="1"/>
  <c r="U505" i="194"/>
  <c r="T506" i="194"/>
  <c r="T507" i="194" s="1"/>
  <c r="AN402" i="195"/>
  <c r="AI361" i="194"/>
  <c r="AH362" i="194"/>
  <c r="AH363" i="194" s="1"/>
  <c r="AN390" i="195"/>
  <c r="AI411" i="195"/>
  <c r="AI412" i="195" s="1"/>
  <c r="AJ410" i="195"/>
  <c r="AJ411" i="195" s="1"/>
  <c r="AN391" i="195"/>
  <c r="AN394" i="195"/>
  <c r="AN395" i="195"/>
  <c r="AB506" i="195"/>
  <c r="AA507" i="195"/>
  <c r="AA508" i="195" s="1"/>
  <c r="AB410" i="194"/>
  <c r="AB411" i="194" s="1"/>
  <c r="AC409" i="194"/>
  <c r="AN393" i="195"/>
  <c r="AH434" i="195"/>
  <c r="AG435" i="195"/>
  <c r="AG436" i="195" s="1"/>
  <c r="W482" i="194" l="1"/>
  <c r="W483" i="194" s="1"/>
  <c r="X481" i="194"/>
  <c r="AN342" i="194"/>
  <c r="AG385" i="194"/>
  <c r="AF386" i="194"/>
  <c r="AF387" i="194" s="1"/>
  <c r="AN341" i="194"/>
  <c r="AN348" i="194"/>
  <c r="AJ412" i="195"/>
  <c r="AK419" i="195"/>
  <c r="AK422" i="195"/>
  <c r="AK417" i="195"/>
  <c r="AK416" i="195"/>
  <c r="AK426" i="195"/>
  <c r="AK414" i="195"/>
  <c r="AK415" i="195"/>
  <c r="AK418" i="195"/>
  <c r="AK421" i="195"/>
  <c r="AC506" i="195"/>
  <c r="AB507" i="195"/>
  <c r="AB508" i="195" s="1"/>
  <c r="V505" i="194"/>
  <c r="U506" i="194"/>
  <c r="U507" i="194" s="1"/>
  <c r="AD482" i="195"/>
  <c r="AC483" i="195"/>
  <c r="AC484" i="195" s="1"/>
  <c r="AN345" i="194"/>
  <c r="AN344" i="194"/>
  <c r="AD409" i="194"/>
  <c r="AC410" i="194"/>
  <c r="AC411" i="194" s="1"/>
  <c r="Y458" i="194"/>
  <c r="Y459" i="194" s="1"/>
  <c r="Z457" i="194"/>
  <c r="AI434" i="195"/>
  <c r="AH435" i="195"/>
  <c r="AH436" i="195" s="1"/>
  <c r="AO390" i="195"/>
  <c r="AO406" i="195" s="1"/>
  <c r="AE459" i="195"/>
  <c r="AE460" i="195" s="1"/>
  <c r="AF458" i="195"/>
  <c r="AN349" i="194"/>
  <c r="AN343" i="194"/>
  <c r="AN346" i="194"/>
  <c r="AJ361" i="194"/>
  <c r="AJ362" i="194" s="1"/>
  <c r="AI362" i="194"/>
  <c r="AI363" i="194" s="1"/>
  <c r="AB433" i="194"/>
  <c r="AA434" i="194"/>
  <c r="AA435" i="194" s="1"/>
  <c r="AN353" i="194"/>
  <c r="AF459" i="195" l="1"/>
  <c r="AF460" i="195" s="1"/>
  <c r="AG458" i="195"/>
  <c r="AE409" i="194"/>
  <c r="AD410" i="194"/>
  <c r="AD411" i="194" s="1"/>
  <c r="W505" i="194"/>
  <c r="V506" i="194"/>
  <c r="V507" i="194" s="1"/>
  <c r="AN416" i="195"/>
  <c r="AO341" i="194"/>
  <c r="AO357" i="194" s="1"/>
  <c r="AB434" i="194"/>
  <c r="AB435" i="194" s="1"/>
  <c r="AC433" i="194"/>
  <c r="AN417" i="195"/>
  <c r="AJ363" i="194"/>
  <c r="AK369" i="194"/>
  <c r="AK370" i="194"/>
  <c r="AK365" i="194"/>
  <c r="AK366" i="194"/>
  <c r="AK368" i="194"/>
  <c r="AK377" i="194"/>
  <c r="AK367" i="194"/>
  <c r="AK372" i="194"/>
  <c r="AK373" i="194"/>
  <c r="AD506" i="195"/>
  <c r="AC507" i="195"/>
  <c r="AC508" i="195" s="1"/>
  <c r="AN422" i="195"/>
  <c r="AH385" i="194"/>
  <c r="AG386" i="194"/>
  <c r="AG387" i="194" s="1"/>
  <c r="AN421" i="195"/>
  <c r="AN419" i="195"/>
  <c r="AN426" i="195"/>
  <c r="AJ434" i="195"/>
  <c r="AJ435" i="195" s="1"/>
  <c r="AI435" i="195"/>
  <c r="AI436" i="195" s="1"/>
  <c r="AN418" i="195"/>
  <c r="Z458" i="194"/>
  <c r="Z459" i="194" s="1"/>
  <c r="AA457" i="194"/>
  <c r="AN415" i="195"/>
  <c r="X482" i="194"/>
  <c r="X483" i="194" s="1"/>
  <c r="Y481" i="194"/>
  <c r="AE482" i="195"/>
  <c r="AD483" i="195"/>
  <c r="AD484" i="195" s="1"/>
  <c r="AN414" i="195"/>
  <c r="AO414" i="195" l="1"/>
  <c r="AO430" i="195" s="1"/>
  <c r="AN373" i="194"/>
  <c r="AN369" i="194"/>
  <c r="AN372" i="194"/>
  <c r="Z481" i="194"/>
  <c r="Y482" i="194"/>
  <c r="Y483" i="194" s="1"/>
  <c r="AN367" i="194"/>
  <c r="X505" i="194"/>
  <c r="W506" i="194"/>
  <c r="W507" i="194" s="1"/>
  <c r="AE506" i="195"/>
  <c r="AD507" i="195"/>
  <c r="AD508" i="195" s="1"/>
  <c r="AJ436" i="195"/>
  <c r="AK445" i="195"/>
  <c r="AK438" i="195"/>
  <c r="AK442" i="195"/>
  <c r="AK441" i="195"/>
  <c r="AK446" i="195"/>
  <c r="AK443" i="195"/>
  <c r="AK450" i="195"/>
  <c r="AK440" i="195"/>
  <c r="AK439" i="195"/>
  <c r="AH386" i="194"/>
  <c r="AH387" i="194" s="1"/>
  <c r="AI385" i="194"/>
  <c r="AN377" i="194"/>
  <c r="AN368" i="194"/>
  <c r="AD433" i="194"/>
  <c r="AC434" i="194"/>
  <c r="AC435" i="194" s="1"/>
  <c r="AE410" i="194"/>
  <c r="AE411" i="194" s="1"/>
  <c r="AF409" i="194"/>
  <c r="AN366" i="194"/>
  <c r="AH458" i="195"/>
  <c r="AG459" i="195"/>
  <c r="AG460" i="195" s="1"/>
  <c r="AN370" i="194"/>
  <c r="AF482" i="195"/>
  <c r="AE483" i="195"/>
  <c r="AE484" i="195" s="1"/>
  <c r="AB457" i="194"/>
  <c r="AA458" i="194"/>
  <c r="AA459" i="194" s="1"/>
  <c r="AN365" i="194"/>
  <c r="AO365" i="194" l="1"/>
  <c r="AO381" i="194" s="1"/>
  <c r="AD434" i="194"/>
  <c r="AD435" i="194" s="1"/>
  <c r="AE433" i="194"/>
  <c r="AN440" i="195"/>
  <c r="AA481" i="194"/>
  <c r="Z482" i="194"/>
  <c r="Z483" i="194" s="1"/>
  <c r="AN450" i="195"/>
  <c r="AN439" i="195"/>
  <c r="AI458" i="195"/>
  <c r="AH459" i="195"/>
  <c r="AH460" i="195" s="1"/>
  <c r="AN443" i="195"/>
  <c r="AF506" i="195"/>
  <c r="AE507" i="195"/>
  <c r="AE508" i="195" s="1"/>
  <c r="AN445" i="195"/>
  <c r="AN446" i="195"/>
  <c r="AC457" i="194"/>
  <c r="AB458" i="194"/>
  <c r="AB459" i="194" s="1"/>
  <c r="AN441" i="195"/>
  <c r="Y505" i="194"/>
  <c r="X506" i="194"/>
  <c r="X507" i="194" s="1"/>
  <c r="AF410" i="194"/>
  <c r="AF411" i="194" s="1"/>
  <c r="AG409" i="194"/>
  <c r="AI386" i="194"/>
  <c r="AI387" i="194" s="1"/>
  <c r="AJ385" i="194"/>
  <c r="AJ386" i="194" s="1"/>
  <c r="AN442" i="195"/>
  <c r="AF483" i="195"/>
  <c r="AF484" i="195" s="1"/>
  <c r="AG482" i="195"/>
  <c r="AN438" i="195"/>
  <c r="AO438" i="195" l="1"/>
  <c r="AO454" i="195" s="1"/>
  <c r="AG506" i="195"/>
  <c r="AF507" i="195"/>
  <c r="AF508" i="195" s="1"/>
  <c r="AJ387" i="194"/>
  <c r="AK389" i="194"/>
  <c r="AK391" i="194"/>
  <c r="AK397" i="194"/>
  <c r="AK396" i="194"/>
  <c r="AK392" i="194"/>
  <c r="AK401" i="194"/>
  <c r="AK394" i="194"/>
  <c r="AK393" i="194"/>
  <c r="AK390" i="194"/>
  <c r="AC458" i="194"/>
  <c r="AC459" i="194" s="1"/>
  <c r="AD457" i="194"/>
  <c r="AB481" i="194"/>
  <c r="AA482" i="194"/>
  <c r="AA483" i="194" s="1"/>
  <c r="AJ458" i="195"/>
  <c r="AJ459" i="195" s="1"/>
  <c r="AI459" i="195"/>
  <c r="AI460" i="195" s="1"/>
  <c r="AG483" i="195"/>
  <c r="AG484" i="195" s="1"/>
  <c r="AH482" i="195"/>
  <c r="AE434" i="194"/>
  <c r="AE435" i="194" s="1"/>
  <c r="AF433" i="194"/>
  <c r="AH409" i="194"/>
  <c r="AG410" i="194"/>
  <c r="AG411" i="194" s="1"/>
  <c r="Z505" i="194"/>
  <c r="Y506" i="194"/>
  <c r="Y507" i="194" s="1"/>
  <c r="AN396" i="194" l="1"/>
  <c r="AN392" i="194"/>
  <c r="AF434" i="194"/>
  <c r="AF435" i="194" s="1"/>
  <c r="AG433" i="194"/>
  <c r="AD458" i="194"/>
  <c r="AD459" i="194" s="1"/>
  <c r="AE457" i="194"/>
  <c r="AN397" i="194"/>
  <c r="AN391" i="194"/>
  <c r="AI482" i="195"/>
  <c r="AH483" i="195"/>
  <c r="AH484" i="195" s="1"/>
  <c r="AN390" i="194"/>
  <c r="AN389" i="194"/>
  <c r="AC481" i="194"/>
  <c r="AB482" i="194"/>
  <c r="AB483" i="194" s="1"/>
  <c r="AN393" i="194"/>
  <c r="AI409" i="194"/>
  <c r="AH410" i="194"/>
  <c r="AH411" i="194" s="1"/>
  <c r="AN394" i="194"/>
  <c r="Z506" i="194"/>
  <c r="Z507" i="194" s="1"/>
  <c r="AA505" i="194"/>
  <c r="AJ460" i="195"/>
  <c r="AK467" i="195"/>
  <c r="AK463" i="195"/>
  <c r="AK466" i="195"/>
  <c r="AK469" i="195"/>
  <c r="AK462" i="195"/>
  <c r="AK470" i="195"/>
  <c r="AK474" i="195"/>
  <c r="AK465" i="195"/>
  <c r="AK464" i="195"/>
  <c r="AN401" i="194"/>
  <c r="AG507" i="195"/>
  <c r="AG508" i="195" s="1"/>
  <c r="AH506" i="195"/>
  <c r="AN466" i="195" l="1"/>
  <c r="AN463" i="195"/>
  <c r="AI410" i="194"/>
  <c r="AI411" i="194" s="1"/>
  <c r="AJ409" i="194"/>
  <c r="AJ410" i="194" s="1"/>
  <c r="AN464" i="195"/>
  <c r="AN467" i="195"/>
  <c r="AG434" i="194"/>
  <c r="AG435" i="194" s="1"/>
  <c r="AH433" i="194"/>
  <c r="AJ482" i="195"/>
  <c r="AJ483" i="195" s="1"/>
  <c r="AI483" i="195"/>
  <c r="AI484" i="195" s="1"/>
  <c r="AN465" i="195"/>
  <c r="AA506" i="194"/>
  <c r="AA507" i="194" s="1"/>
  <c r="AB505" i="194"/>
  <c r="AN470" i="195"/>
  <c r="AD481" i="194"/>
  <c r="AC482" i="194"/>
  <c r="AC483" i="194" s="1"/>
  <c r="AH507" i="195"/>
  <c r="AH508" i="195" s="1"/>
  <c r="AI506" i="195"/>
  <c r="AN462" i="195"/>
  <c r="AE458" i="194"/>
  <c r="AE459" i="194" s="1"/>
  <c r="AF457" i="194"/>
  <c r="AN474" i="195"/>
  <c r="AN469" i="195"/>
  <c r="AO389" i="194"/>
  <c r="AO405" i="194" s="1"/>
  <c r="AJ411" i="194" l="1"/>
  <c r="AK418" i="194"/>
  <c r="AK416" i="194"/>
  <c r="AK417" i="194"/>
  <c r="AK414" i="194"/>
  <c r="AK420" i="194"/>
  <c r="AK415" i="194"/>
  <c r="AK421" i="194"/>
  <c r="AK413" i="194"/>
  <c r="AK425" i="194"/>
  <c r="AJ506" i="195"/>
  <c r="AJ507" i="195" s="1"/>
  <c r="AI507" i="195"/>
  <c r="AI508" i="195" s="1"/>
  <c r="AJ484" i="195"/>
  <c r="AK491" i="195"/>
  <c r="AK498" i="195"/>
  <c r="AK488" i="195"/>
  <c r="AK487" i="195"/>
  <c r="AK493" i="195"/>
  <c r="AK486" i="195"/>
  <c r="AK489" i="195"/>
  <c r="AK494" i="195"/>
  <c r="AK490" i="195"/>
  <c r="AF458" i="194"/>
  <c r="AF459" i="194" s="1"/>
  <c r="AG457" i="194"/>
  <c r="AH434" i="194"/>
  <c r="AH435" i="194" s="1"/>
  <c r="AI433" i="194"/>
  <c r="AE481" i="194"/>
  <c r="AD482" i="194"/>
  <c r="AD483" i="194" s="1"/>
  <c r="AC505" i="194"/>
  <c r="AB506" i="194"/>
  <c r="AB507" i="194" s="1"/>
  <c r="AO462" i="195"/>
  <c r="AO478" i="195" s="1"/>
  <c r="AN498" i="195" l="1"/>
  <c r="AN415" i="194"/>
  <c r="AN488" i="195"/>
  <c r="AN490" i="195"/>
  <c r="AN491" i="195"/>
  <c r="AN420" i="194"/>
  <c r="AG458" i="194"/>
  <c r="AG459" i="194" s="1"/>
  <c r="AH457" i="194"/>
  <c r="AN494" i="195"/>
  <c r="AN414" i="194"/>
  <c r="AN417" i="194"/>
  <c r="AN486" i="195"/>
  <c r="AJ508" i="195"/>
  <c r="AK517" i="195"/>
  <c r="AN517" i="195" s="1"/>
  <c r="AK522" i="195"/>
  <c r="AN522" i="195" s="1"/>
  <c r="AK514" i="195"/>
  <c r="AN514" i="195" s="1"/>
  <c r="AK511" i="195"/>
  <c r="AN511" i="195" s="1"/>
  <c r="AK513" i="195"/>
  <c r="AN513" i="195" s="1"/>
  <c r="AK518" i="195"/>
  <c r="AN518" i="195" s="1"/>
  <c r="AK510" i="195"/>
  <c r="AN510" i="195" s="1"/>
  <c r="AK515" i="195"/>
  <c r="AN515" i="195" s="1"/>
  <c r="AK512" i="195"/>
  <c r="AN512" i="195" s="1"/>
  <c r="AN416" i="194"/>
  <c r="AN489" i="195"/>
  <c r="AE482" i="194"/>
  <c r="AE483" i="194" s="1"/>
  <c r="AF481" i="194"/>
  <c r="AJ433" i="194"/>
  <c r="AJ434" i="194" s="1"/>
  <c r="AI434" i="194"/>
  <c r="AI435" i="194" s="1"/>
  <c r="AN493" i="195"/>
  <c r="AN425" i="194"/>
  <c r="AN418" i="194"/>
  <c r="AN421" i="194"/>
  <c r="AD505" i="194"/>
  <c r="AC506" i="194"/>
  <c r="AC507" i="194" s="1"/>
  <c r="AN487" i="195"/>
  <c r="AN413" i="194"/>
  <c r="AK13" i="195" l="1"/>
  <c r="AN13" i="195" s="1"/>
  <c r="AK10" i="195"/>
  <c r="AN10" i="195" s="1"/>
  <c r="AK12" i="195"/>
  <c r="AN12" i="195" s="1"/>
  <c r="AO413" i="194"/>
  <c r="AO429" i="194" s="1"/>
  <c r="AK16" i="195"/>
  <c r="AN16" i="195" s="1"/>
  <c r="AJ435" i="194"/>
  <c r="AK442" i="194"/>
  <c r="AK445" i="194"/>
  <c r="AK441" i="194"/>
  <c r="AK439" i="194"/>
  <c r="AK437" i="194"/>
  <c r="AK438" i="194"/>
  <c r="AK444" i="194"/>
  <c r="AK449" i="194"/>
  <c r="AK440" i="194"/>
  <c r="AF482" i="194"/>
  <c r="AF483" i="194" s="1"/>
  <c r="AG481" i="194"/>
  <c r="AO510" i="195"/>
  <c r="AO526" i="195" s="1"/>
  <c r="U8" i="195" s="1"/>
  <c r="AK9" i="195"/>
  <c r="AN9" i="195" s="1"/>
  <c r="AH458" i="194"/>
  <c r="AH459" i="194" s="1"/>
  <c r="AI457" i="194"/>
  <c r="AK11" i="195"/>
  <c r="AN11" i="195" s="1"/>
  <c r="AO486" i="195"/>
  <c r="AO502" i="195" s="1"/>
  <c r="AK14" i="195"/>
  <c r="AN14" i="195" s="1"/>
  <c r="AK19" i="195"/>
  <c r="AN19" i="195" s="1"/>
  <c r="AK15" i="195"/>
  <c r="AN15" i="195" s="1"/>
  <c r="AE505" i="194"/>
  <c r="AD506" i="194"/>
  <c r="AD507" i="194" s="1"/>
  <c r="AN438" i="194" l="1"/>
  <c r="AO9" i="195"/>
  <c r="U6" i="195" s="1"/>
  <c r="AN437" i="194"/>
  <c r="AN439" i="194"/>
  <c r="AN444" i="194"/>
  <c r="AH481" i="194"/>
  <c r="AG482" i="194"/>
  <c r="AG483" i="194" s="1"/>
  <c r="AN441" i="194"/>
  <c r="AN445" i="194"/>
  <c r="AN440" i="194"/>
  <c r="AN442" i="194"/>
  <c r="AJ457" i="194"/>
  <c r="AJ458" i="194" s="1"/>
  <c r="AI458" i="194"/>
  <c r="AI459" i="194" s="1"/>
  <c r="AF505" i="194"/>
  <c r="AE506" i="194"/>
  <c r="AE507" i="194" s="1"/>
  <c r="AN449" i="194"/>
  <c r="AG505" i="194" l="1"/>
  <c r="AF506" i="194"/>
  <c r="AF507" i="194" s="1"/>
  <c r="AJ459" i="194"/>
  <c r="AK466" i="194"/>
  <c r="AK464" i="194"/>
  <c r="AK461" i="194"/>
  <c r="AK473" i="194"/>
  <c r="AK465" i="194"/>
  <c r="AK469" i="194"/>
  <c r="AK462" i="194"/>
  <c r="AK463" i="194"/>
  <c r="AK468" i="194"/>
  <c r="AO437" i="194"/>
  <c r="AO453" i="194" s="1"/>
  <c r="AI481" i="194"/>
  <c r="AH482" i="194"/>
  <c r="AH483" i="194" s="1"/>
  <c r="AN473" i="194" l="1"/>
  <c r="AN461" i="194"/>
  <c r="AN464" i="194"/>
  <c r="AN468" i="194"/>
  <c r="AN466" i="194"/>
  <c r="AN463" i="194"/>
  <c r="AN465" i="194"/>
  <c r="AJ481" i="194"/>
  <c r="AJ482" i="194" s="1"/>
  <c r="AI482" i="194"/>
  <c r="AI483" i="194" s="1"/>
  <c r="AN462" i="194"/>
  <c r="AN469" i="194"/>
  <c r="AH505" i="194"/>
  <c r="AG506" i="194"/>
  <c r="AG507" i="194" s="1"/>
  <c r="AJ483" i="194" l="1"/>
  <c r="AK490" i="194"/>
  <c r="AK488" i="194"/>
  <c r="AK485" i="194"/>
  <c r="AK493" i="194"/>
  <c r="AK486" i="194"/>
  <c r="AK487" i="194"/>
  <c r="AK489" i="194"/>
  <c r="AK497" i="194"/>
  <c r="AK492" i="194"/>
  <c r="AH506" i="194"/>
  <c r="AH507" i="194" s="1"/>
  <c r="AI505" i="194"/>
  <c r="AO461" i="194"/>
  <c r="AO477" i="194" s="1"/>
  <c r="AN486" i="194" l="1"/>
  <c r="AN493" i="194"/>
  <c r="AN489" i="194"/>
  <c r="AI506" i="194"/>
  <c r="AI507" i="194" s="1"/>
  <c r="AJ505" i="194"/>
  <c r="AJ506" i="194" s="1"/>
  <c r="AN485" i="194"/>
  <c r="AN488" i="194"/>
  <c r="AN487" i="194"/>
  <c r="AN492" i="194"/>
  <c r="AN490" i="194"/>
  <c r="AN497" i="194"/>
  <c r="AJ507" i="194" l="1"/>
  <c r="AK510" i="194"/>
  <c r="AK514" i="194"/>
  <c r="AK509" i="194"/>
  <c r="AK521" i="194"/>
  <c r="AK512" i="194"/>
  <c r="AK511" i="194"/>
  <c r="AK516" i="194"/>
  <c r="AK517" i="194"/>
  <c r="AK513" i="194"/>
  <c r="AO485" i="194"/>
  <c r="AO501" i="194" s="1"/>
  <c r="AN516" i="194" l="1"/>
  <c r="AK14" i="194"/>
  <c r="AN14" i="194" s="1"/>
  <c r="AN512" i="194"/>
  <c r="AK11" i="194"/>
  <c r="AN11" i="194" s="1"/>
  <c r="AN521" i="194"/>
  <c r="AK18" i="194"/>
  <c r="AN18" i="194" s="1"/>
  <c r="AN509" i="194"/>
  <c r="AK8" i="194"/>
  <c r="AN8" i="194" s="1"/>
  <c r="AN511" i="194"/>
  <c r="AK10" i="194"/>
  <c r="AN10" i="194" s="1"/>
  <c r="AN514" i="194"/>
  <c r="AK13" i="194"/>
  <c r="AN13" i="194" s="1"/>
  <c r="AN513" i="194"/>
  <c r="AK12" i="194"/>
  <c r="AN12" i="194" s="1"/>
  <c r="AN510" i="194"/>
  <c r="AK9" i="194"/>
  <c r="AN9" i="194" s="1"/>
  <c r="AN517" i="194"/>
  <c r="AK15" i="194"/>
  <c r="AN15" i="194" s="1"/>
  <c r="AO8" i="194" l="1"/>
  <c r="AO509" i="194"/>
  <c r="AO525" i="194" s="1"/>
  <c r="U7" i="194" s="1"/>
  <c r="U5" i="194" s="1"/>
  <c r="G7" i="2" l="1"/>
  <c r="E7" i="163" l="1"/>
  <c r="E6" i="16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3" authorId="0" shapeId="0" xr:uid="{00000000-0006-0000-2B00-000001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U5" authorId="0" shapeId="0" xr:uid="{00000000-0006-0000-2C00-000001000000}">
      <text>
        <r>
          <rPr>
            <b/>
            <sz val="9"/>
            <color indexed="81"/>
            <rFont val="ＭＳ Ｐゴシック"/>
            <family val="3"/>
            <charset val="128"/>
          </rPr>
          <t>通期の現場閉所率が28.5％未満（未達成）でも月単位達成状況が「達成」となる場合は、通期達成状況は「達成」と表示されます。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U6" authorId="0" shapeId="0" xr:uid="{00000000-0006-0000-2D00-000001000000}">
      <text>
        <r>
          <rPr>
            <b/>
            <sz val="9"/>
            <color indexed="81"/>
            <rFont val="ＭＳ Ｐゴシック"/>
            <family val="3"/>
            <charset val="128"/>
          </rPr>
          <t>通期の現場閉所率が28.5％未満（未達成）でも月単位達成状況が「達成」となる場合は、通期達成状況は「達成」と表示されます。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AH2" authorId="0" shapeId="0" xr:uid="{00000000-0006-0000-2E00-000001000000}">
      <text>
        <r>
          <rPr>
            <b/>
            <sz val="9"/>
            <color indexed="81"/>
            <rFont val="ＭＳ Ｐゴシック"/>
            <family val="3"/>
            <charset val="128"/>
          </rPr>
          <t>通期の現場閉所率が28.5％未満（未達成）でも月単位達成状況が「達成」となる場合は、通期達成状況は「達成」と表示されます。
※暦上週２日の閉所では28.5％に満たない月は、その月の土曜日・日曜日の合計日数以上に閉所を行っている場合に、４週８休（28.5％以上）を達成しているものと見なします。</t>
        </r>
      </text>
    </comment>
    <comment ref="AH4" authorId="0" shapeId="0" xr:uid="{00000000-0006-0000-2E00-000002000000}">
      <text>
        <r>
          <rPr>
            <b/>
            <sz val="9"/>
            <color indexed="81"/>
            <rFont val="ＭＳ Ｐゴシック"/>
            <family val="3"/>
            <charset val="128"/>
          </rPr>
          <t>通期の現場閉所率が28.5％未満（未達成）でも月単位達成状況が「達成」となる場合は、通期達成状況は「達成」と表示されます。
※暦上週２日の閉所では28.5％に満たない月は、その月の土曜日・日曜日の合計日数以上に閉所を行っている場合に、４週８休（28.5％以上）を達成しているものと見なします。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AH3" authorId="0" shapeId="0" xr:uid="{00000000-0006-0000-2F00-000001000000}">
      <text>
        <r>
          <rPr>
            <b/>
            <sz val="9"/>
            <color indexed="81"/>
            <rFont val="ＭＳ Ｐゴシック"/>
            <family val="3"/>
            <charset val="128"/>
          </rPr>
          <t>通期の現場閉所率が28.5％未満（未達成）でも月単位達成状況が「達成」となる場合は、通期達成状況は「達成」と表示されます。
※暦上週２日の閉所では28.5％に満たない月は、その月の土曜日・日曜日の合計日数以上に閉所を行っている場合に、４週８休（28.5％以上）を達成しているものと見なします。</t>
        </r>
      </text>
    </comment>
    <comment ref="AH5" authorId="0" shapeId="0" xr:uid="{00000000-0006-0000-2F00-000002000000}">
      <text>
        <r>
          <rPr>
            <b/>
            <sz val="9"/>
            <color indexed="81"/>
            <rFont val="ＭＳ Ｐゴシック"/>
            <family val="3"/>
            <charset val="128"/>
          </rPr>
          <t>通期の現場閉所率が28.5％未満（未達成）でも月単位達成状況が「達成」となる場合は、通期達成状況は「達成」と表示されます。
※暦上週２日の閉所では28.5％に満たない月は、その月の土曜日・日曜日の合計日数以上に閉所を行っている場合に、４週８休（28.5％以上）を達成しているものと見なします。</t>
        </r>
      </text>
    </comment>
  </commentList>
</comments>
</file>

<file path=xl/sharedStrings.xml><?xml version="1.0" encoding="utf-8"?>
<sst xmlns="http://schemas.openxmlformats.org/spreadsheetml/2006/main" count="8781" uniqueCount="252">
  <si>
    <t>会社名</t>
    <rPh sb="0" eb="3">
      <t>カイシャメイ</t>
    </rPh>
    <phoneticPr fontId="19"/>
  </si>
  <si>
    <t>代表者</t>
    <rPh sb="0" eb="3">
      <t>ダイヒョウシャ</t>
    </rPh>
    <phoneticPr fontId="19"/>
  </si>
  <si>
    <t>電話</t>
    <rPh sb="0" eb="2">
      <t>デンワ</t>
    </rPh>
    <phoneticPr fontId="19"/>
  </si>
  <si>
    <t>ファックス</t>
    <phoneticPr fontId="19"/>
  </si>
  <si>
    <t>備考欄</t>
    <rPh sb="0" eb="2">
      <t>ビコウ</t>
    </rPh>
    <rPh sb="2" eb="3">
      <t>ラン</t>
    </rPh>
    <phoneticPr fontId="19"/>
  </si>
  <si>
    <t>項目</t>
    <rPh sb="0" eb="2">
      <t>コウモク</t>
    </rPh>
    <phoneticPr fontId="19"/>
  </si>
  <si>
    <t>入力欄</t>
    <rPh sb="0" eb="2">
      <t>ニュウリョク</t>
    </rPh>
    <rPh sb="2" eb="3">
      <t>ラン</t>
    </rPh>
    <phoneticPr fontId="19"/>
  </si>
  <si>
    <t>小項目</t>
    <rPh sb="0" eb="3">
      <t>ショウコウモク</t>
    </rPh>
    <phoneticPr fontId="19"/>
  </si>
  <si>
    <t>・様式で個別に記入が必要な項目については、直接入力または手書きによりご記入下さい。</t>
    <rPh sb="1" eb="3">
      <t>ヨウシキ</t>
    </rPh>
    <rPh sb="4" eb="6">
      <t>コベツ</t>
    </rPh>
    <rPh sb="7" eb="9">
      <t>キニュウ</t>
    </rPh>
    <rPh sb="10" eb="12">
      <t>ヒツヨウ</t>
    </rPh>
    <rPh sb="13" eb="15">
      <t>コウモク</t>
    </rPh>
    <rPh sb="21" eb="23">
      <t>チョクセツ</t>
    </rPh>
    <rPh sb="23" eb="25">
      <t>ニュウリョク</t>
    </rPh>
    <rPh sb="28" eb="30">
      <t>テガ</t>
    </rPh>
    <rPh sb="35" eb="37">
      <t>キニュウ</t>
    </rPh>
    <rPh sb="37" eb="38">
      <t>クダ</t>
    </rPh>
    <phoneticPr fontId="19"/>
  </si>
  <si>
    <t>・全ての様式を網羅しているわけではありませんので、提出書類については契約時及び監督員との協議においてご確認下さい</t>
    <rPh sb="1" eb="2">
      <t>スベ</t>
    </rPh>
    <rPh sb="4" eb="6">
      <t>ヨウシキ</t>
    </rPh>
    <rPh sb="7" eb="9">
      <t>モウラ</t>
    </rPh>
    <rPh sb="25" eb="27">
      <t>テイシュツ</t>
    </rPh>
    <rPh sb="27" eb="29">
      <t>ショルイ</t>
    </rPh>
    <rPh sb="34" eb="37">
      <t>ケイヤクジ</t>
    </rPh>
    <rPh sb="37" eb="38">
      <t>オヨ</t>
    </rPh>
    <rPh sb="39" eb="41">
      <t>カントク</t>
    </rPh>
    <rPh sb="41" eb="42">
      <t>イン</t>
    </rPh>
    <rPh sb="44" eb="46">
      <t>キョウギ</t>
    </rPh>
    <rPh sb="51" eb="53">
      <t>カクニン</t>
    </rPh>
    <rPh sb="53" eb="54">
      <t>クダ</t>
    </rPh>
    <phoneticPr fontId="19"/>
  </si>
  <si>
    <t>・入力欄（着色部）の項目に入力すればすべての様式に反映されます（誤りのないようにご注意下さい）</t>
    <rPh sb="1" eb="4">
      <t>ニュウリョクラン</t>
    </rPh>
    <rPh sb="5" eb="7">
      <t>チャクショク</t>
    </rPh>
    <rPh sb="7" eb="8">
      <t>ブ</t>
    </rPh>
    <rPh sb="10" eb="12">
      <t>コウモク</t>
    </rPh>
    <rPh sb="13" eb="15">
      <t>ニュウリョク</t>
    </rPh>
    <rPh sb="22" eb="24">
      <t>ヨウシキ</t>
    </rPh>
    <rPh sb="25" eb="27">
      <t>ハンエイ</t>
    </rPh>
    <rPh sb="32" eb="33">
      <t>アヤマ</t>
    </rPh>
    <rPh sb="41" eb="43">
      <t>チュウイ</t>
    </rPh>
    <rPh sb="43" eb="44">
      <t>クダ</t>
    </rPh>
    <phoneticPr fontId="19"/>
  </si>
  <si>
    <t>発注者</t>
    <rPh sb="0" eb="3">
      <t>ハッチュウシャ</t>
    </rPh>
    <phoneticPr fontId="19"/>
  </si>
  <si>
    <t>共通項目入力シート</t>
    <rPh sb="0" eb="2">
      <t>キョウツウ</t>
    </rPh>
    <rPh sb="2" eb="4">
      <t>コウモク</t>
    </rPh>
    <rPh sb="4" eb="6">
      <t>ニュウリョク</t>
    </rPh>
    <phoneticPr fontId="19"/>
  </si>
  <si>
    <t>住所</t>
    <rPh sb="0" eb="2">
      <t>ジュウショ</t>
    </rPh>
    <phoneticPr fontId="19"/>
  </si>
  <si>
    <t>氏名</t>
    <rPh sb="0" eb="2">
      <t>シメイ</t>
    </rPh>
    <phoneticPr fontId="19"/>
  </si>
  <si>
    <t>工事名</t>
    <rPh sb="0" eb="3">
      <t>コウジメイ</t>
    </rPh>
    <phoneticPr fontId="19"/>
  </si>
  <si>
    <t>工事箇所</t>
    <rPh sb="0" eb="2">
      <t>コウジ</t>
    </rPh>
    <rPh sb="2" eb="4">
      <t>カショ</t>
    </rPh>
    <phoneticPr fontId="19"/>
  </si>
  <si>
    <t>工期</t>
    <rPh sb="0" eb="2">
      <t>コウキ</t>
    </rPh>
    <phoneticPr fontId="19"/>
  </si>
  <si>
    <t>現場代理人</t>
    <rPh sb="0" eb="2">
      <t>ゲンバ</t>
    </rPh>
    <rPh sb="2" eb="5">
      <t>ダイリニン</t>
    </rPh>
    <phoneticPr fontId="19"/>
  </si>
  <si>
    <t>請負代金</t>
    <rPh sb="0" eb="2">
      <t>ウケオイ</t>
    </rPh>
    <rPh sb="2" eb="4">
      <t>ダイキン</t>
    </rPh>
    <phoneticPr fontId="19"/>
  </si>
  <si>
    <t>契約</t>
    <rPh sb="0" eb="2">
      <t>ケイヤク</t>
    </rPh>
    <phoneticPr fontId="19"/>
  </si>
  <si>
    <t>税込み</t>
    <rPh sb="0" eb="2">
      <t>ゼイコ</t>
    </rPh>
    <phoneticPr fontId="19"/>
  </si>
  <si>
    <t>福岡次郎</t>
    <rPh sb="0" eb="2">
      <t>フクオカ</t>
    </rPh>
    <rPh sb="2" eb="4">
      <t>ジロウ</t>
    </rPh>
    <phoneticPr fontId="19"/>
  </si>
  <si>
    <t>福岡三郎</t>
    <rPh sb="0" eb="2">
      <t>フクオカ</t>
    </rPh>
    <rPh sb="2" eb="4">
      <t>サブロウ</t>
    </rPh>
    <phoneticPr fontId="19"/>
  </si>
  <si>
    <t>起工番号</t>
    <rPh sb="0" eb="2">
      <t>キコウ</t>
    </rPh>
    <rPh sb="2" eb="4">
      <t>バンゴウ</t>
    </rPh>
    <phoneticPr fontId="19"/>
  </si>
  <si>
    <t>□発注者</t>
    <rPh sb="1" eb="4">
      <t>ハッチュウシャ</t>
    </rPh>
    <phoneticPr fontId="19"/>
  </si>
  <si>
    <t>発議年月日</t>
    <rPh sb="0" eb="2">
      <t>ハツギ</t>
    </rPh>
    <rPh sb="2" eb="5">
      <t>ネンガッピ</t>
    </rPh>
    <phoneticPr fontId="19"/>
  </si>
  <si>
    <t>発議事項</t>
    <rPh sb="0" eb="2">
      <t>ハツギ</t>
    </rPh>
    <rPh sb="2" eb="4">
      <t>ジコウ</t>
    </rPh>
    <phoneticPr fontId="19"/>
  </si>
  <si>
    <t>（内容）</t>
    <rPh sb="1" eb="3">
      <t>ナイヨウ</t>
    </rPh>
    <phoneticPr fontId="19"/>
  </si>
  <si>
    <t>上記について</t>
    <rPh sb="0" eb="2">
      <t>ジョウキ</t>
    </rPh>
    <phoneticPr fontId="19"/>
  </si>
  <si>
    <t>工事名</t>
    <rPh sb="0" eb="2">
      <t>コウジ</t>
    </rPh>
    <rPh sb="2" eb="3">
      <t>メイ</t>
    </rPh>
    <phoneticPr fontId="19"/>
  </si>
  <si>
    <t>年月日：</t>
    <rPh sb="0" eb="3">
      <t>ネンガッピ</t>
    </rPh>
    <phoneticPr fontId="19"/>
  </si>
  <si>
    <t>様式－９</t>
    <rPh sb="0" eb="2">
      <t>ヨウシキ</t>
    </rPh>
    <phoneticPr fontId="19"/>
  </si>
  <si>
    <t>発議者</t>
    <rPh sb="0" eb="3">
      <t>ハツギシャ</t>
    </rPh>
    <phoneticPr fontId="19"/>
  </si>
  <si>
    <t>□その他</t>
    <rPh sb="3" eb="4">
      <t>タ</t>
    </rPh>
    <phoneticPr fontId="19"/>
  </si>
  <si>
    <t>添付図</t>
    <rPh sb="0" eb="2">
      <t>テンプ</t>
    </rPh>
    <rPh sb="2" eb="3">
      <t>ズ</t>
    </rPh>
    <phoneticPr fontId="19"/>
  </si>
  <si>
    <t>葉、その他添付図書</t>
    <rPh sb="0" eb="1">
      <t>ハ</t>
    </rPh>
    <rPh sb="4" eb="5">
      <t>タ</t>
    </rPh>
    <rPh sb="5" eb="7">
      <t>テンプ</t>
    </rPh>
    <rPh sb="7" eb="9">
      <t>トショ</t>
    </rPh>
    <phoneticPr fontId="19"/>
  </si>
  <si>
    <t>□指示</t>
    <rPh sb="1" eb="3">
      <t>シジ</t>
    </rPh>
    <phoneticPr fontId="19"/>
  </si>
  <si>
    <t>□承諾</t>
    <rPh sb="1" eb="3">
      <t>ショウダク</t>
    </rPh>
    <phoneticPr fontId="19"/>
  </si>
  <si>
    <t>□協議</t>
    <rPh sb="1" eb="3">
      <t>キョウギ</t>
    </rPh>
    <phoneticPr fontId="19"/>
  </si>
  <si>
    <t>□提出</t>
    <rPh sb="1" eb="3">
      <t>テイシュツ</t>
    </rPh>
    <phoneticPr fontId="19"/>
  </si>
  <si>
    <t>□受理</t>
    <rPh sb="1" eb="3">
      <t>ジュリ</t>
    </rPh>
    <phoneticPr fontId="19"/>
  </si>
  <si>
    <t>処理</t>
    <rPh sb="0" eb="2">
      <t>ショリ</t>
    </rPh>
    <phoneticPr fontId="19"/>
  </si>
  <si>
    <t>受注者</t>
    <rPh sb="0" eb="3">
      <t>ジュチュウシャシャ</t>
    </rPh>
    <phoneticPr fontId="19"/>
  </si>
  <si>
    <t>□報告</t>
    <rPh sb="1" eb="3">
      <t>ホウコク</t>
    </rPh>
    <phoneticPr fontId="19"/>
  </si>
  <si>
    <t>回答</t>
    <rPh sb="0" eb="2">
      <t>カイトウ</t>
    </rPh>
    <phoneticPr fontId="19"/>
  </si>
  <si>
    <t>総　括
監督員</t>
    <rPh sb="0" eb="1">
      <t>ソウ</t>
    </rPh>
    <rPh sb="2" eb="3">
      <t>カツ</t>
    </rPh>
    <rPh sb="4" eb="7">
      <t>カントクイン</t>
    </rPh>
    <phoneticPr fontId="19"/>
  </si>
  <si>
    <t>主　任
監督員</t>
    <rPh sb="0" eb="1">
      <t>シュ</t>
    </rPh>
    <rPh sb="2" eb="3">
      <t>ニン</t>
    </rPh>
    <rPh sb="4" eb="7">
      <t>カントクイン</t>
    </rPh>
    <phoneticPr fontId="19"/>
  </si>
  <si>
    <t>現　場
代理人</t>
    <rPh sb="0" eb="1">
      <t>ウツツ</t>
    </rPh>
    <rPh sb="2" eb="3">
      <t>バ</t>
    </rPh>
    <rPh sb="4" eb="7">
      <t>ダイリニン</t>
    </rPh>
    <phoneticPr fontId="19"/>
  </si>
  <si>
    <t>主　任
（監　理）
技術者</t>
    <rPh sb="0" eb="1">
      <t>シュ</t>
    </rPh>
    <rPh sb="2" eb="3">
      <t>ニン</t>
    </rPh>
    <rPh sb="5" eb="6">
      <t>ラン</t>
    </rPh>
    <rPh sb="7" eb="8">
      <t>リ</t>
    </rPh>
    <rPh sb="10" eb="13">
      <t>ギジュツシャ</t>
    </rPh>
    <phoneticPr fontId="19"/>
  </si>
  <si>
    <t>■受注者</t>
    <rPh sb="1" eb="4">
      <t>ジュチュウシャ</t>
    </rPh>
    <phoneticPr fontId="19"/>
  </si>
  <si>
    <t>092-643-3644</t>
    <phoneticPr fontId="19"/>
  </si>
  <si>
    <t>092-643-3646</t>
    <phoneticPr fontId="19"/>
  </si>
  <si>
    <t>課・係名</t>
    <rPh sb="0" eb="1">
      <t>カ</t>
    </rPh>
    <rPh sb="2" eb="4">
      <t>カカリメイ</t>
    </rPh>
    <phoneticPr fontId="19"/>
  </si>
  <si>
    <t>・</t>
    <phoneticPr fontId="19"/>
  </si>
  <si>
    <t>□その他</t>
    <phoneticPr fontId="19"/>
  </si>
  <si>
    <t>対象日数</t>
    <rPh sb="0" eb="2">
      <t>タイショウ</t>
    </rPh>
    <rPh sb="2" eb="4">
      <t>ニッスウ</t>
    </rPh>
    <phoneticPr fontId="55"/>
  </si>
  <si>
    <t>閉所日数</t>
    <rPh sb="0" eb="2">
      <t>ヘイショ</t>
    </rPh>
    <rPh sb="2" eb="4">
      <t>ニッスウ</t>
    </rPh>
    <phoneticPr fontId="55"/>
  </si>
  <si>
    <t>閉所率</t>
    <rPh sb="0" eb="2">
      <t>ヘイショ</t>
    </rPh>
    <rPh sb="2" eb="3">
      <t>リツ</t>
    </rPh>
    <phoneticPr fontId="55"/>
  </si>
  <si>
    <t>工事名</t>
    <rPh sb="0" eb="3">
      <t>コウジメイ</t>
    </rPh>
    <phoneticPr fontId="55"/>
  </si>
  <si>
    <t>計画</t>
    <rPh sb="0" eb="2">
      <t>ケイカク</t>
    </rPh>
    <phoneticPr fontId="55"/>
  </si>
  <si>
    <t>工事着手日</t>
    <rPh sb="0" eb="2">
      <t>コウジ</t>
    </rPh>
    <rPh sb="2" eb="4">
      <t>チャクシュ</t>
    </rPh>
    <rPh sb="4" eb="5">
      <t>ビ</t>
    </rPh>
    <phoneticPr fontId="55"/>
  </si>
  <si>
    <t>実績</t>
    <rPh sb="0" eb="2">
      <t>ジッセキ</t>
    </rPh>
    <phoneticPr fontId="55"/>
  </si>
  <si>
    <t>工事完成日(予定)</t>
    <rPh sb="0" eb="2">
      <t>コウジ</t>
    </rPh>
    <rPh sb="2" eb="4">
      <t>カンセイ</t>
    </rPh>
    <rPh sb="4" eb="5">
      <t>ビ</t>
    </rPh>
    <rPh sb="6" eb="8">
      <t>ヨテイ</t>
    </rPh>
    <phoneticPr fontId="55"/>
  </si>
  <si>
    <t>工事期間</t>
    <rPh sb="0" eb="2">
      <t>コウジ</t>
    </rPh>
    <rPh sb="2" eb="4">
      <t>キカン</t>
    </rPh>
    <phoneticPr fontId="55"/>
  </si>
  <si>
    <t>曜日</t>
    <rPh sb="0" eb="2">
      <t>ヨウビ</t>
    </rPh>
    <phoneticPr fontId="55"/>
  </si>
  <si>
    <t>対象期間</t>
    <rPh sb="0" eb="2">
      <t>タイショウ</t>
    </rPh>
    <rPh sb="2" eb="4">
      <t>キカン</t>
    </rPh>
    <phoneticPr fontId="55"/>
  </si>
  <si>
    <t>計画日数</t>
    <rPh sb="0" eb="2">
      <t>ケイカク</t>
    </rPh>
    <rPh sb="2" eb="4">
      <t>ニッスウ</t>
    </rPh>
    <phoneticPr fontId="55"/>
  </si>
  <si>
    <t>計画率</t>
    <rPh sb="0" eb="2">
      <t>ケイカク</t>
    </rPh>
    <rPh sb="2" eb="3">
      <t>リツ</t>
    </rPh>
    <phoneticPr fontId="55"/>
  </si>
  <si>
    <t>現場閉所率</t>
    <rPh sb="0" eb="2">
      <t>ゲンバ</t>
    </rPh>
    <rPh sb="2" eb="4">
      <t>ヘイショ</t>
    </rPh>
    <rPh sb="4" eb="5">
      <t>リツ</t>
    </rPh>
    <phoneticPr fontId="55"/>
  </si>
  <si>
    <t>：</t>
    <phoneticPr fontId="55"/>
  </si>
  <si>
    <t>提出日：</t>
    <rPh sb="0" eb="3">
      <t>テイシュツビ</t>
    </rPh>
    <phoneticPr fontId="55"/>
  </si>
  <si>
    <t>計  画</t>
  </si>
  <si>
    <t>休日数</t>
    <rPh sb="0" eb="2">
      <t>キュウジツ</t>
    </rPh>
    <rPh sb="1" eb="3">
      <t>ニッスウ</t>
    </rPh>
    <phoneticPr fontId="55"/>
  </si>
  <si>
    <t>休日率</t>
    <rPh sb="0" eb="2">
      <t>キュウジツ</t>
    </rPh>
    <rPh sb="2" eb="3">
      <t>リツ</t>
    </rPh>
    <phoneticPr fontId="55"/>
  </si>
  <si>
    <t>元請け</t>
    <rPh sb="0" eb="2">
      <t>モトウ</t>
    </rPh>
    <phoneticPr fontId="55"/>
  </si>
  <si>
    <t>A建設</t>
    <rPh sb="1" eb="3">
      <t>ケンセツ</t>
    </rPh>
    <phoneticPr fontId="55"/>
  </si>
  <si>
    <t>下請け</t>
    <rPh sb="0" eb="1">
      <t>シタ</t>
    </rPh>
    <phoneticPr fontId="55"/>
  </si>
  <si>
    <t>B産業</t>
    <rPh sb="1" eb="3">
      <t>サンギョウ</t>
    </rPh>
    <phoneticPr fontId="55"/>
  </si>
  <si>
    <t>C土木</t>
    <rPh sb="1" eb="3">
      <t>ドボク</t>
    </rPh>
    <phoneticPr fontId="55"/>
  </si>
  <si>
    <t>対象期間
日数</t>
    <rPh sb="0" eb="2">
      <t>タイショウ</t>
    </rPh>
    <rPh sb="2" eb="4">
      <t>キカン</t>
    </rPh>
    <rPh sb="5" eb="7">
      <t>ニッスウ</t>
    </rPh>
    <phoneticPr fontId="55"/>
  </si>
  <si>
    <t>対象期間外
等の日数</t>
    <rPh sb="0" eb="2">
      <t>タイショウ</t>
    </rPh>
    <rPh sb="2" eb="4">
      <t>キカン</t>
    </rPh>
    <rPh sb="4" eb="5">
      <t>ガイ</t>
    </rPh>
    <rPh sb="6" eb="7">
      <t>トウ</t>
    </rPh>
    <rPh sb="8" eb="10">
      <t>ニッスウ</t>
    </rPh>
    <phoneticPr fontId="55"/>
  </si>
  <si>
    <t>入</t>
  </si>
  <si>
    <t>休</t>
  </si>
  <si>
    <t>－</t>
  </si>
  <si>
    <t>外</t>
  </si>
  <si>
    <t>凡例</t>
    <rPh sb="0" eb="2">
      <t>ハンレイ</t>
    </rPh>
    <phoneticPr fontId="55"/>
  </si>
  <si>
    <t>対象外期間</t>
    <rPh sb="0" eb="2">
      <t>タイショウ</t>
    </rPh>
    <rPh sb="2" eb="5">
      <t>ガイキカン</t>
    </rPh>
    <phoneticPr fontId="55"/>
  </si>
  <si>
    <t>中止</t>
  </si>
  <si>
    <t>：工事全体を一時中止</t>
    <rPh sb="1" eb="5">
      <t>コウジゼンタイ</t>
    </rPh>
    <rPh sb="6" eb="8">
      <t>イチジ</t>
    </rPh>
    <rPh sb="8" eb="10">
      <t>チュウシ</t>
    </rPh>
    <phoneticPr fontId="55"/>
  </si>
  <si>
    <t>製作</t>
  </si>
  <si>
    <t>：工場製作のみの期間</t>
    <rPh sb="1" eb="5">
      <t>コウジョウセイサク</t>
    </rPh>
    <rPh sb="8" eb="10">
      <t>キカン</t>
    </rPh>
    <phoneticPr fontId="55"/>
  </si>
  <si>
    <t>夏休</t>
  </si>
  <si>
    <t>：夏季休暇（3日）</t>
    <rPh sb="1" eb="5">
      <t>カキキュウカ</t>
    </rPh>
    <rPh sb="7" eb="8">
      <t>カ</t>
    </rPh>
    <phoneticPr fontId="55"/>
  </si>
  <si>
    <t>冬休</t>
  </si>
  <si>
    <t>：年末年始休暇（6日）</t>
    <rPh sb="1" eb="3">
      <t>ネンマツ</t>
    </rPh>
    <rPh sb="3" eb="5">
      <t>ネンシ</t>
    </rPh>
    <rPh sb="5" eb="7">
      <t>キュウカ</t>
    </rPh>
    <rPh sb="9" eb="10">
      <t>カ</t>
    </rPh>
    <phoneticPr fontId="55"/>
  </si>
  <si>
    <t>その他</t>
  </si>
  <si>
    <t>：その他</t>
    <rPh sb="3" eb="4">
      <t>タ</t>
    </rPh>
    <phoneticPr fontId="55"/>
  </si>
  <si>
    <t>対象者</t>
    <rPh sb="0" eb="3">
      <t>タイショウシャ</t>
    </rPh>
    <phoneticPr fontId="55"/>
  </si>
  <si>
    <t>：休日</t>
    <rPh sb="1" eb="3">
      <t>キュウジツ</t>
    </rPh>
    <phoneticPr fontId="55"/>
  </si>
  <si>
    <t>：従事開始日</t>
    <rPh sb="1" eb="3">
      <t>ジュウジ</t>
    </rPh>
    <rPh sb="3" eb="5">
      <t>カイシ</t>
    </rPh>
    <rPh sb="5" eb="6">
      <t>ビ</t>
    </rPh>
    <phoneticPr fontId="55"/>
  </si>
  <si>
    <t>退</t>
  </si>
  <si>
    <t>：従事終了日</t>
    <rPh sb="1" eb="3">
      <t>ジュウジ</t>
    </rPh>
    <rPh sb="3" eb="5">
      <t>シュウリョウ</t>
    </rPh>
    <rPh sb="5" eb="6">
      <t>ヒ</t>
    </rPh>
    <phoneticPr fontId="55"/>
  </si>
  <si>
    <t>：従事期間外</t>
    <rPh sb="1" eb="3">
      <t>ジュウジ</t>
    </rPh>
    <rPh sb="3" eb="5">
      <t>キカン</t>
    </rPh>
    <rPh sb="5" eb="6">
      <t>ガイ</t>
    </rPh>
    <phoneticPr fontId="55"/>
  </si>
  <si>
    <t>：空白は従事した日</t>
    <rPh sb="1" eb="3">
      <t>クウハク</t>
    </rPh>
    <rPh sb="4" eb="6">
      <t>ジュウジ</t>
    </rPh>
    <rPh sb="8" eb="9">
      <t>ヒ</t>
    </rPh>
    <phoneticPr fontId="55"/>
  </si>
  <si>
    <t>対象外の等日数</t>
    <rPh sb="0" eb="3">
      <t>タイショウガイ</t>
    </rPh>
    <rPh sb="4" eb="5">
      <t>トウ</t>
    </rPh>
    <rPh sb="5" eb="7">
      <t>ニッスウ</t>
    </rPh>
    <phoneticPr fontId="55"/>
  </si>
  <si>
    <t>雨</t>
  </si>
  <si>
    <t>令和　年　月　日</t>
    <rPh sb="0" eb="2">
      <t>レイワ</t>
    </rPh>
    <rPh sb="3" eb="4">
      <t>ネン</t>
    </rPh>
    <rPh sb="5" eb="6">
      <t>ガツ</t>
    </rPh>
    <rPh sb="7" eb="8">
      <t>ニチ</t>
    </rPh>
    <phoneticPr fontId="55"/>
  </si>
  <si>
    <t>④の平均</t>
    <rPh sb="2" eb="4">
      <t>ヘイキン</t>
    </rPh>
    <phoneticPr fontId="55"/>
  </si>
  <si>
    <t>外のカウント</t>
    <rPh sb="0" eb="1">
      <t>ホカ</t>
    </rPh>
    <phoneticPr fontId="55"/>
  </si>
  <si>
    <t>　</t>
  </si>
  <si>
    <t>工 事 打 合 せ 簿（記載例）</t>
    <rPh sb="0" eb="1">
      <t>コウ</t>
    </rPh>
    <rPh sb="2" eb="3">
      <t>コト</t>
    </rPh>
    <rPh sb="4" eb="5">
      <t>ダ</t>
    </rPh>
    <rPh sb="6" eb="7">
      <t>ゴウ</t>
    </rPh>
    <rPh sb="10" eb="11">
      <t>ボ</t>
    </rPh>
    <phoneticPr fontId="19"/>
  </si>
  <si>
    <t>　□指示　　　□協議　　　□通知　　　□承諾　　　■報告　　　□提出</t>
    <rPh sb="2" eb="4">
      <t>シジ</t>
    </rPh>
    <rPh sb="8" eb="10">
      <t>キョウギ</t>
    </rPh>
    <rPh sb="14" eb="16">
      <t>ツウチ</t>
    </rPh>
    <rPh sb="20" eb="22">
      <t>ショウダク</t>
    </rPh>
    <rPh sb="26" eb="28">
      <t>ホウコク</t>
    </rPh>
    <rPh sb="32" eb="34">
      <t>テイシュツ</t>
    </rPh>
    <phoneticPr fontId="19"/>
  </si>
  <si>
    <t>（</t>
    <phoneticPr fontId="19"/>
  </si>
  <si>
    <t>）</t>
    <phoneticPr fontId="19"/>
  </si>
  <si>
    <t>■受理</t>
    <rPh sb="1" eb="3">
      <t>ジュリ</t>
    </rPh>
    <phoneticPr fontId="19"/>
  </si>
  <si>
    <t>します。</t>
    <phoneticPr fontId="19"/>
  </si>
  <si>
    <t>します。</t>
    <phoneticPr fontId="19"/>
  </si>
  <si>
    <t>担　当
監督員</t>
    <rPh sb="0" eb="1">
      <t>タン</t>
    </rPh>
    <rPh sb="2" eb="3">
      <t>トウ</t>
    </rPh>
    <rPh sb="4" eb="7">
      <t>カントクイン</t>
    </rPh>
    <phoneticPr fontId="19"/>
  </si>
  <si>
    <t>担当監督員</t>
    <rPh sb="0" eb="2">
      <t>タントウ</t>
    </rPh>
    <rPh sb="2" eb="5">
      <t>カントクイン</t>
    </rPh>
    <phoneticPr fontId="19"/>
  </si>
  <si>
    <t>受注者</t>
    <phoneticPr fontId="19"/>
  </si>
  <si>
    <t>休日取得計画・実績表（週休２日交替制工事）</t>
    <phoneticPr fontId="55"/>
  </si>
  <si>
    <t>(別紙４)</t>
    <rPh sb="1" eb="3">
      <t>ベッシ</t>
    </rPh>
    <phoneticPr fontId="55"/>
  </si>
  <si>
    <t>工事名</t>
    <phoneticPr fontId="55"/>
  </si>
  <si>
    <t>通期達成状況</t>
    <phoneticPr fontId="55"/>
  </si>
  <si>
    <t>元請け
下請け</t>
    <phoneticPr fontId="55"/>
  </si>
  <si>
    <t>会社名</t>
    <phoneticPr fontId="55"/>
  </si>
  <si>
    <t>氏名</t>
    <phoneticPr fontId="55"/>
  </si>
  <si>
    <t>通期の平均休日率</t>
    <rPh sb="0" eb="2">
      <t>ツウキ</t>
    </rPh>
    <rPh sb="3" eb="5">
      <t>ヘイキン</t>
    </rPh>
    <rPh sb="5" eb="7">
      <t>キュウジツ</t>
    </rPh>
    <rPh sb="7" eb="8">
      <t>リツ</t>
    </rPh>
    <phoneticPr fontId="55"/>
  </si>
  <si>
    <t>工期の始期日</t>
    <rPh sb="0" eb="2">
      <t>コウキ</t>
    </rPh>
    <rPh sb="3" eb="5">
      <t>シキ</t>
    </rPh>
    <rPh sb="5" eb="6">
      <t>ヒ</t>
    </rPh>
    <phoneticPr fontId="55"/>
  </si>
  <si>
    <t>工事完成日(予定)</t>
    <phoneticPr fontId="55"/>
  </si>
  <si>
    <t>月単位達成状況</t>
    <phoneticPr fontId="55"/>
  </si>
  <si>
    <t>①</t>
    <phoneticPr fontId="55"/>
  </si>
  <si>
    <t>②</t>
    <phoneticPr fontId="55"/>
  </si>
  <si>
    <t>③</t>
    <phoneticPr fontId="55"/>
  </si>
  <si>
    <t>③/①=④</t>
    <phoneticPr fontId="55"/>
  </si>
  <si>
    <t>〇〇</t>
  </si>
  <si>
    <t>●●</t>
  </si>
  <si>
    <t>△△</t>
  </si>
  <si>
    <t>■■</t>
  </si>
  <si>
    <t>★★</t>
  </si>
  <si>
    <t>月</t>
    <rPh sb="0" eb="1">
      <t>ツキ</t>
    </rPh>
    <phoneticPr fontId="55"/>
  </si>
  <si>
    <t>休日率</t>
    <rPh sb="2" eb="3">
      <t>リツ</t>
    </rPh>
    <phoneticPr fontId="55"/>
  </si>
  <si>
    <t>月単位の平均休日率</t>
    <rPh sb="0" eb="3">
      <t>ツキタンイ</t>
    </rPh>
    <rPh sb="4" eb="6">
      <t>ヘイキン</t>
    </rPh>
    <rPh sb="8" eb="9">
      <t>リツ</t>
    </rPh>
    <phoneticPr fontId="55"/>
  </si>
  <si>
    <t>－のカウント</t>
    <phoneticPr fontId="55"/>
  </si>
  <si>
    <t>日</t>
    <rPh sb="0" eb="1">
      <t>ニチ</t>
    </rPh>
    <phoneticPr fontId="55"/>
  </si>
  <si>
    <t>元請け
下請け</t>
    <rPh sb="0" eb="2">
      <t>モトウ</t>
    </rPh>
    <rPh sb="4" eb="6">
      <t>シタウケ</t>
    </rPh>
    <phoneticPr fontId="68"/>
  </si>
  <si>
    <t>会社名</t>
    <phoneticPr fontId="55"/>
  </si>
  <si>
    <t>氏名</t>
    <phoneticPr fontId="55"/>
  </si>
  <si>
    <t>対象期間外</t>
    <rPh sb="0" eb="2">
      <t>タイショウ</t>
    </rPh>
    <rPh sb="2" eb="5">
      <t>キカンガイ</t>
    </rPh>
    <phoneticPr fontId="55"/>
  </si>
  <si>
    <t>②</t>
    <phoneticPr fontId="55"/>
  </si>
  <si>
    <t>③/①=④</t>
    <phoneticPr fontId="55"/>
  </si>
  <si>
    <t>氏名</t>
    <phoneticPr fontId="55"/>
  </si>
  <si>
    <t>月単位達成</t>
    <rPh sb="0" eb="3">
      <t>ツキタンイ</t>
    </rPh>
    <rPh sb="3" eb="5">
      <t>タッセイ</t>
    </rPh>
    <phoneticPr fontId="55"/>
  </si>
  <si>
    <t>会社名</t>
    <phoneticPr fontId="55"/>
  </si>
  <si>
    <t>氏名</t>
    <phoneticPr fontId="55"/>
  </si>
  <si>
    <t>①</t>
    <phoneticPr fontId="55"/>
  </si>
  <si>
    <t>②</t>
    <phoneticPr fontId="55"/>
  </si>
  <si>
    <t>③</t>
    <phoneticPr fontId="55"/>
  </si>
  <si>
    <t>③/①=④</t>
    <phoneticPr fontId="55"/>
  </si>
  <si>
    <t>会社名</t>
    <phoneticPr fontId="55"/>
  </si>
  <si>
    <t>－のカウント</t>
    <phoneticPr fontId="55"/>
  </si>
  <si>
    <t>－のカウント</t>
    <phoneticPr fontId="55"/>
  </si>
  <si>
    <t>③/①=④</t>
    <phoneticPr fontId="55"/>
  </si>
  <si>
    <t>－のカウント</t>
    <phoneticPr fontId="55"/>
  </si>
  <si>
    <t>　</t>
    <phoneticPr fontId="55"/>
  </si>
  <si>
    <t>　</t>
    <phoneticPr fontId="55"/>
  </si>
  <si>
    <t>　</t>
    <phoneticPr fontId="55"/>
  </si>
  <si>
    <t>　</t>
    <phoneticPr fontId="55"/>
  </si>
  <si>
    <t>－のカウント</t>
    <phoneticPr fontId="55"/>
  </si>
  <si>
    <t>③/①=④</t>
    <phoneticPr fontId="55"/>
  </si>
  <si>
    <t>：対象期間外</t>
    <rPh sb="1" eb="3">
      <t>タイショウ</t>
    </rPh>
    <rPh sb="3" eb="5">
      <t>キカン</t>
    </rPh>
    <rPh sb="5" eb="6">
      <t>ガイ</t>
    </rPh>
    <phoneticPr fontId="55"/>
  </si>
  <si>
    <t>【記入例】休日取得計画・実績表（週休２日交替制工事）</t>
    <phoneticPr fontId="55"/>
  </si>
  <si>
    <t>工事完成日(予定)</t>
    <phoneticPr fontId="55"/>
  </si>
  <si>
    <t>②</t>
    <phoneticPr fontId="55"/>
  </si>
  <si>
    <t>休日取得計画・実績表（現場閉所による週休２日工事）</t>
    <rPh sb="0" eb="2">
      <t>キュウジツ</t>
    </rPh>
    <rPh sb="2" eb="4">
      <t>シュトク</t>
    </rPh>
    <rPh sb="4" eb="6">
      <t>ケイカク</t>
    </rPh>
    <rPh sb="7" eb="9">
      <t>ジッセキ</t>
    </rPh>
    <rPh sb="9" eb="10">
      <t>ヒョウ</t>
    </rPh>
    <rPh sb="11" eb="13">
      <t>ゲンバ</t>
    </rPh>
    <rPh sb="13" eb="15">
      <t>ヘイショ</t>
    </rPh>
    <rPh sb="18" eb="20">
      <t>シュウキュウ</t>
    </rPh>
    <rPh sb="21" eb="22">
      <t>ニチ</t>
    </rPh>
    <rPh sb="22" eb="24">
      <t>コウジ</t>
    </rPh>
    <phoneticPr fontId="55"/>
  </si>
  <si>
    <t>統一現場閉所</t>
    <rPh sb="0" eb="4">
      <t>トウイツゲンバ</t>
    </rPh>
    <rPh sb="4" eb="6">
      <t>ヘイショ</t>
    </rPh>
    <phoneticPr fontId="55"/>
  </si>
  <si>
    <t>土日数</t>
    <rPh sb="0" eb="2">
      <t>ドニチ</t>
    </rPh>
    <rPh sb="2" eb="3">
      <t>スウ</t>
    </rPh>
    <phoneticPr fontId="55"/>
  </si>
  <si>
    <t>対象期間外</t>
    <rPh sb="0" eb="5">
      <t>タイショウキカンガイ</t>
    </rPh>
    <phoneticPr fontId="55"/>
  </si>
  <si>
    <t>統一現場閉所計画</t>
    <rPh sb="0" eb="6">
      <t>トウイツゲンバヘイショ</t>
    </rPh>
    <rPh sb="6" eb="8">
      <t>ケイカク</t>
    </rPh>
    <phoneticPr fontId="55"/>
  </si>
  <si>
    <t>統一現場閉所実績</t>
    <rPh sb="0" eb="6">
      <t>トウイツゲンバヘイショ</t>
    </rPh>
    <rPh sb="6" eb="8">
      <t>ジッセキ</t>
    </rPh>
    <phoneticPr fontId="55"/>
  </si>
  <si>
    <t>【記入例】休日取得計画・実績表（現場閉所による週休２日工事）</t>
    <rPh sb="1" eb="3">
      <t>キニュウ</t>
    </rPh>
    <rPh sb="3" eb="4">
      <t>レイ</t>
    </rPh>
    <rPh sb="5" eb="7">
      <t>キュウジツ</t>
    </rPh>
    <rPh sb="7" eb="9">
      <t>シュトク</t>
    </rPh>
    <rPh sb="9" eb="11">
      <t>ケイカク</t>
    </rPh>
    <rPh sb="12" eb="14">
      <t>ジッセキ</t>
    </rPh>
    <rPh sb="14" eb="15">
      <t>ヒョウ</t>
    </rPh>
    <rPh sb="16" eb="18">
      <t>ゲンバ</t>
    </rPh>
    <rPh sb="18" eb="20">
      <t>ヘイショ</t>
    </rPh>
    <rPh sb="23" eb="25">
      <t>シュウキュウ</t>
    </rPh>
    <rPh sb="26" eb="27">
      <t>ニチ</t>
    </rPh>
    <rPh sb="27" eb="29">
      <t>コウジ</t>
    </rPh>
    <phoneticPr fontId="55"/>
  </si>
  <si>
    <t>：</t>
    <phoneticPr fontId="55"/>
  </si>
  <si>
    <r>
      <t>休日取得計画・実績表</t>
    </r>
    <r>
      <rPr>
        <b/>
        <u/>
        <sz val="16"/>
        <color rgb="FFFF0000"/>
        <rFont val="HGｺﾞｼｯｸM"/>
        <family val="3"/>
        <charset val="128"/>
      </rPr>
      <t>（港湾工事）</t>
    </r>
    <rPh sb="0" eb="2">
      <t>キュウジツ</t>
    </rPh>
    <rPh sb="2" eb="4">
      <t>シュトク</t>
    </rPh>
    <rPh sb="4" eb="6">
      <t>ケイカク</t>
    </rPh>
    <rPh sb="7" eb="9">
      <t>ジッセキ</t>
    </rPh>
    <rPh sb="9" eb="10">
      <t>ヒョウ</t>
    </rPh>
    <rPh sb="11" eb="13">
      <t>コウワン</t>
    </rPh>
    <rPh sb="13" eb="15">
      <t>コウジ</t>
    </rPh>
    <phoneticPr fontId="55"/>
  </si>
  <si>
    <t>(別紙１)</t>
    <rPh sb="1" eb="3">
      <t>ベッシ</t>
    </rPh>
    <phoneticPr fontId="55"/>
  </si>
  <si>
    <t>休日相当</t>
    <rPh sb="0" eb="2">
      <t>キュウジツ</t>
    </rPh>
    <rPh sb="2" eb="4">
      <t>ソウトウ</t>
    </rPh>
    <phoneticPr fontId="55"/>
  </si>
  <si>
    <t>残数</t>
    <rPh sb="0" eb="1">
      <t>ノコ</t>
    </rPh>
    <rPh sb="1" eb="2">
      <t>スウ</t>
    </rPh>
    <phoneticPr fontId="55"/>
  </si>
  <si>
    <t>28.5%以上：4週8休</t>
    <rPh sb="5" eb="7">
      <t>イジョウ</t>
    </rPh>
    <rPh sb="9" eb="10">
      <t>シュウ</t>
    </rPh>
    <rPh sb="11" eb="12">
      <t>キュウ</t>
    </rPh>
    <phoneticPr fontId="55"/>
  </si>
  <si>
    <t>月日</t>
    <rPh sb="0" eb="1">
      <t>ツキ</t>
    </rPh>
    <rPh sb="1" eb="2">
      <t>ヒ</t>
    </rPh>
    <phoneticPr fontId="55"/>
  </si>
  <si>
    <t>対象期間外</t>
    <rPh sb="0" eb="4">
      <t>タイショウキカン</t>
    </rPh>
    <rPh sb="4" eb="5">
      <t>ガイ</t>
    </rPh>
    <phoneticPr fontId="55"/>
  </si>
  <si>
    <r>
      <t>休日取得計画・実績表</t>
    </r>
    <r>
      <rPr>
        <u/>
        <sz val="16"/>
        <color rgb="FFFF0000"/>
        <rFont val="HGｺﾞｼｯｸM"/>
        <family val="3"/>
        <charset val="128"/>
      </rPr>
      <t>（港湾工事）</t>
    </r>
    <rPh sb="0" eb="2">
      <t>キュウジツ</t>
    </rPh>
    <rPh sb="2" eb="4">
      <t>シュトク</t>
    </rPh>
    <rPh sb="4" eb="6">
      <t>ケイカク</t>
    </rPh>
    <rPh sb="7" eb="9">
      <t>ジッセキ</t>
    </rPh>
    <rPh sb="9" eb="10">
      <t>ヒョウ</t>
    </rPh>
    <phoneticPr fontId="55"/>
  </si>
  <si>
    <t>(別紙１-１)</t>
    <rPh sb="1" eb="3">
      <t>ベッシ</t>
    </rPh>
    <phoneticPr fontId="55"/>
  </si>
  <si>
    <t>休日取得計画・実績表</t>
    <rPh sb="0" eb="2">
      <t>キュウジツ</t>
    </rPh>
    <rPh sb="2" eb="4">
      <t>シュトク</t>
    </rPh>
    <rPh sb="4" eb="6">
      <t>ケイカク</t>
    </rPh>
    <rPh sb="7" eb="9">
      <t>ジッセキ</t>
    </rPh>
    <rPh sb="9" eb="10">
      <t>ヒョウ</t>
    </rPh>
    <phoneticPr fontId="55"/>
  </si>
  <si>
    <t>(別紙１-２)</t>
    <rPh sb="1" eb="3">
      <t>ベッシ</t>
    </rPh>
    <phoneticPr fontId="55"/>
  </si>
  <si>
    <t>工事開始日</t>
    <rPh sb="0" eb="2">
      <t>コウジ</t>
    </rPh>
    <rPh sb="2" eb="4">
      <t>カイシ</t>
    </rPh>
    <rPh sb="4" eb="5">
      <t>ビ</t>
    </rPh>
    <phoneticPr fontId="55"/>
  </si>
  <si>
    <t>:</t>
    <phoneticPr fontId="55"/>
  </si>
  <si>
    <r>
      <t>【記入例】休日取得計画・実績表</t>
    </r>
    <r>
      <rPr>
        <b/>
        <u/>
        <sz val="16"/>
        <color rgb="FFFF0000"/>
        <rFont val="HGｺﾞｼｯｸM"/>
        <family val="3"/>
        <charset val="128"/>
      </rPr>
      <t>（港湾工事）</t>
    </r>
    <rPh sb="5" eb="7">
      <t>キュウジツ</t>
    </rPh>
    <rPh sb="6" eb="7">
      <t>シュウキュウ</t>
    </rPh>
    <rPh sb="7" eb="9">
      <t>シュトク</t>
    </rPh>
    <rPh sb="9" eb="11">
      <t>ケイカク</t>
    </rPh>
    <rPh sb="12" eb="14">
      <t>ジッセキ</t>
    </rPh>
    <rPh sb="14" eb="15">
      <t>ヒョウ</t>
    </rPh>
    <phoneticPr fontId="55"/>
  </si>
  <si>
    <t>(別紙３)</t>
    <rPh sb="1" eb="3">
      <t>ベッシ</t>
    </rPh>
    <phoneticPr fontId="55"/>
  </si>
  <si>
    <t>起算日</t>
    <rPh sb="0" eb="3">
      <t>キサンビ</t>
    </rPh>
    <phoneticPr fontId="55"/>
  </si>
  <si>
    <t>令和7年7月1日であれば「2023/7/1」と記入して下さい</t>
    <rPh sb="0" eb="2">
      <t>レイワ</t>
    </rPh>
    <rPh sb="3" eb="4">
      <t>ネン</t>
    </rPh>
    <rPh sb="5" eb="6">
      <t>ガツ</t>
    </rPh>
    <rPh sb="7" eb="8">
      <t>ニチ</t>
    </rPh>
    <rPh sb="23" eb="25">
      <t>キニュウ</t>
    </rPh>
    <rPh sb="27" eb="28">
      <t>クダ</t>
    </rPh>
    <phoneticPr fontId="19"/>
  </si>
  <si>
    <t>令和7年7月2日であれば「2023/7/2」と記入して下さい</t>
    <rPh sb="0" eb="2">
      <t>レイワ</t>
    </rPh>
    <rPh sb="3" eb="4">
      <t>ネン</t>
    </rPh>
    <rPh sb="5" eb="6">
      <t>ガツ</t>
    </rPh>
    <rPh sb="7" eb="8">
      <t>ニチ</t>
    </rPh>
    <rPh sb="23" eb="25">
      <t>キニュウ</t>
    </rPh>
    <rPh sb="27" eb="28">
      <t>クダ</t>
    </rPh>
    <phoneticPr fontId="19"/>
  </si>
  <si>
    <t>令和7年9月27日であれば「2023/9/27」と記入して下さい</t>
    <rPh sb="0" eb="2">
      <t>レイワ</t>
    </rPh>
    <rPh sb="3" eb="4">
      <t>ネン</t>
    </rPh>
    <rPh sb="5" eb="6">
      <t>ガツ</t>
    </rPh>
    <rPh sb="8" eb="9">
      <t>ニチ</t>
    </rPh>
    <rPh sb="25" eb="27">
      <t>キニュウ</t>
    </rPh>
    <rPh sb="29" eb="30">
      <t>クダ</t>
    </rPh>
    <phoneticPr fontId="19"/>
  </si>
  <si>
    <t>通期達成状況(計画)</t>
    <rPh sb="0" eb="2">
      <t>ツウキ</t>
    </rPh>
    <rPh sb="2" eb="4">
      <t>タッセイ</t>
    </rPh>
    <rPh sb="4" eb="6">
      <t>ジョウキョウ</t>
    </rPh>
    <rPh sb="7" eb="9">
      <t>ケイカク</t>
    </rPh>
    <phoneticPr fontId="55"/>
  </si>
  <si>
    <t>：</t>
    <phoneticPr fontId="55"/>
  </si>
  <si>
    <t>月単位達成状況(計画)</t>
    <rPh sb="0" eb="3">
      <t>ツキタンイ</t>
    </rPh>
    <rPh sb="3" eb="5">
      <t>タッセイ</t>
    </rPh>
    <rPh sb="5" eb="7">
      <t>ジョウキョウ</t>
    </rPh>
    <rPh sb="8" eb="10">
      <t>ケイカク</t>
    </rPh>
    <phoneticPr fontId="55"/>
  </si>
  <si>
    <t>通期達成状況(実施)</t>
    <rPh sb="0" eb="2">
      <t>ツウキ</t>
    </rPh>
    <rPh sb="2" eb="4">
      <t>タッセイ</t>
    </rPh>
    <rPh sb="4" eb="6">
      <t>ジョウキョウ</t>
    </rPh>
    <rPh sb="7" eb="9">
      <t>ジッシ</t>
    </rPh>
    <phoneticPr fontId="55"/>
  </si>
  <si>
    <t>月単位達成状況(実施)</t>
    <rPh sb="0" eb="3">
      <t>ツキタンイ</t>
    </rPh>
    <rPh sb="3" eb="5">
      <t>タッセイ</t>
    </rPh>
    <rPh sb="5" eb="7">
      <t>ジョウキョウ</t>
    </rPh>
    <rPh sb="8" eb="10">
      <t>ジッシ</t>
    </rPh>
    <phoneticPr fontId="55"/>
  </si>
  <si>
    <t>第４土曜（計画）</t>
    <rPh sb="0" eb="1">
      <t>ダイ</t>
    </rPh>
    <rPh sb="2" eb="4">
      <t>ドヨウ</t>
    </rPh>
    <rPh sb="5" eb="7">
      <t>ケイカク</t>
    </rPh>
    <phoneticPr fontId="55"/>
  </si>
  <si>
    <t>第４土曜（実施）</t>
    <rPh sb="5" eb="7">
      <t>ジッシ</t>
    </rPh>
    <phoneticPr fontId="55"/>
  </si>
  <si>
    <t>第２土曜（計画）</t>
    <rPh sb="0" eb="1">
      <t>ダイ</t>
    </rPh>
    <rPh sb="2" eb="4">
      <t>ドヨウ</t>
    </rPh>
    <rPh sb="5" eb="7">
      <t>ケイカク</t>
    </rPh>
    <phoneticPr fontId="55"/>
  </si>
  <si>
    <t>第２土曜（実施）</t>
    <rPh sb="5" eb="7">
      <t>ジッシ</t>
    </rPh>
    <phoneticPr fontId="55"/>
  </si>
  <si>
    <t>始</t>
    <rPh sb="0" eb="1">
      <t>ハジメ</t>
    </rPh>
    <phoneticPr fontId="19"/>
  </si>
  <si>
    <t>終</t>
    <rPh sb="0" eb="1">
      <t>オ</t>
    </rPh>
    <phoneticPr fontId="19"/>
  </si>
  <si>
    <t>休日取得計画・実績表（完全週休２日工事）</t>
    <rPh sb="0" eb="2">
      <t>キュウジツ</t>
    </rPh>
    <rPh sb="2" eb="4">
      <t>シュトク</t>
    </rPh>
    <rPh sb="4" eb="6">
      <t>ケイカク</t>
    </rPh>
    <rPh sb="7" eb="9">
      <t>ジッセキ</t>
    </rPh>
    <rPh sb="9" eb="10">
      <t>ヒョウ</t>
    </rPh>
    <rPh sb="11" eb="13">
      <t>カンゼン</t>
    </rPh>
    <rPh sb="13" eb="15">
      <t>シュウキュウ</t>
    </rPh>
    <rPh sb="16" eb="17">
      <t>ニチ</t>
    </rPh>
    <rPh sb="17" eb="19">
      <t>コウジ</t>
    </rPh>
    <phoneticPr fontId="55"/>
  </si>
  <si>
    <t>計画</t>
  </si>
  <si>
    <t>工事名</t>
    <rPh sb="0" eb="2">
      <t>コウジ</t>
    </rPh>
    <rPh sb="2" eb="3">
      <t>メイ</t>
    </rPh>
    <phoneticPr fontId="55"/>
  </si>
  <si>
    <t>完全週休２日達成状況      :</t>
    <rPh sb="0" eb="2">
      <t>カンゼン</t>
    </rPh>
    <rPh sb="2" eb="4">
      <t>シュウキュウ</t>
    </rPh>
    <rPh sb="5" eb="6">
      <t>ニチ</t>
    </rPh>
    <rPh sb="6" eb="8">
      <t>タッセイ</t>
    </rPh>
    <rPh sb="8" eb="10">
      <t>ジョウキョウ</t>
    </rPh>
    <phoneticPr fontId="55"/>
  </si>
  <si>
    <t>工事着手日</t>
    <rPh sb="0" eb="2">
      <t>コウジ</t>
    </rPh>
    <rPh sb="2" eb="4">
      <t>チャクシュ</t>
    </rPh>
    <rPh sb="4" eb="5">
      <t>ヒ</t>
    </rPh>
    <phoneticPr fontId="55"/>
  </si>
  <si>
    <t>工事完成日（予定）</t>
    <rPh sb="0" eb="2">
      <t>コウジ</t>
    </rPh>
    <rPh sb="2" eb="4">
      <t>カンセイ</t>
    </rPh>
    <rPh sb="4" eb="5">
      <t>ヒ</t>
    </rPh>
    <rPh sb="6" eb="8">
      <t>ヨテイ</t>
    </rPh>
    <phoneticPr fontId="55"/>
  </si>
  <si>
    <t>対象期間外等の日数</t>
    <rPh sb="0" eb="2">
      <t>タイショウ</t>
    </rPh>
    <rPh sb="2" eb="4">
      <t>キカン</t>
    </rPh>
    <rPh sb="4" eb="5">
      <t>ガイ</t>
    </rPh>
    <rPh sb="5" eb="6">
      <t>トウ</t>
    </rPh>
    <rPh sb="7" eb="9">
      <t>ニッスウ</t>
    </rPh>
    <phoneticPr fontId="55"/>
  </si>
  <si>
    <t>休日数</t>
    <rPh sb="0" eb="2">
      <t>キュウジツ</t>
    </rPh>
    <rPh sb="2" eb="3">
      <t>スウ</t>
    </rPh>
    <phoneticPr fontId="55"/>
  </si>
  <si>
    <t>平均
休日率</t>
    <rPh sb="0" eb="2">
      <t>ヘイキン</t>
    </rPh>
    <rPh sb="3" eb="5">
      <t>キュウジツ</t>
    </rPh>
    <rPh sb="5" eb="6">
      <t>リツ</t>
    </rPh>
    <phoneticPr fontId="55"/>
  </si>
  <si>
    <t>日</t>
    <rPh sb="0" eb="1">
      <t>ヒ</t>
    </rPh>
    <phoneticPr fontId="55"/>
  </si>
  <si>
    <t>〇〇</t>
    <phoneticPr fontId="55"/>
  </si>
  <si>
    <t>△△</t>
    <phoneticPr fontId="55"/>
  </si>
  <si>
    <t>●●</t>
    <phoneticPr fontId="55"/>
  </si>
  <si>
    <t>▲▲</t>
    <phoneticPr fontId="55"/>
  </si>
  <si>
    <t>【記入例】休日取得計画・実績表（完全週休２日工事）</t>
    <rPh sb="1" eb="3">
      <t>キニュウ</t>
    </rPh>
    <rPh sb="3" eb="4">
      <t>レイ</t>
    </rPh>
    <rPh sb="5" eb="7">
      <t>キュウジツ</t>
    </rPh>
    <rPh sb="7" eb="9">
      <t>シュトク</t>
    </rPh>
    <rPh sb="9" eb="11">
      <t>ケイカク</t>
    </rPh>
    <rPh sb="12" eb="14">
      <t>ジッセキ</t>
    </rPh>
    <rPh sb="14" eb="15">
      <t>ヒョウ</t>
    </rPh>
    <rPh sb="16" eb="18">
      <t>カンゼン</t>
    </rPh>
    <rPh sb="18" eb="20">
      <t>シュウキュウ</t>
    </rPh>
    <rPh sb="21" eb="22">
      <t>ニチ</t>
    </rPh>
    <rPh sb="22" eb="24">
      <t>コウジ</t>
    </rPh>
    <phoneticPr fontId="55"/>
  </si>
  <si>
    <t>工期始期日</t>
    <rPh sb="0" eb="2">
      <t>コウキ</t>
    </rPh>
    <rPh sb="2" eb="4">
      <t>シキ</t>
    </rPh>
    <rPh sb="4" eb="5">
      <t>ヒ</t>
    </rPh>
    <phoneticPr fontId="55"/>
  </si>
  <si>
    <t>ー</t>
  </si>
  <si>
    <t>休日取得計画・実績表（完全週休２日工事）</t>
    <rPh sb="0" eb="2">
      <t>キュウジツ</t>
    </rPh>
    <rPh sb="2" eb="4">
      <t>シュトク</t>
    </rPh>
    <rPh sb="4" eb="6">
      <t>ケイカク</t>
    </rPh>
    <rPh sb="7" eb="9">
      <t>ジッセキ</t>
    </rPh>
    <rPh sb="9" eb="10">
      <t>ヒョウ</t>
    </rPh>
    <rPh sb="11" eb="13">
      <t>カンゼン</t>
    </rPh>
    <rPh sb="13" eb="15">
      <t>シュウキュウ</t>
    </rPh>
    <rPh sb="16" eb="17">
      <t>ニチ</t>
    </rPh>
    <rPh sb="17" eb="19">
      <t>コウジドコウジ</t>
    </rPh>
    <phoneticPr fontId="55"/>
  </si>
  <si>
    <t>　　　完全週休２日達成状況</t>
    <rPh sb="3" eb="5">
      <t>カンゼン</t>
    </rPh>
    <rPh sb="5" eb="7">
      <t>シュウキュウ</t>
    </rPh>
    <rPh sb="8" eb="9">
      <t>ニチ</t>
    </rPh>
    <rPh sb="9" eb="11">
      <t>タッセイ</t>
    </rPh>
    <rPh sb="11" eb="13">
      <t>ジョウキョウ</t>
    </rPh>
    <phoneticPr fontId="55"/>
  </si>
  <si>
    <t>統一現場閉所閉所率</t>
    <rPh sb="0" eb="2">
      <t>トウイツ</t>
    </rPh>
    <rPh sb="2" eb="4">
      <t>ゲンバ</t>
    </rPh>
    <rPh sb="4" eb="6">
      <t>ヘイショ</t>
    </rPh>
    <rPh sb="6" eb="8">
      <t>ヘイショ</t>
    </rPh>
    <rPh sb="8" eb="9">
      <t>リツ</t>
    </rPh>
    <phoneticPr fontId="55"/>
  </si>
  <si>
    <t>工事期間：</t>
    <rPh sb="0" eb="2">
      <t>コウジ</t>
    </rPh>
    <rPh sb="2" eb="4">
      <t>キカン</t>
    </rPh>
    <phoneticPr fontId="55"/>
  </si>
  <si>
    <t>対象期間外</t>
    <rPh sb="0" eb="2">
      <t>タイショウ</t>
    </rPh>
    <rPh sb="2" eb="4">
      <t>キカン</t>
    </rPh>
    <rPh sb="4" eb="5">
      <t>ガイ</t>
    </rPh>
    <phoneticPr fontId="55"/>
  </si>
  <si>
    <t>完全週休２日達成</t>
    <rPh sb="0" eb="2">
      <t>カンゼン</t>
    </rPh>
    <rPh sb="2" eb="4">
      <t>シュウキュウ</t>
    </rPh>
    <rPh sb="5" eb="6">
      <t>ニチ</t>
    </rPh>
    <rPh sb="6" eb="8">
      <t>タッセイ</t>
    </rPh>
    <phoneticPr fontId="55"/>
  </si>
  <si>
    <t>第４土曜（実施）</t>
    <rPh sb="0" eb="1">
      <t>ダイ</t>
    </rPh>
    <rPh sb="2" eb="4">
      <t>ドヨウ</t>
    </rPh>
    <rPh sb="5" eb="7">
      <t>ジッシ</t>
    </rPh>
    <phoneticPr fontId="55"/>
  </si>
  <si>
    <t>第２土曜（実施）</t>
    <rPh sb="0" eb="1">
      <t>ダイ</t>
    </rPh>
    <rPh sb="2" eb="4">
      <t>ドヨウ</t>
    </rPh>
    <rPh sb="5" eb="7">
      <t>ジッシ</t>
    </rPh>
    <phoneticPr fontId="55"/>
  </si>
  <si>
    <t>【記入例】休日取得計画・実績表（完全週休２日工事）</t>
    <rPh sb="1" eb="3">
      <t>キニュウ</t>
    </rPh>
    <rPh sb="3" eb="4">
      <t>レイ</t>
    </rPh>
    <rPh sb="5" eb="7">
      <t>キュウジツ</t>
    </rPh>
    <rPh sb="7" eb="9">
      <t>シュトク</t>
    </rPh>
    <rPh sb="9" eb="11">
      <t>ケイカク</t>
    </rPh>
    <rPh sb="12" eb="14">
      <t>ジッセキ</t>
    </rPh>
    <rPh sb="14" eb="15">
      <t>ヒョウ</t>
    </rPh>
    <rPh sb="16" eb="18">
      <t>カンゼン</t>
    </rPh>
    <rPh sb="18" eb="20">
      <t>シュウキュウ</t>
    </rPh>
    <rPh sb="21" eb="22">
      <t>ニチ</t>
    </rPh>
    <rPh sb="22" eb="24">
      <t>コウジドコウジ</t>
    </rPh>
    <phoneticPr fontId="55"/>
  </si>
  <si>
    <t>　　　完全週休２日（土日）達成状況</t>
    <rPh sb="3" eb="5">
      <t>カンゼン</t>
    </rPh>
    <rPh sb="5" eb="7">
      <t>シュウキュウ</t>
    </rPh>
    <rPh sb="8" eb="9">
      <t>ニチ</t>
    </rPh>
    <rPh sb="10" eb="12">
      <t>ドニチ</t>
    </rPh>
    <rPh sb="13" eb="15">
      <t>タッセイ</t>
    </rPh>
    <rPh sb="15" eb="17">
      <t>ジョウキョウ</t>
    </rPh>
    <phoneticPr fontId="55"/>
  </si>
  <si>
    <t>※西暦入力</t>
    <rPh sb="1" eb="3">
      <t>セイレキ</t>
    </rPh>
    <rPh sb="3" eb="5">
      <t>ニュウリョク</t>
    </rPh>
    <phoneticPr fontId="55"/>
  </si>
  <si>
    <t>※西暦入力</t>
    <phoneticPr fontId="55"/>
  </si>
  <si>
    <t>○○○○工事(○○○○工区)</t>
    <rPh sb="4" eb="6">
      <t>コウジ</t>
    </rPh>
    <rPh sb="11" eb="13">
      <t>コウク</t>
    </rPh>
    <phoneticPr fontId="55"/>
  </si>
  <si>
    <t xml:space="preserve">
　当社は、今回の現場閉所による（週休2日工事）または（週休２日交替制工事）を
(完全週休２日）、（月単位の４週８休）、（通期の４週８休）で実施します。
　※上記（　）は該当するものを選択して記載してください。
　※休日取得計画・実績表を添付</t>
    <rPh sb="41" eb="43">
      <t>カンゼン</t>
    </rPh>
    <rPh sb="43" eb="45">
      <t>シュウキュウ</t>
    </rPh>
    <rPh sb="46" eb="47">
      <t>ニチ</t>
    </rPh>
    <phoneticPr fontId="19"/>
  </si>
  <si>
    <t>行橋市●●</t>
    <rPh sb="0" eb="3">
      <t>ユクハシシ</t>
    </rPh>
    <phoneticPr fontId="19"/>
  </si>
  <si>
    <t>代表取締役　〇〇　△△</t>
    <rPh sb="0" eb="2">
      <t>ダイヒョウ</t>
    </rPh>
    <rPh sb="2" eb="5">
      <t>トリシマリヤク</t>
    </rPh>
    <phoneticPr fontId="19"/>
  </si>
  <si>
    <t>株式会社 ▽▽建設</t>
    <rPh sb="0" eb="4">
      <t>カブシキガイシャ</t>
    </rPh>
    <rPh sb="7" eb="9">
      <t>ケンセツ</t>
    </rPh>
    <phoneticPr fontId="19"/>
  </si>
  <si>
    <t>行橋太郎</t>
    <rPh sb="0" eb="2">
      <t>ユクハシ</t>
    </rPh>
    <rPh sb="2" eb="4">
      <t>タロウ</t>
    </rPh>
    <phoneticPr fontId="19"/>
  </si>
  <si>
    <t>××××工事（第２工区）</t>
    <rPh sb="4" eb="6">
      <t>コウジ</t>
    </rPh>
    <rPh sb="7" eb="8">
      <t>ダイ</t>
    </rPh>
    <rPh sb="9" eb="11">
      <t>コウク</t>
    </rPh>
    <phoneticPr fontId="19"/>
  </si>
  <si>
    <t>行橋市●●地内</t>
    <rPh sb="0" eb="3">
      <t>ユクハシシ</t>
    </rPh>
    <rPh sb="5" eb="7">
      <t>チナイ</t>
    </rPh>
    <phoneticPr fontId="19"/>
  </si>
  <si>
    <t>主任技術者または監理技術者</t>
    <rPh sb="0" eb="2">
      <t>シュニン</t>
    </rPh>
    <rPh sb="2" eb="5">
      <t>ギジュツシャ</t>
    </rPh>
    <phoneticPr fontId="19"/>
  </si>
  <si>
    <t>●●課●●係</t>
    <rPh sb="2" eb="3">
      <t>カ</t>
    </rPh>
    <rPh sb="5" eb="6">
      <t>カカリ</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</si>
</sst>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411]ggge&quot;年&quot;m&quot;月&quot;d&quot;日&quot;;@"/>
    <numFmt numFmtId="179" formatCode="0_);[Red]\(0\)"/>
    <numFmt numFmtId="180" formatCode="&quot;¥&quot;#,##0_);[Red]\(&quot;¥&quot;#,##0\)"/>
    <numFmt numFmtId="181" formatCode="0.0%"/>
    <numFmt numFmtId="182" formatCode="###&quot;日間&quot;"/>
    <numFmt numFmtId="183" formatCode="d"/>
    <numFmt numFmtId="187" formatCode="m/d;@"/>
    <numFmt numFmtId="191" formatCode="0_ "/>
    <numFmt numFmtId="193" formatCode="General&quot;日間&quot;"/>
    <numFmt numFmtId="194" formatCode="m/d"/>
    <numFmt numFmtId="196" formatCode="yyyy/m/d;@"/>
  </numFmts>
  <fonts count="8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sz val="11"/>
      <name val="ＭＳ 明朝"/>
      <family val="1"/>
      <charset val="128"/>
    </font>
    <font>
      <sz val="10"/>
      <name val="ＭＳ 明朝"/>
      <family val="1"/>
      <charset val="128"/>
    </font>
    <font>
      <b/>
      <sz val="16"/>
      <name val="ＭＳ 明朝"/>
      <family val="1"/>
      <charset val="128"/>
    </font>
    <font>
      <sz val="16"/>
      <name val="ＭＳ Ｐゴシック"/>
      <family val="3"/>
      <charset val="128"/>
    </font>
    <font>
      <sz val="12"/>
      <name val="ＭＳ Ｐゴシック"/>
      <family val="3"/>
      <charset val="128"/>
    </font>
    <font>
      <sz val="11"/>
      <color indexed="10"/>
      <name val="ＭＳ Ｐゴシック"/>
      <family val="3"/>
      <charset val="128"/>
    </font>
    <font>
      <sz val="12"/>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明朝"/>
      <family val="1"/>
      <charset val="128"/>
    </font>
    <font>
      <sz val="11"/>
      <name val="ＭＳ Ｐ明朝"/>
      <family val="1"/>
      <charset val="128"/>
    </font>
    <font>
      <b/>
      <sz val="9"/>
      <color indexed="81"/>
      <name val="ＭＳ Ｐゴシック"/>
      <family val="3"/>
      <charset val="128"/>
    </font>
    <font>
      <sz val="11"/>
      <color theme="1"/>
      <name val="ＭＳ Ｐゴシック"/>
      <family val="3"/>
      <charset val="128"/>
      <scheme val="minor"/>
    </font>
    <font>
      <sz val="16"/>
      <color theme="1"/>
      <name val="HGｺﾞｼｯｸM"/>
      <family val="3"/>
      <charset val="128"/>
    </font>
    <font>
      <sz val="11"/>
      <color theme="1"/>
      <name val="HGｺﾞｼｯｸM"/>
      <family val="3"/>
      <charset val="128"/>
    </font>
    <font>
      <sz val="12"/>
      <color theme="1"/>
      <name val="HGｺﾞｼｯｸM"/>
      <family val="3"/>
      <charset val="128"/>
    </font>
    <font>
      <sz val="9"/>
      <color theme="1"/>
      <name val="HGｺﾞｼｯｸM"/>
      <family val="3"/>
      <charset val="128"/>
    </font>
    <font>
      <sz val="11"/>
      <color theme="1"/>
      <name val="HGPｺﾞｼｯｸM"/>
      <family val="3"/>
      <charset val="128"/>
    </font>
    <font>
      <sz val="11"/>
      <color rgb="FFFF0000"/>
      <name val="HGｺﾞｼｯｸM"/>
      <family val="3"/>
      <charset val="128"/>
    </font>
    <font>
      <strike/>
      <sz val="11"/>
      <name val="ＭＳ Ｐ明朝"/>
      <family val="1"/>
      <charset val="128"/>
    </font>
    <font>
      <sz val="6"/>
      <name val="ＭＳ Ｐゴシック"/>
      <family val="2"/>
      <charset val="128"/>
      <scheme val="minor"/>
    </font>
    <font>
      <sz val="11"/>
      <color theme="1"/>
      <name val="ＭＳ Ｐゴシック"/>
      <family val="2"/>
      <charset val="128"/>
      <scheme val="minor"/>
    </font>
    <font>
      <sz val="8"/>
      <color theme="1"/>
      <name val="HGｺﾞｼｯｸM"/>
      <family val="3"/>
      <charset val="128"/>
    </font>
    <font>
      <b/>
      <sz val="11"/>
      <color theme="1"/>
      <name val="HGｺﾞｼｯｸM"/>
      <family val="3"/>
      <charset val="128"/>
    </font>
    <font>
      <sz val="6"/>
      <color theme="1"/>
      <name val="HGｺﾞｼｯｸM"/>
      <family val="3"/>
      <charset val="128"/>
    </font>
    <font>
      <sz val="11"/>
      <name val="HGPｺﾞｼｯｸM"/>
      <family val="3"/>
      <charset val="128"/>
    </font>
    <font>
      <b/>
      <u/>
      <sz val="12"/>
      <color theme="1"/>
      <name val="HGｺﾞｼｯｸM"/>
      <family val="3"/>
      <charset val="128"/>
    </font>
    <font>
      <sz val="11"/>
      <color theme="1"/>
      <name val="ＭＳ Ｐゴシック"/>
      <family val="3"/>
      <charset val="128"/>
    </font>
    <font>
      <sz val="11"/>
      <color theme="1"/>
      <name val="ＭＳ Ｐゴシック"/>
      <family val="2"/>
      <charset val="128"/>
    </font>
    <font>
      <sz val="11"/>
      <name val="HGｺﾞｼｯｸM"/>
      <family val="3"/>
      <charset val="128"/>
    </font>
    <font>
      <sz val="12"/>
      <color rgb="FFFF0000"/>
      <name val="ＭＳ Ｐ明朝"/>
      <family val="1"/>
      <charset val="128"/>
    </font>
    <font>
      <b/>
      <sz val="11"/>
      <name val="HGｺﾞｼｯｸM"/>
      <family val="3"/>
      <charset val="128"/>
    </font>
    <font>
      <b/>
      <sz val="11"/>
      <color rgb="FFFF0000"/>
      <name val="HGｺﾞｼｯｸM"/>
      <family val="3"/>
      <charset val="128"/>
    </font>
    <font>
      <sz val="11"/>
      <color rgb="FF9C6500"/>
      <name val="ＭＳ Ｐゴシック"/>
      <family val="2"/>
      <charset val="128"/>
      <scheme val="minor"/>
    </font>
    <font>
      <sz val="8"/>
      <name val="HGｺﾞｼｯｸM"/>
      <family val="3"/>
      <charset val="128"/>
    </font>
    <font>
      <b/>
      <u/>
      <sz val="16"/>
      <color rgb="FFFF0000"/>
      <name val="HGｺﾞｼｯｸM"/>
      <family val="3"/>
      <charset val="128"/>
    </font>
    <font>
      <sz val="11"/>
      <color theme="0"/>
      <name val="HGPｺﾞｼｯｸM"/>
      <family val="3"/>
      <charset val="128"/>
    </font>
    <font>
      <u/>
      <sz val="16"/>
      <color rgb="FFFF0000"/>
      <name val="HGｺﾞｼｯｸM"/>
      <family val="3"/>
      <charset val="128"/>
    </font>
    <font>
      <sz val="11"/>
      <color theme="1"/>
      <name val="BIZ UDPゴシック"/>
      <family val="3"/>
      <charset val="128"/>
    </font>
    <font>
      <sz val="16"/>
      <color theme="1"/>
      <name val="BIZ UDPゴシック"/>
      <family val="3"/>
      <charset val="128"/>
    </font>
    <font>
      <b/>
      <sz val="11"/>
      <color theme="1"/>
      <name val="BIZ UDPゴシック"/>
      <family val="3"/>
      <charset val="128"/>
    </font>
    <font>
      <sz val="12"/>
      <color theme="0"/>
      <name val="BIZ UDPゴシック"/>
      <family val="3"/>
      <charset val="128"/>
    </font>
    <font>
      <sz val="12"/>
      <color theme="1"/>
      <name val="BIZ UDPゴシック"/>
      <family val="3"/>
      <charset val="128"/>
    </font>
    <font>
      <sz val="6"/>
      <color theme="1"/>
      <name val="BIZ UDPゴシック"/>
      <family val="3"/>
      <charset val="128"/>
    </font>
    <font>
      <sz val="11"/>
      <color theme="0"/>
      <name val="BIZ UDPゴシック"/>
      <family val="3"/>
      <charset val="128"/>
    </font>
    <font>
      <sz val="9"/>
      <color theme="1"/>
      <name val="BIZ UDPゴシック"/>
      <family val="3"/>
      <charset val="128"/>
    </font>
    <font>
      <sz val="8"/>
      <color theme="1"/>
      <name val="BIZ UDPゴシック"/>
      <family val="3"/>
      <charset val="128"/>
    </font>
    <font>
      <sz val="8"/>
      <color theme="1"/>
      <name val="ＭＳ Ｐゴシック"/>
      <family val="2"/>
      <charset val="128"/>
      <scheme val="minor"/>
    </font>
    <font>
      <sz val="10"/>
      <color theme="1"/>
      <name val="BIZ UDP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E0FFFF"/>
        <bgColor indexed="64"/>
      </patternFill>
    </fill>
    <fill>
      <patternFill patternType="solid">
        <fgColor rgb="FF0000FF"/>
        <bgColor indexed="64"/>
      </patternFill>
    </fill>
  </fills>
  <borders count="15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ck">
        <color indexed="10"/>
      </left>
      <right style="thick">
        <color indexed="10"/>
      </right>
      <top style="thick">
        <color indexed="1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10"/>
      </left>
      <right style="thick">
        <color indexed="10"/>
      </right>
      <top style="thin">
        <color indexed="64"/>
      </top>
      <bottom style="thin">
        <color indexed="64"/>
      </bottom>
      <diagonal/>
    </border>
    <border>
      <left style="thick">
        <color indexed="10"/>
      </left>
      <right style="thick">
        <color indexed="10"/>
      </right>
      <top style="thin">
        <color indexed="64"/>
      </top>
      <bottom style="thick">
        <color indexed="10"/>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medium">
        <color indexed="64"/>
      </right>
      <top style="medium">
        <color indexed="64"/>
      </top>
      <bottom style="medium">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hair">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hair">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auto="1"/>
      </top>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hair">
        <color auto="1"/>
      </left>
      <right style="hair">
        <color auto="1"/>
      </right>
      <top/>
      <bottom style="thin">
        <color indexed="64"/>
      </bottom>
      <diagonal/>
    </border>
    <border>
      <left style="thin">
        <color indexed="64"/>
      </left>
      <right style="thin">
        <color indexed="64"/>
      </right>
      <top style="hair">
        <color indexed="64"/>
      </top>
      <bottom style="hair">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auto="1"/>
      </top>
      <bottom style="hair">
        <color auto="1"/>
      </bottom>
      <diagonal/>
    </border>
    <border>
      <left style="hair">
        <color auto="1"/>
      </left>
      <right/>
      <top style="hair">
        <color auto="1"/>
      </top>
      <bottom style="hair">
        <color auto="1"/>
      </bottom>
      <diagonal/>
    </border>
    <border>
      <left/>
      <right style="thin">
        <color indexed="64"/>
      </right>
      <top style="hair">
        <color auto="1"/>
      </top>
      <bottom style="hair">
        <color auto="1"/>
      </bottom>
      <diagonal/>
    </border>
    <border>
      <left style="thin">
        <color indexed="64"/>
      </left>
      <right/>
      <top style="hair">
        <color auto="1"/>
      </top>
      <bottom style="thin">
        <color indexed="64"/>
      </bottom>
      <diagonal/>
    </border>
    <border>
      <left/>
      <right style="hair">
        <color auto="1"/>
      </right>
      <top style="hair">
        <color auto="1"/>
      </top>
      <bottom style="thin">
        <color indexed="64"/>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hair">
        <color auto="1"/>
      </left>
      <right style="hair">
        <color auto="1"/>
      </right>
      <top style="hair">
        <color auto="1"/>
      </top>
      <bottom style="thin">
        <color indexed="64"/>
      </bottom>
      <diagonal/>
    </border>
    <border>
      <left/>
      <right/>
      <top style="hair">
        <color indexed="64"/>
      </top>
      <bottom style="hair">
        <color indexed="64"/>
      </bottom>
      <diagonal/>
    </border>
    <border>
      <left style="thin">
        <color indexed="64"/>
      </left>
      <right style="thin">
        <color indexed="64"/>
      </right>
      <top style="hair">
        <color auto="1"/>
      </top>
      <bottom style="thin">
        <color indexed="64"/>
      </bottom>
      <diagonal/>
    </border>
    <border>
      <left style="hair">
        <color auto="1"/>
      </left>
      <right style="hair">
        <color auto="1"/>
      </right>
      <top style="thin">
        <color indexed="64"/>
      </top>
      <bottom style="thin">
        <color indexed="64"/>
      </bottom>
      <diagonal/>
    </border>
    <border>
      <left style="hair">
        <color auto="1"/>
      </left>
      <right style="hair">
        <color auto="1"/>
      </right>
      <top style="thin">
        <color indexed="64"/>
      </top>
      <bottom/>
      <diagonal/>
    </border>
    <border>
      <left style="hair">
        <color auto="1"/>
      </left>
      <right style="hair">
        <color auto="1"/>
      </right>
      <top/>
      <bottom/>
      <diagonal/>
    </border>
    <border>
      <left/>
      <right/>
      <top style="hair">
        <color indexed="64"/>
      </top>
      <bottom style="thin">
        <color indexed="64"/>
      </bottom>
      <diagonal/>
    </border>
    <border>
      <left style="hair">
        <color auto="1"/>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hair">
        <color indexed="64"/>
      </right>
      <top style="hair">
        <color indexed="64"/>
      </top>
      <bottom/>
      <diagonal/>
    </border>
    <border>
      <left/>
      <right/>
      <top style="hair">
        <color indexed="64"/>
      </top>
      <bottom/>
      <diagonal/>
    </border>
    <border>
      <left style="hair">
        <color indexed="64"/>
      </left>
      <right style="thin">
        <color indexed="64"/>
      </right>
      <top style="hair">
        <color indexed="64"/>
      </top>
      <bottom/>
      <diagonal/>
    </border>
    <border>
      <left style="hair">
        <color auto="1"/>
      </left>
      <right style="hair">
        <color auto="1"/>
      </right>
      <top/>
      <bottom style="hair">
        <color auto="1"/>
      </bottom>
      <diagonal/>
    </border>
    <border>
      <left style="hair">
        <color indexed="64"/>
      </left>
      <right style="thin">
        <color indexed="64"/>
      </right>
      <top style="double">
        <color indexed="64"/>
      </top>
      <bottom style="thin">
        <color indexed="64"/>
      </bottom>
      <diagonal/>
    </border>
    <border>
      <left style="hair">
        <color auto="1"/>
      </left>
      <right style="hair">
        <color auto="1"/>
      </right>
      <top style="hair">
        <color auto="1"/>
      </top>
      <bottom/>
      <diagonal/>
    </border>
    <border>
      <left/>
      <right style="hair">
        <color auto="1"/>
      </right>
      <top/>
      <bottom style="hair">
        <color auto="1"/>
      </bottom>
      <diagonal/>
    </border>
    <border>
      <left style="hair">
        <color auto="1"/>
      </left>
      <right style="thin">
        <color indexed="64"/>
      </right>
      <top style="thin">
        <color indexed="64"/>
      </top>
      <bottom/>
      <diagonal/>
    </border>
    <border>
      <left style="thin">
        <color indexed="64"/>
      </left>
      <right/>
      <top/>
      <bottom style="double">
        <color indexed="64"/>
      </bottom>
      <diagonal/>
    </border>
    <border>
      <left/>
      <right style="hair">
        <color auto="1"/>
      </right>
      <top/>
      <bottom style="double">
        <color indexed="64"/>
      </bottom>
      <diagonal/>
    </border>
    <border>
      <left style="hair">
        <color auto="1"/>
      </left>
      <right/>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hair">
        <color auto="1"/>
      </left>
      <right style="thin">
        <color indexed="64"/>
      </right>
      <top/>
      <bottom style="thin">
        <color indexed="64"/>
      </bottom>
      <diagonal/>
    </border>
    <border>
      <left style="medium">
        <color rgb="FFFF0000"/>
      </left>
      <right style="hair">
        <color auto="1"/>
      </right>
      <top style="medium">
        <color rgb="FFFF0000"/>
      </top>
      <bottom style="hair">
        <color auto="1"/>
      </bottom>
      <diagonal/>
    </border>
    <border>
      <left style="hair">
        <color auto="1"/>
      </left>
      <right style="hair">
        <color auto="1"/>
      </right>
      <top style="medium">
        <color rgb="FFFF0000"/>
      </top>
      <bottom style="hair">
        <color auto="1"/>
      </bottom>
      <diagonal/>
    </border>
    <border>
      <left style="hair">
        <color auto="1"/>
      </left>
      <right style="medium">
        <color rgb="FFFF0000"/>
      </right>
      <top style="medium">
        <color rgb="FFFF0000"/>
      </top>
      <bottom style="hair">
        <color auto="1"/>
      </bottom>
      <diagonal/>
    </border>
    <border>
      <left style="medium">
        <color rgb="FFFF0000"/>
      </left>
      <right style="hair">
        <color auto="1"/>
      </right>
      <top style="hair">
        <color auto="1"/>
      </top>
      <bottom style="medium">
        <color rgb="FFFF0000"/>
      </bottom>
      <diagonal/>
    </border>
    <border>
      <left style="hair">
        <color auto="1"/>
      </left>
      <right style="hair">
        <color auto="1"/>
      </right>
      <top style="hair">
        <color auto="1"/>
      </top>
      <bottom style="medium">
        <color rgb="FFFF0000"/>
      </bottom>
      <diagonal/>
    </border>
    <border>
      <left style="hair">
        <color auto="1"/>
      </left>
      <right style="medium">
        <color rgb="FFFF0000"/>
      </right>
      <top style="hair">
        <color auto="1"/>
      </top>
      <bottom style="medium">
        <color rgb="FFFF0000"/>
      </bottom>
      <diagonal/>
    </border>
    <border diagonalDown="1">
      <left/>
      <right/>
      <top style="thin">
        <color indexed="64"/>
      </top>
      <bottom/>
      <diagonal style="thin">
        <color indexed="64"/>
      </diagonal>
    </border>
    <border>
      <left style="hair">
        <color auto="1"/>
      </left>
      <right style="hair">
        <color auto="1"/>
      </right>
      <top/>
      <bottom style="hair">
        <color auto="1"/>
      </bottom>
      <diagonal/>
    </border>
    <border>
      <left style="medium">
        <color indexed="64"/>
      </left>
      <right style="medium">
        <color indexed="64"/>
      </right>
      <top style="medium">
        <color indexed="64"/>
      </top>
      <bottom style="medium">
        <color indexed="64"/>
      </bottom>
      <diagonal/>
    </border>
    <border>
      <left style="hair">
        <color auto="1"/>
      </left>
      <right style="thin">
        <color indexed="64"/>
      </right>
      <top/>
      <bottom style="hair">
        <color auto="1"/>
      </bottom>
      <diagonal/>
    </border>
    <border>
      <left style="hair">
        <color indexed="64"/>
      </left>
      <right style="hair">
        <color indexed="64"/>
      </right>
      <top style="hair">
        <color indexed="64"/>
      </top>
      <bottom style="medium">
        <color indexed="64"/>
      </bottom>
      <diagonal/>
    </border>
    <border diagonalDown="1">
      <left style="thin">
        <color auto="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ck">
        <color rgb="FFFF0000"/>
      </left>
      <right style="hair">
        <color auto="1"/>
      </right>
      <top style="thick">
        <color rgb="FFFF0000"/>
      </top>
      <bottom style="hair">
        <color auto="1"/>
      </bottom>
      <diagonal/>
    </border>
    <border>
      <left style="hair">
        <color auto="1"/>
      </left>
      <right style="hair">
        <color auto="1"/>
      </right>
      <top style="thick">
        <color rgb="FFFF0000"/>
      </top>
      <bottom style="hair">
        <color auto="1"/>
      </bottom>
      <diagonal/>
    </border>
    <border>
      <left style="hair">
        <color auto="1"/>
      </left>
      <right style="thick">
        <color rgb="FFFF0000"/>
      </right>
      <top style="thick">
        <color rgb="FFFF0000"/>
      </top>
      <bottom style="hair">
        <color auto="1"/>
      </bottom>
      <diagonal/>
    </border>
    <border>
      <left style="thick">
        <color rgb="FFFF0000"/>
      </left>
      <right style="hair">
        <color auto="1"/>
      </right>
      <top style="hair">
        <color auto="1"/>
      </top>
      <bottom style="thick">
        <color rgb="FFFF0000"/>
      </bottom>
      <diagonal/>
    </border>
    <border>
      <left style="hair">
        <color auto="1"/>
      </left>
      <right style="hair">
        <color auto="1"/>
      </right>
      <top style="hair">
        <color auto="1"/>
      </top>
      <bottom style="thick">
        <color rgb="FFFF0000"/>
      </bottom>
      <diagonal/>
    </border>
    <border>
      <left style="hair">
        <color auto="1"/>
      </left>
      <right style="thick">
        <color rgb="FFFF0000"/>
      </right>
      <top style="hair">
        <color auto="1"/>
      </top>
      <bottom style="thick">
        <color rgb="FFFF0000"/>
      </bottom>
      <diagonal/>
    </border>
    <border>
      <left/>
      <right style="hair">
        <color auto="1"/>
      </right>
      <top style="medium">
        <color rgb="FFFF0000"/>
      </top>
      <bottom style="hair">
        <color auto="1"/>
      </bottom>
      <diagonal/>
    </border>
    <border>
      <left/>
      <right style="hair">
        <color auto="1"/>
      </right>
      <top style="hair">
        <color auto="1"/>
      </top>
      <bottom style="medium">
        <color rgb="FFFF0000"/>
      </bottom>
      <diagonal/>
    </border>
  </borders>
  <cellStyleXfs count="96">
    <xf numFmtId="0" fontId="0" fillId="0" borderId="0"/>
    <xf numFmtId="0" fontId="28" fillId="2" borderId="0" applyNumberFormat="0" applyBorder="0" applyAlignment="0" applyProtection="0">
      <alignment vertical="center"/>
    </xf>
    <xf numFmtId="0" fontId="28" fillId="3" borderId="0" applyNumberFormat="0" applyBorder="0" applyAlignment="0" applyProtection="0">
      <alignment vertical="center"/>
    </xf>
    <xf numFmtId="0" fontId="28" fillId="4" borderId="0" applyNumberFormat="0" applyBorder="0" applyAlignment="0" applyProtection="0">
      <alignment vertical="center"/>
    </xf>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30" fillId="0" borderId="0" applyNumberFormat="0" applyFill="0" applyBorder="0" applyAlignment="0" applyProtection="0">
      <alignment vertical="center"/>
    </xf>
    <xf numFmtId="0" fontId="31" fillId="20" borderId="1" applyNumberFormat="0" applyAlignment="0" applyProtection="0">
      <alignment vertical="center"/>
    </xf>
    <xf numFmtId="0" fontId="32" fillId="21" borderId="0" applyNumberFormat="0" applyBorder="0" applyAlignment="0" applyProtection="0">
      <alignment vertical="center"/>
    </xf>
    <xf numFmtId="0" fontId="20" fillId="22" borderId="2" applyNumberFormat="0" applyFont="0" applyAlignment="0" applyProtection="0">
      <alignment vertical="center"/>
    </xf>
    <xf numFmtId="0" fontId="33" fillId="0" borderId="3" applyNumberFormat="0" applyFill="0" applyAlignment="0" applyProtection="0">
      <alignment vertical="center"/>
    </xf>
    <xf numFmtId="0" fontId="34" fillId="3" borderId="0" applyNumberFormat="0" applyBorder="0" applyAlignment="0" applyProtection="0">
      <alignment vertical="center"/>
    </xf>
    <xf numFmtId="0" fontId="35" fillId="23" borderId="4" applyNumberFormat="0" applyAlignment="0" applyProtection="0">
      <alignment vertical="center"/>
    </xf>
    <xf numFmtId="0" fontId="26" fillId="0" borderId="0" applyNumberFormat="0" applyFill="0" applyBorder="0" applyAlignment="0" applyProtection="0">
      <alignment vertical="center"/>
    </xf>
    <xf numFmtId="38" fontId="18" fillId="0" borderId="0" applyFont="0" applyFill="0" applyBorder="0" applyAlignment="0" applyProtection="0"/>
    <xf numFmtId="38" fontId="20" fillId="0" borderId="0" applyFont="0" applyFill="0" applyBorder="0" applyAlignment="0" applyProtection="0">
      <alignment vertical="center"/>
    </xf>
    <xf numFmtId="0" fontId="36" fillId="0" borderId="5" applyNumberFormat="0" applyFill="0" applyAlignment="0" applyProtection="0">
      <alignment vertical="center"/>
    </xf>
    <xf numFmtId="0" fontId="37" fillId="0" borderId="6" applyNumberFormat="0" applyFill="0" applyAlignment="0" applyProtection="0">
      <alignment vertical="center"/>
    </xf>
    <xf numFmtId="0" fontId="38" fillId="0" borderId="7" applyNumberFormat="0" applyFill="0" applyAlignment="0" applyProtection="0">
      <alignment vertical="center"/>
    </xf>
    <xf numFmtId="0" fontId="38" fillId="0" borderId="0" applyNumberFormat="0" applyFill="0" applyBorder="0" applyAlignment="0" applyProtection="0">
      <alignment vertical="center"/>
    </xf>
    <xf numFmtId="0" fontId="39" fillId="0" borderId="8" applyNumberFormat="0" applyFill="0" applyAlignment="0" applyProtection="0">
      <alignment vertical="center"/>
    </xf>
    <xf numFmtId="0" fontId="40" fillId="23" borderId="9" applyNumberFormat="0" applyAlignment="0" applyProtection="0">
      <alignment vertical="center"/>
    </xf>
    <xf numFmtId="0" fontId="41" fillId="0" borderId="0" applyNumberFormat="0" applyFill="0" applyBorder="0" applyAlignment="0" applyProtection="0">
      <alignment vertical="center"/>
    </xf>
    <xf numFmtId="0" fontId="42" fillId="7" borderId="4" applyNumberFormat="0" applyAlignment="0" applyProtection="0">
      <alignment vertical="center"/>
    </xf>
    <xf numFmtId="0" fontId="20" fillId="0" borderId="0">
      <alignment vertical="center"/>
    </xf>
    <xf numFmtId="0" fontId="47" fillId="0" borderId="0">
      <alignment vertical="center"/>
    </xf>
    <xf numFmtId="0" fontId="20" fillId="0" borderId="0">
      <alignment vertical="center"/>
    </xf>
    <xf numFmtId="0" fontId="20" fillId="0" borderId="0">
      <alignment vertical="center"/>
    </xf>
    <xf numFmtId="0" fontId="43" fillId="4" borderId="0" applyNumberFormat="0" applyBorder="0" applyAlignment="0" applyProtection="0">
      <alignment vertical="center"/>
    </xf>
    <xf numFmtId="180" fontId="47" fillId="0" borderId="0" applyFont="0" applyFill="0" applyBorder="0" applyAlignment="0" applyProtection="0">
      <alignment vertical="center"/>
    </xf>
    <xf numFmtId="38" fontId="47" fillId="0" borderId="0" applyFont="0" applyFill="0" applyBorder="0" applyAlignment="0" applyProtection="0">
      <alignment vertical="center"/>
    </xf>
    <xf numFmtId="38" fontId="22" fillId="0" borderId="0" applyFont="0" applyFill="0" applyBorder="0" applyAlignment="0" applyProtection="0">
      <alignment vertical="center"/>
    </xf>
    <xf numFmtId="0" fontId="47" fillId="0" borderId="0">
      <alignment vertical="center"/>
    </xf>
    <xf numFmtId="0" fontId="18" fillId="0" borderId="0"/>
    <xf numFmtId="38" fontId="18" fillId="0" borderId="0" applyFont="0" applyFill="0" applyBorder="0" applyAlignment="0" applyProtection="0"/>
    <xf numFmtId="0" fontId="22" fillId="0" borderId="0">
      <alignment vertical="center"/>
    </xf>
    <xf numFmtId="180" fontId="18" fillId="0" borderId="0" applyFont="0" applyFill="0" applyBorder="0" applyAlignment="0" applyProtection="0"/>
    <xf numFmtId="0" fontId="56" fillId="0" borderId="0">
      <alignment vertical="center"/>
    </xf>
    <xf numFmtId="0" fontId="17"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6" fillId="0" borderId="0">
      <alignment vertical="center"/>
    </xf>
    <xf numFmtId="0" fontId="15" fillId="0" borderId="0">
      <alignment vertical="center"/>
    </xf>
    <xf numFmtId="9" fontId="15" fillId="0" borderId="0" applyFont="0" applyFill="0" applyBorder="0" applyAlignment="0" applyProtection="0">
      <alignment vertical="center"/>
    </xf>
    <xf numFmtId="0" fontId="14" fillId="0" borderId="0">
      <alignment vertical="center"/>
    </xf>
    <xf numFmtId="9" fontId="14" fillId="0" borderId="0" applyFont="0" applyFill="0" applyBorder="0" applyAlignment="0" applyProtection="0">
      <alignment vertical="center"/>
    </xf>
    <xf numFmtId="38" fontId="13" fillId="0" borderId="0" applyFont="0" applyFill="0" applyBorder="0" applyAlignment="0" applyProtection="0">
      <alignment vertical="center"/>
    </xf>
    <xf numFmtId="0" fontId="18" fillId="0" borderId="0">
      <alignment vertical="center"/>
    </xf>
    <xf numFmtId="0" fontId="18" fillId="0" borderId="0">
      <alignment vertical="center"/>
    </xf>
    <xf numFmtId="38" fontId="12" fillId="0" borderId="0" applyFont="0" applyFill="0" applyBorder="0" applyAlignment="0" applyProtection="0">
      <alignment vertical="center"/>
    </xf>
    <xf numFmtId="0" fontId="11" fillId="0" borderId="0">
      <alignment vertical="center"/>
    </xf>
    <xf numFmtId="0" fontId="63" fillId="0" borderId="0">
      <alignment vertical="center"/>
    </xf>
    <xf numFmtId="38" fontId="63" fillId="0" borderId="0" applyFont="0" applyFill="0" applyBorder="0" applyAlignment="0" applyProtection="0">
      <alignment vertical="center"/>
    </xf>
    <xf numFmtId="0" fontId="62" fillId="0" borderId="0">
      <alignment vertical="center"/>
    </xf>
    <xf numFmtId="0" fontId="47" fillId="0" borderId="0"/>
    <xf numFmtId="0" fontId="10" fillId="0" borderId="0">
      <alignment vertical="center"/>
    </xf>
    <xf numFmtId="0" fontId="9" fillId="0" borderId="0">
      <alignment vertical="center"/>
    </xf>
    <xf numFmtId="9" fontId="9"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0" fontId="6" fillId="0" borderId="0">
      <alignment vertical="center"/>
    </xf>
    <xf numFmtId="9" fontId="6"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62" fillId="0" borderId="0"/>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xf numFmtId="0" fontId="1" fillId="0" borderId="0">
      <alignment vertical="center"/>
    </xf>
  </cellStyleXfs>
  <cellXfs count="730">
    <xf numFmtId="0" fontId="0" fillId="0" borderId="0" xfId="0"/>
    <xf numFmtId="0" fontId="0" fillId="0" borderId="0" xfId="0" applyAlignment="1">
      <alignment vertical="center"/>
    </xf>
    <xf numFmtId="0" fontId="25" fillId="0" borderId="18" xfId="0" applyFont="1" applyBorder="1" applyAlignment="1">
      <alignment horizontal="center" vertical="center"/>
    </xf>
    <xf numFmtId="0" fontId="21" fillId="0" borderId="0" xfId="51" applyFont="1">
      <alignment vertical="center"/>
    </xf>
    <xf numFmtId="0" fontId="45" fillId="0" borderId="0" xfId="51" applyFont="1">
      <alignment vertical="center"/>
    </xf>
    <xf numFmtId="0" fontId="47" fillId="0" borderId="0" xfId="51">
      <alignment vertical="center"/>
    </xf>
    <xf numFmtId="0" fontId="45" fillId="0" borderId="34" xfId="51" applyFont="1" applyBorder="1">
      <alignment vertical="center"/>
    </xf>
    <xf numFmtId="0" fontId="45" fillId="0" borderId="28" xfId="51" applyFont="1" applyBorder="1">
      <alignment vertical="center"/>
    </xf>
    <xf numFmtId="0" fontId="45" fillId="0" borderId="29" xfId="51" applyFont="1" applyBorder="1">
      <alignment vertical="center"/>
    </xf>
    <xf numFmtId="0" fontId="45" fillId="0" borderId="35" xfId="51" applyFont="1" applyBorder="1">
      <alignment vertical="center"/>
    </xf>
    <xf numFmtId="0" fontId="45" fillId="0" borderId="30" xfId="51" applyFont="1" applyBorder="1">
      <alignment vertical="center"/>
    </xf>
    <xf numFmtId="0" fontId="45" fillId="0" borderId="38" xfId="51" applyFont="1" applyBorder="1">
      <alignment vertical="center"/>
    </xf>
    <xf numFmtId="0" fontId="45" fillId="0" borderId="32" xfId="51" applyFont="1" applyBorder="1">
      <alignment vertical="center"/>
    </xf>
    <xf numFmtId="0" fontId="45" fillId="0" borderId="34" xfId="51" applyFont="1" applyBorder="1" applyAlignment="1">
      <alignment vertical="center" textRotation="255"/>
    </xf>
    <xf numFmtId="0" fontId="45" fillId="0" borderId="61" xfId="51" applyFont="1" applyBorder="1" applyAlignment="1">
      <alignment horizontal="center" vertical="center" textRotation="255"/>
    </xf>
    <xf numFmtId="0" fontId="45" fillId="0" borderId="33" xfId="51" applyFont="1" applyBorder="1">
      <alignment vertical="center"/>
    </xf>
    <xf numFmtId="0" fontId="45" fillId="0" borderId="35" xfId="51" applyFont="1" applyBorder="1" applyAlignment="1">
      <alignment vertical="center" textRotation="255"/>
    </xf>
    <xf numFmtId="0" fontId="45" fillId="0" borderId="37" xfId="51" applyFont="1" applyBorder="1">
      <alignment vertical="center"/>
    </xf>
    <xf numFmtId="0" fontId="45" fillId="0" borderId="38" xfId="51" applyFont="1" applyBorder="1" applyAlignment="1">
      <alignment vertical="center" textRotation="255"/>
    </xf>
    <xf numFmtId="0" fontId="24" fillId="0" borderId="0" xfId="0" applyFont="1" applyAlignment="1">
      <alignment vertical="center"/>
    </xf>
    <xf numFmtId="0" fontId="25" fillId="0" borderId="11" xfId="0" applyFont="1" applyBorder="1" applyAlignment="1">
      <alignment horizontal="center" vertical="center"/>
    </xf>
    <xf numFmtId="0" fontId="27" fillId="0" borderId="19" xfId="0" applyFont="1" applyBorder="1" applyAlignment="1">
      <alignment horizontal="center" vertical="center"/>
    </xf>
    <xf numFmtId="0" fontId="25" fillId="0" borderId="12" xfId="0" applyFont="1" applyBorder="1" applyAlignment="1">
      <alignment horizontal="center" vertical="center"/>
    </xf>
    <xf numFmtId="0" fontId="0" fillId="0" borderId="18"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0" fillId="0" borderId="20" xfId="0" applyBorder="1" applyAlignment="1">
      <alignment vertical="center"/>
    </xf>
    <xf numFmtId="0" fontId="0" fillId="0" borderId="12" xfId="0" quotePrefix="1"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25" fillId="0" borderId="0" xfId="0" applyFont="1" applyAlignment="1">
      <alignment vertical="center"/>
    </xf>
    <xf numFmtId="0" fontId="0" fillId="26" borderId="23" xfId="0" applyFill="1" applyBorder="1" applyAlignment="1" applyProtection="1">
      <alignment horizontal="left" vertical="center"/>
      <protection locked="0"/>
    </xf>
    <xf numFmtId="0" fontId="0" fillId="26" borderId="23" xfId="0" applyFill="1" applyBorder="1" applyAlignment="1" applyProtection="1">
      <alignment vertical="center"/>
      <protection locked="0"/>
    </xf>
    <xf numFmtId="0" fontId="0" fillId="26" borderId="23" xfId="0" applyFill="1" applyBorder="1" applyAlignment="1" applyProtection="1">
      <alignment vertical="center" shrinkToFit="1"/>
      <protection locked="0"/>
    </xf>
    <xf numFmtId="176" fontId="0" fillId="26" borderId="23" xfId="0" applyNumberFormat="1" applyFill="1" applyBorder="1" applyAlignment="1" applyProtection="1">
      <alignment horizontal="left" vertical="center"/>
      <protection locked="0"/>
    </xf>
    <xf numFmtId="38" fontId="0" fillId="26" borderId="23" xfId="33" applyFont="1" applyFill="1" applyBorder="1" applyAlignment="1" applyProtection="1">
      <alignment horizontal="left" vertical="center"/>
      <protection locked="0"/>
    </xf>
    <xf numFmtId="0" fontId="0" fillId="26" borderId="24" xfId="0" applyFill="1" applyBorder="1" applyAlignment="1" applyProtection="1">
      <alignment horizontal="left" vertical="center"/>
      <protection locked="0"/>
    </xf>
    <xf numFmtId="0" fontId="0" fillId="25" borderId="0" xfId="0" applyFill="1" applyAlignment="1">
      <alignment vertical="center"/>
    </xf>
    <xf numFmtId="176" fontId="21" fillId="26" borderId="0" xfId="0" applyNumberFormat="1" applyFont="1" applyFill="1" applyAlignment="1">
      <alignment vertical="center"/>
    </xf>
    <xf numFmtId="0" fontId="45" fillId="0" borderId="0" xfId="51" applyFont="1" applyAlignment="1">
      <alignment horizontal="right" vertical="center"/>
    </xf>
    <xf numFmtId="0" fontId="45" fillId="0" borderId="10" xfId="51" applyFont="1" applyBorder="1">
      <alignment vertical="center"/>
    </xf>
    <xf numFmtId="0" fontId="45" fillId="0" borderId="31" xfId="51" applyFont="1" applyBorder="1">
      <alignment vertical="center"/>
    </xf>
    <xf numFmtId="0" fontId="0" fillId="0" borderId="0" xfId="0" applyAlignment="1">
      <alignment horizontal="right" vertical="center"/>
    </xf>
    <xf numFmtId="0" fontId="62" fillId="0" borderId="20" xfId="0" applyFont="1" applyBorder="1" applyAlignment="1">
      <alignment vertical="center"/>
    </xf>
    <xf numFmtId="0" fontId="48" fillId="0" borderId="0" xfId="77" applyFont="1">
      <alignment vertical="center"/>
    </xf>
    <xf numFmtId="0" fontId="48" fillId="0" borderId="0" xfId="77" applyFont="1" applyAlignment="1">
      <alignment horizontal="left" vertical="center"/>
    </xf>
    <xf numFmtId="0" fontId="49" fillId="0" borderId="0" xfId="77" applyFont="1">
      <alignment vertical="center"/>
    </xf>
    <xf numFmtId="0" fontId="49" fillId="0" borderId="0" xfId="77" applyFont="1" applyAlignment="1">
      <alignment horizontal="center" vertical="center"/>
    </xf>
    <xf numFmtId="0" fontId="48" fillId="0" borderId="0" xfId="77" applyFont="1" applyAlignment="1">
      <alignment horizontal="center" vertical="center"/>
    </xf>
    <xf numFmtId="181" fontId="49" fillId="0" borderId="0" xfId="77" applyNumberFormat="1" applyFont="1">
      <alignment vertical="center"/>
    </xf>
    <xf numFmtId="0" fontId="50" fillId="0" borderId="0" xfId="77" applyFont="1" applyAlignment="1">
      <alignment horizontal="right" vertical="center"/>
    </xf>
    <xf numFmtId="0" fontId="49" fillId="0" borderId="0" xfId="77" applyFont="1" applyAlignment="1">
      <alignment vertical="center" shrinkToFit="1"/>
    </xf>
    <xf numFmtId="0" fontId="50" fillId="0" borderId="0" xfId="77" applyFont="1" applyAlignment="1">
      <alignment horizontal="left" vertical="center"/>
    </xf>
    <xf numFmtId="0" fontId="58" fillId="0" borderId="0" xfId="77" applyFont="1">
      <alignment vertical="center"/>
    </xf>
    <xf numFmtId="0" fontId="50" fillId="0" borderId="0" xfId="77" applyFont="1">
      <alignment vertical="center"/>
    </xf>
    <xf numFmtId="0" fontId="50" fillId="0" borderId="0" xfId="77" applyFont="1" applyAlignment="1">
      <alignment vertical="center" wrapText="1" shrinkToFit="1"/>
    </xf>
    <xf numFmtId="0" fontId="49" fillId="0" borderId="0" xfId="77" applyFont="1" applyAlignment="1">
      <alignment vertical="center" wrapText="1"/>
    </xf>
    <xf numFmtId="0" fontId="51" fillId="0" borderId="0" xfId="77" applyFont="1" applyAlignment="1">
      <alignment vertical="center" wrapText="1"/>
    </xf>
    <xf numFmtId="0" fontId="51" fillId="0" borderId="18" xfId="77" applyFont="1" applyBorder="1" applyAlignment="1">
      <alignment horizontal="center" vertical="center"/>
    </xf>
    <xf numFmtId="0" fontId="51" fillId="0" borderId="18" xfId="77" applyFont="1" applyBorder="1" applyAlignment="1">
      <alignment horizontal="center" vertical="center" wrapText="1" shrinkToFit="1"/>
    </xf>
    <xf numFmtId="0" fontId="51" fillId="0" borderId="18" xfId="77" applyFont="1" applyBorder="1" applyAlignment="1">
      <alignment horizontal="center" vertical="center" wrapText="1"/>
    </xf>
    <xf numFmtId="181" fontId="51" fillId="0" borderId="18" xfId="77" applyNumberFormat="1" applyFont="1" applyBorder="1" applyAlignment="1">
      <alignment horizontal="center" vertical="center"/>
    </xf>
    <xf numFmtId="0" fontId="50" fillId="0" borderId="0" xfId="77" applyFont="1" applyAlignment="1">
      <alignment vertical="center" wrapText="1"/>
    </xf>
    <xf numFmtId="0" fontId="50" fillId="0" borderId="0" xfId="77" applyFont="1" applyAlignment="1">
      <alignment vertical="center" shrinkToFit="1"/>
    </xf>
    <xf numFmtId="179" fontId="49" fillId="0" borderId="13" xfId="77" applyNumberFormat="1" applyFont="1" applyBorder="1" applyAlignment="1">
      <alignment horizontal="center" vertical="center"/>
    </xf>
    <xf numFmtId="181" fontId="49" fillId="0" borderId="13" xfId="78" applyNumberFormat="1" applyFont="1" applyBorder="1" applyAlignment="1">
      <alignment horizontal="center" vertical="center"/>
    </xf>
    <xf numFmtId="193" fontId="50" fillId="0" borderId="0" xfId="77" applyNumberFormat="1" applyFont="1">
      <alignment vertical="center"/>
    </xf>
    <xf numFmtId="181" fontId="60" fillId="0" borderId="0" xfId="77" applyNumberFormat="1" applyFont="1">
      <alignment vertical="center"/>
    </xf>
    <xf numFmtId="179" fontId="49" fillId="0" borderId="94" xfId="77" applyNumberFormat="1" applyFont="1" applyBorder="1" applyAlignment="1">
      <alignment horizontal="center" vertical="center"/>
    </xf>
    <xf numFmtId="181" fontId="49" fillId="0" borderId="91" xfId="78" applyNumberFormat="1" applyFont="1" applyBorder="1" applyAlignment="1">
      <alignment horizontal="center" vertical="center"/>
    </xf>
    <xf numFmtId="0" fontId="49" fillId="0" borderId="0" xfId="77" applyFont="1" applyAlignment="1">
      <alignment vertical="center" textRotation="255"/>
    </xf>
    <xf numFmtId="181" fontId="49" fillId="0" borderId="0" xfId="78" applyNumberFormat="1" applyFont="1" applyFill="1" applyBorder="1" applyAlignment="1">
      <alignment vertical="center"/>
    </xf>
    <xf numFmtId="181" fontId="58" fillId="0" borderId="0" xfId="77" applyNumberFormat="1" applyFont="1">
      <alignment vertical="center"/>
    </xf>
    <xf numFmtId="179" fontId="49" fillId="0" borderId="57" xfId="77" applyNumberFormat="1" applyFont="1" applyBorder="1" applyAlignment="1">
      <alignment horizontal="center" vertical="center"/>
    </xf>
    <xf numFmtId="179" fontId="49" fillId="0" borderId="16" xfId="77" applyNumberFormat="1" applyFont="1" applyBorder="1" applyAlignment="1">
      <alignment horizontal="center" vertical="center"/>
    </xf>
    <xf numFmtId="181" fontId="49" fillId="0" borderId="16" xfId="78" applyNumberFormat="1" applyFont="1" applyBorder="1" applyAlignment="1">
      <alignment horizontal="center" vertical="center"/>
    </xf>
    <xf numFmtId="0" fontId="61" fillId="0" borderId="0" xfId="77" applyFont="1">
      <alignment vertical="center"/>
    </xf>
    <xf numFmtId="179" fontId="49" fillId="0" borderId="17" xfId="77" applyNumberFormat="1" applyFont="1" applyBorder="1" applyAlignment="1">
      <alignment horizontal="center" vertical="center"/>
    </xf>
    <xf numFmtId="181" fontId="49" fillId="0" borderId="22" xfId="78" applyNumberFormat="1" applyFont="1" applyBorder="1" applyAlignment="1">
      <alignment horizontal="center" vertical="center"/>
    </xf>
    <xf numFmtId="0" fontId="49" fillId="0" borderId="0" xfId="77" applyFont="1" applyAlignment="1">
      <alignment horizontal="left" vertical="center" shrinkToFit="1"/>
    </xf>
    <xf numFmtId="176" fontId="53" fillId="0" borderId="0" xfId="77" applyNumberFormat="1" applyFont="1" applyAlignment="1">
      <alignment horizontal="center" vertical="center"/>
    </xf>
    <xf numFmtId="0" fontId="53" fillId="0" borderId="0" xfId="77" applyFont="1" applyAlignment="1">
      <alignment horizontal="center" vertical="center"/>
    </xf>
    <xf numFmtId="0" fontId="49" fillId="0" borderId="0" xfId="77" applyFont="1" applyAlignment="1">
      <alignment horizontal="right" vertical="center"/>
    </xf>
    <xf numFmtId="182" fontId="49" fillId="0" borderId="0" xfId="77" applyNumberFormat="1" applyFont="1" applyAlignment="1">
      <alignment horizontal="left" vertical="center"/>
    </xf>
    <xf numFmtId="181" fontId="49" fillId="0" borderId="0" xfId="77" applyNumberFormat="1" applyFont="1" applyAlignment="1">
      <alignment horizontal="center" vertical="center"/>
    </xf>
    <xf numFmtId="181" fontId="52" fillId="0" borderId="0" xfId="77" applyNumberFormat="1" applyFont="1" applyAlignment="1">
      <alignment horizontal="center" vertical="center"/>
    </xf>
    <xf numFmtId="1" fontId="49" fillId="0" borderId="0" xfId="77" applyNumberFormat="1" applyFont="1" applyAlignment="1">
      <alignment horizontal="center" vertical="center"/>
    </xf>
    <xf numFmtId="14" fontId="49" fillId="0" borderId="0" xfId="77" applyNumberFormat="1" applyFont="1">
      <alignment vertical="center"/>
    </xf>
    <xf numFmtId="0" fontId="49" fillId="0" borderId="67" xfId="77" applyFont="1" applyBorder="1" applyAlignment="1">
      <alignment horizontal="center" vertical="center"/>
    </xf>
    <xf numFmtId="0" fontId="49" fillId="0" borderId="91" xfId="77" applyFont="1" applyBorder="1" applyAlignment="1">
      <alignment horizontal="center" vertical="center"/>
    </xf>
    <xf numFmtId="183" fontId="49" fillId="0" borderId="68" xfId="77" applyNumberFormat="1" applyFont="1" applyBorder="1" applyAlignment="1">
      <alignment horizontal="center" vertical="center"/>
    </xf>
    <xf numFmtId="183" fontId="49" fillId="0" borderId="58" xfId="77" applyNumberFormat="1" applyFont="1" applyBorder="1" applyAlignment="1">
      <alignment horizontal="center" vertical="center"/>
    </xf>
    <xf numFmtId="183" fontId="49" fillId="0" borderId="55" xfId="77" applyNumberFormat="1" applyFont="1" applyBorder="1" applyAlignment="1">
      <alignment horizontal="center" vertical="center"/>
    </xf>
    <xf numFmtId="183" fontId="49" fillId="0" borderId="117" xfId="77" applyNumberFormat="1" applyFont="1" applyBorder="1" applyAlignment="1">
      <alignment horizontal="center" vertical="center" shrinkToFit="1"/>
    </xf>
    <xf numFmtId="183" fontId="49" fillId="0" borderId="114" xfId="77" applyNumberFormat="1" applyFont="1" applyBorder="1" applyAlignment="1">
      <alignment horizontal="center" vertical="center"/>
    </xf>
    <xf numFmtId="183" fontId="49" fillId="0" borderId="48" xfId="77" applyNumberFormat="1" applyFont="1" applyBorder="1" applyAlignment="1">
      <alignment horizontal="center" vertical="center"/>
    </xf>
    <xf numFmtId="0" fontId="49" fillId="0" borderId="103" xfId="77" applyFont="1" applyBorder="1" applyAlignment="1">
      <alignment horizontal="center" vertical="center"/>
    </xf>
    <xf numFmtId="0" fontId="49" fillId="0" borderId="98" xfId="77" applyFont="1" applyBorder="1" applyAlignment="1">
      <alignment horizontal="center" vertical="center"/>
    </xf>
    <xf numFmtId="0" fontId="49" fillId="0" borderId="107" xfId="77" applyFont="1" applyBorder="1" applyAlignment="1">
      <alignment horizontal="center" vertical="center"/>
    </xf>
    <xf numFmtId="0" fontId="59" fillId="0" borderId="11" xfId="77" applyFont="1" applyBorder="1" applyAlignment="1">
      <alignment vertical="center" wrapText="1" shrinkToFit="1"/>
    </xf>
    <xf numFmtId="0" fontId="49" fillId="0" borderId="18" xfId="77" applyFont="1" applyBorder="1">
      <alignment vertical="center"/>
    </xf>
    <xf numFmtId="0" fontId="49" fillId="0" borderId="25" xfId="77" applyFont="1" applyBorder="1">
      <alignment vertical="center"/>
    </xf>
    <xf numFmtId="0" fontId="69" fillId="0" borderId="17" xfId="77" applyFont="1" applyBorder="1" applyAlignment="1">
      <alignment vertical="center" wrapText="1" shrinkToFit="1"/>
    </xf>
    <xf numFmtId="0" fontId="49" fillId="0" borderId="11" xfId="77" applyFont="1" applyBorder="1" applyAlignment="1" applyProtection="1">
      <alignment vertical="center" textRotation="255" shrinkToFit="1"/>
      <protection locked="0"/>
    </xf>
    <xf numFmtId="0" fontId="49" fillId="0" borderId="104" xfId="77" applyFont="1" applyBorder="1" applyAlignment="1" applyProtection="1">
      <alignment vertical="center" textRotation="255" shrinkToFit="1"/>
      <protection locked="0"/>
    </xf>
    <xf numFmtId="0" fontId="57" fillId="0" borderId="18" xfId="77" applyFont="1" applyBorder="1" applyAlignment="1">
      <alignment horizontal="center" vertical="center" wrapText="1"/>
    </xf>
    <xf numFmtId="181" fontId="57" fillId="0" borderId="18" xfId="77" applyNumberFormat="1" applyFont="1" applyBorder="1" applyAlignment="1">
      <alignment horizontal="center" vertical="center" wrapText="1"/>
    </xf>
    <xf numFmtId="0" fontId="49" fillId="0" borderId="20" xfId="77" applyFont="1" applyBorder="1" applyAlignment="1">
      <alignment vertical="center" shrinkToFit="1"/>
    </xf>
    <xf numFmtId="0" fontId="49" fillId="0" borderId="16" xfId="77" applyFont="1" applyBorder="1">
      <alignment vertical="center"/>
    </xf>
    <xf numFmtId="0" fontId="49" fillId="0" borderId="13" xfId="77" applyFont="1" applyBorder="1" applyAlignment="1" applyProtection="1">
      <alignment horizontal="center" vertical="center" shrinkToFit="1"/>
      <protection locked="0"/>
    </xf>
    <xf numFmtId="0" fontId="49" fillId="0" borderId="105" xfId="77" applyFont="1" applyBorder="1" applyAlignment="1" applyProtection="1">
      <alignment horizontal="center" vertical="center" shrinkToFit="1"/>
      <protection locked="0"/>
    </xf>
    <xf numFmtId="0" fontId="49" fillId="0" borderId="0" xfId="77" applyFont="1" applyAlignment="1" applyProtection="1">
      <alignment horizontal="center" vertical="center" shrinkToFit="1"/>
      <protection locked="0"/>
    </xf>
    <xf numFmtId="179" fontId="49" fillId="0" borderId="91" xfId="77" applyNumberFormat="1" applyFont="1" applyBorder="1" applyAlignment="1">
      <alignment horizontal="center" vertical="center"/>
    </xf>
    <xf numFmtId="0" fontId="49" fillId="0" borderId="21" xfId="77" applyFont="1" applyBorder="1" applyAlignment="1">
      <alignment horizontal="center" vertical="center"/>
    </xf>
    <xf numFmtId="0" fontId="49" fillId="0" borderId="18" xfId="77" applyFont="1" applyBorder="1" applyAlignment="1">
      <alignment horizontal="center" vertical="center"/>
    </xf>
    <xf numFmtId="0" fontId="64" fillId="0" borderId="91" xfId="77" applyFont="1" applyBorder="1" applyAlignment="1">
      <alignment vertical="center" shrinkToFit="1"/>
    </xf>
    <xf numFmtId="0" fontId="49" fillId="0" borderId="94" xfId="77" applyFont="1" applyBorder="1" applyAlignment="1" applyProtection="1">
      <alignment horizontal="center" vertical="center" shrinkToFit="1"/>
      <protection locked="0"/>
    </xf>
    <xf numFmtId="0" fontId="49" fillId="0" borderId="93" xfId="77" applyFont="1" applyBorder="1" applyAlignment="1" applyProtection="1">
      <alignment horizontal="center" vertical="center" shrinkToFit="1"/>
      <protection locked="0"/>
    </xf>
    <xf numFmtId="0" fontId="49" fillId="0" borderId="102" xfId="77" applyFont="1" applyBorder="1" applyAlignment="1" applyProtection="1">
      <alignment horizontal="center" vertical="center" shrinkToFit="1"/>
      <protection locked="0"/>
    </xf>
    <xf numFmtId="181" fontId="49" fillId="0" borderId="91" xfId="77" applyNumberFormat="1" applyFont="1" applyBorder="1" applyAlignment="1">
      <alignment horizontal="center" vertical="center"/>
    </xf>
    <xf numFmtId="0" fontId="49" fillId="0" borderId="91" xfId="77" applyFont="1" applyBorder="1" applyAlignment="1">
      <alignment vertical="center" shrinkToFit="1"/>
    </xf>
    <xf numFmtId="0" fontId="49" fillId="0" borderId="16" xfId="77" applyFont="1" applyBorder="1" applyAlignment="1">
      <alignment horizontal="center" vertical="center"/>
    </xf>
    <xf numFmtId="0" fontId="49" fillId="0" borderId="103" xfId="77" applyFont="1" applyBorder="1" applyAlignment="1">
      <alignment vertical="center" shrinkToFit="1"/>
    </xf>
    <xf numFmtId="0" fontId="49" fillId="0" borderId="17" xfId="77" applyFont="1" applyBorder="1">
      <alignment vertical="center"/>
    </xf>
    <xf numFmtId="0" fontId="49" fillId="0" borderId="16" xfId="77" applyFont="1" applyBorder="1" applyAlignment="1" applyProtection="1">
      <alignment horizontal="center" vertical="center" shrinkToFit="1"/>
      <protection locked="0"/>
    </xf>
    <xf numFmtId="0" fontId="49" fillId="0" borderId="90" xfId="77" applyFont="1" applyBorder="1" applyAlignment="1" applyProtection="1">
      <alignment horizontal="center" vertical="center" shrinkToFit="1"/>
      <protection locked="0"/>
    </xf>
    <xf numFmtId="0" fontId="49" fillId="0" borderId="114" xfId="77" applyFont="1" applyBorder="1" applyAlignment="1" applyProtection="1">
      <alignment horizontal="center" vertical="center" shrinkToFit="1"/>
      <protection locked="0"/>
    </xf>
    <xf numFmtId="0" fontId="49" fillId="0" borderId="50" xfId="77" applyFont="1" applyBorder="1" applyAlignment="1" applyProtection="1">
      <alignment horizontal="center" vertical="center" shrinkToFit="1"/>
      <protection locked="0"/>
    </xf>
    <xf numFmtId="0" fontId="49" fillId="0" borderId="22" xfId="77" applyFont="1" applyBorder="1" applyAlignment="1">
      <alignment horizontal="center" vertical="center"/>
    </xf>
    <xf numFmtId="0" fontId="69" fillId="0" borderId="103" xfId="77" applyFont="1" applyBorder="1" applyAlignment="1">
      <alignment vertical="center" wrapText="1" shrinkToFit="1"/>
    </xf>
    <xf numFmtId="0" fontId="49" fillId="0" borderId="27" xfId="77" applyFont="1" applyBorder="1" applyAlignment="1" applyProtection="1">
      <alignment vertical="center" textRotation="255" shrinkToFit="1"/>
      <protection locked="0"/>
    </xf>
    <xf numFmtId="179" fontId="49" fillId="0" borderId="18" xfId="77" applyNumberFormat="1" applyFont="1" applyBorder="1" applyAlignment="1">
      <alignment horizontal="center" vertical="center"/>
    </xf>
    <xf numFmtId="0" fontId="49" fillId="0" borderId="25" xfId="77" applyFont="1" applyBorder="1" applyAlignment="1">
      <alignment horizontal="center" vertical="center"/>
    </xf>
    <xf numFmtId="181" fontId="49" fillId="0" borderId="18" xfId="77" applyNumberFormat="1" applyFont="1" applyBorder="1">
      <alignment vertical="center"/>
    </xf>
    <xf numFmtId="0" fontId="64" fillId="0" borderId="21" xfId="77" applyFont="1" applyBorder="1" applyAlignment="1">
      <alignment vertical="center" shrinkToFit="1"/>
    </xf>
    <xf numFmtId="0" fontId="49" fillId="0" borderId="21" xfId="77" applyFont="1" applyBorder="1">
      <alignment vertical="center"/>
    </xf>
    <xf numFmtId="0" fontId="49" fillId="0" borderId="10" xfId="77" applyFont="1" applyBorder="1">
      <alignment vertical="center"/>
    </xf>
    <xf numFmtId="0" fontId="49" fillId="0" borderId="106" xfId="77" applyFont="1" applyBorder="1" applyAlignment="1" applyProtection="1">
      <alignment horizontal="center" vertical="center" shrinkToFit="1"/>
      <protection locked="0"/>
    </xf>
    <xf numFmtId="0" fontId="69" fillId="0" borderId="22" xfId="77" applyFont="1" applyBorder="1" applyAlignment="1">
      <alignment vertical="center" wrapText="1" shrinkToFit="1"/>
    </xf>
    <xf numFmtId="0" fontId="49" fillId="0" borderId="12" xfId="77" applyFont="1" applyBorder="1" applyAlignment="1">
      <alignment horizontal="center" vertical="center"/>
    </xf>
    <xf numFmtId="0" fontId="49" fillId="0" borderId="15" xfId="77" applyFont="1" applyBorder="1">
      <alignment vertical="center"/>
    </xf>
    <xf numFmtId="0" fontId="49" fillId="0" borderId="14" xfId="77" applyFont="1" applyBorder="1" applyAlignment="1" applyProtection="1">
      <alignment horizontal="center" vertical="center" shrinkToFit="1"/>
      <protection locked="0"/>
    </xf>
    <xf numFmtId="0" fontId="49" fillId="0" borderId="88" xfId="77" applyFont="1" applyBorder="1" applyAlignment="1" applyProtection="1">
      <alignment horizontal="center" vertical="center" shrinkToFit="1"/>
      <protection locked="0"/>
    </xf>
    <xf numFmtId="0" fontId="49" fillId="0" borderId="10" xfId="77" applyFont="1" applyBorder="1" applyAlignment="1" applyProtection="1">
      <alignment horizontal="center" vertical="center" shrinkToFit="1"/>
      <protection locked="0"/>
    </xf>
    <xf numFmtId="179" fontId="49" fillId="0" borderId="103" xfId="77" applyNumberFormat="1" applyFont="1" applyBorder="1" applyAlignment="1">
      <alignment horizontal="center" vertical="center"/>
    </xf>
    <xf numFmtId="0" fontId="49" fillId="0" borderId="0" xfId="77" applyFont="1" applyAlignment="1">
      <alignment horizontal="center" vertical="center" textRotation="255"/>
    </xf>
    <xf numFmtId="0" fontId="49" fillId="0" borderId="0" xfId="77" applyFont="1" applyAlignment="1">
      <alignment horizontal="center" vertical="center" wrapText="1"/>
    </xf>
    <xf numFmtId="179" fontId="49" fillId="0" borderId="0" xfId="77" applyNumberFormat="1" applyFont="1" applyAlignment="1">
      <alignment horizontal="center" vertical="center"/>
    </xf>
    <xf numFmtId="181" fontId="49" fillId="0" borderId="76" xfId="77" applyNumberFormat="1" applyFont="1" applyBorder="1" applyAlignment="1">
      <alignment horizontal="center" vertical="center" shrinkToFit="1"/>
    </xf>
    <xf numFmtId="181" fontId="49" fillId="0" borderId="51" xfId="77" applyNumberFormat="1" applyFont="1" applyBorder="1" applyAlignment="1">
      <alignment horizontal="center" vertical="center"/>
    </xf>
    <xf numFmtId="0" fontId="57" fillId="0" borderId="0" xfId="77" applyFont="1" applyAlignment="1">
      <alignment horizontal="left" vertical="center"/>
    </xf>
    <xf numFmtId="0" fontId="49" fillId="0" borderId="54" xfId="77" applyFont="1" applyBorder="1" applyAlignment="1">
      <alignment horizontal="center" vertical="center"/>
    </xf>
    <xf numFmtId="0" fontId="49" fillId="0" borderId="49" xfId="77" applyFont="1" applyBorder="1" applyAlignment="1">
      <alignment horizontal="center" vertical="center"/>
    </xf>
    <xf numFmtId="0" fontId="49" fillId="0" borderId="75" xfId="77" applyFont="1" applyBorder="1" applyAlignment="1">
      <alignment horizontal="center" vertical="center"/>
    </xf>
    <xf numFmtId="183" fontId="49" fillId="0" borderId="49" xfId="77" applyNumberFormat="1" applyFont="1" applyBorder="1" applyAlignment="1">
      <alignment horizontal="center" vertical="center" shrinkToFit="1"/>
    </xf>
    <xf numFmtId="0" fontId="49" fillId="0" borderId="92" xfId="77" applyFont="1" applyBorder="1" applyAlignment="1">
      <alignment horizontal="center" vertical="center"/>
    </xf>
    <xf numFmtId="0" fontId="59" fillId="0" borderId="17" xfId="77" applyFont="1" applyBorder="1" applyAlignment="1">
      <alignment vertical="center" wrapText="1" shrinkToFit="1"/>
    </xf>
    <xf numFmtId="0" fontId="49" fillId="0" borderId="22" xfId="77" applyFont="1" applyBorder="1">
      <alignment vertical="center"/>
    </xf>
    <xf numFmtId="0" fontId="49" fillId="0" borderId="68" xfId="77" applyFont="1" applyBorder="1" applyAlignment="1" applyProtection="1">
      <alignment horizontal="center" vertical="center" shrinkToFit="1"/>
      <protection locked="0"/>
    </xf>
    <xf numFmtId="0" fontId="49" fillId="0" borderId="55" xfId="77" applyFont="1" applyBorder="1" applyAlignment="1" applyProtection="1">
      <alignment horizontal="center" vertical="center" shrinkToFit="1"/>
      <protection locked="0"/>
    </xf>
    <xf numFmtId="0" fontId="49" fillId="0" borderId="86" xfId="77" applyFont="1" applyBorder="1" applyAlignment="1" applyProtection="1">
      <alignment horizontal="center" vertical="center" shrinkToFit="1"/>
      <protection locked="0"/>
    </xf>
    <xf numFmtId="0" fontId="49" fillId="0" borderId="95" xfId="77" applyFont="1" applyBorder="1" applyAlignment="1" applyProtection="1">
      <alignment horizontal="center" vertical="center" shrinkToFit="1"/>
      <protection locked="0"/>
    </xf>
    <xf numFmtId="0" fontId="49" fillId="0" borderId="92" xfId="77" applyFont="1" applyBorder="1" applyAlignment="1" applyProtection="1">
      <alignment horizontal="center" vertical="center" shrinkToFit="1"/>
      <protection locked="0"/>
    </xf>
    <xf numFmtId="0" fontId="49" fillId="0" borderId="99" xfId="77" applyFont="1" applyBorder="1" applyAlignment="1" applyProtection="1">
      <alignment horizontal="center" vertical="center" shrinkToFit="1"/>
      <protection locked="0"/>
    </xf>
    <xf numFmtId="0" fontId="69" fillId="0" borderId="97" xfId="77" applyFont="1" applyBorder="1" applyAlignment="1">
      <alignment vertical="center" wrapText="1" shrinkToFit="1"/>
    </xf>
    <xf numFmtId="0" fontId="49" fillId="0" borderId="58" xfId="77" applyFont="1" applyBorder="1" applyAlignment="1" applyProtection="1">
      <alignment horizontal="center" vertical="center" shrinkToFit="1"/>
      <protection locked="0"/>
    </xf>
    <xf numFmtId="0" fontId="49" fillId="0" borderId="56" xfId="77" applyFont="1" applyBorder="1" applyAlignment="1" applyProtection="1">
      <alignment horizontal="center" vertical="center" shrinkToFit="1"/>
      <protection locked="0"/>
    </xf>
    <xf numFmtId="0" fontId="49" fillId="0" borderId="49" xfId="77" applyFont="1" applyBorder="1" applyAlignment="1" applyProtection="1">
      <alignment horizontal="center" vertical="center" shrinkToFit="1"/>
      <protection locked="0"/>
    </xf>
    <xf numFmtId="0" fontId="49" fillId="0" borderId="17" xfId="77" applyFont="1" applyBorder="1" applyAlignment="1">
      <alignment horizontal="center" vertical="center"/>
    </xf>
    <xf numFmtId="0" fontId="49" fillId="0" borderId="57" xfId="77" applyFont="1" applyBorder="1" applyAlignment="1" applyProtection="1">
      <alignment horizontal="center" vertical="center" shrinkToFit="1"/>
      <protection locked="0"/>
    </xf>
    <xf numFmtId="0" fontId="49" fillId="0" borderId="101" xfId="77" applyFont="1" applyBorder="1" applyAlignment="1" applyProtection="1">
      <alignment horizontal="center" vertical="center" shrinkToFit="1"/>
      <protection locked="0"/>
    </xf>
    <xf numFmtId="0" fontId="49" fillId="0" borderId="108" xfId="77" applyFont="1" applyBorder="1" applyAlignment="1" applyProtection="1">
      <alignment horizontal="center" vertical="center" shrinkToFit="1"/>
      <protection locked="0"/>
    </xf>
    <xf numFmtId="0" fontId="49" fillId="0" borderId="17" xfId="77" applyFont="1" applyBorder="1" applyAlignment="1" applyProtection="1">
      <alignment horizontal="center" vertical="center" shrinkToFit="1"/>
      <protection locked="0"/>
    </xf>
    <xf numFmtId="0" fontId="49" fillId="0" borderId="84" xfId="77" applyFont="1" applyBorder="1" applyAlignment="1" applyProtection="1">
      <alignment horizontal="center" vertical="center" shrinkToFit="1"/>
      <protection locked="0"/>
    </xf>
    <xf numFmtId="0" fontId="49" fillId="0" borderId="48" xfId="77" applyFont="1" applyBorder="1" applyAlignment="1" applyProtection="1">
      <alignment horizontal="center" vertical="center" shrinkToFit="1"/>
      <protection locked="0"/>
    </xf>
    <xf numFmtId="181" fontId="49" fillId="0" borderId="0" xfId="77" applyNumberFormat="1" applyFont="1" applyAlignment="1">
      <alignment horizontal="center" vertical="center" shrinkToFit="1"/>
    </xf>
    <xf numFmtId="0" fontId="49" fillId="0" borderId="73" xfId="77" applyFont="1" applyBorder="1" applyAlignment="1" applyProtection="1">
      <alignment vertical="center" textRotation="255" shrinkToFit="1"/>
      <protection locked="0"/>
    </xf>
    <xf numFmtId="0" fontId="49" fillId="0" borderId="54" xfId="77" applyFont="1" applyBorder="1" applyAlignment="1" applyProtection="1">
      <alignment horizontal="center" vertical="center" shrinkToFit="1"/>
      <protection locked="0"/>
    </xf>
    <xf numFmtId="0" fontId="49" fillId="0" borderId="65" xfId="77" applyFont="1" applyBorder="1" applyAlignment="1" applyProtection="1">
      <alignment horizontal="center" vertical="center" shrinkToFit="1"/>
      <protection locked="0"/>
    </xf>
    <xf numFmtId="0" fontId="49" fillId="0" borderId="97" xfId="77" applyFont="1" applyBorder="1" applyAlignment="1" applyProtection="1">
      <alignment horizontal="center" vertical="center" shrinkToFit="1"/>
      <protection locked="0"/>
    </xf>
    <xf numFmtId="0" fontId="49" fillId="0" borderId="98" xfId="77" applyFont="1" applyBorder="1" applyAlignment="1" applyProtection="1">
      <alignment horizontal="center" vertical="center" shrinkToFit="1"/>
      <protection locked="0"/>
    </xf>
    <xf numFmtId="0" fontId="49" fillId="0" borderId="117" xfId="77" applyFont="1" applyBorder="1" applyAlignment="1" applyProtection="1">
      <alignment horizontal="center" vertical="center" shrinkToFit="1"/>
      <protection locked="0"/>
    </xf>
    <xf numFmtId="0" fontId="57" fillId="0" borderId="0" xfId="77" applyFont="1" applyAlignment="1">
      <alignment horizontal="center" vertical="center"/>
    </xf>
    <xf numFmtId="0" fontId="49" fillId="0" borderId="13" xfId="77" applyFont="1" applyBorder="1">
      <alignment vertical="center"/>
    </xf>
    <xf numFmtId="0" fontId="49" fillId="0" borderId="14" xfId="77" applyFont="1" applyBorder="1">
      <alignment vertical="center"/>
    </xf>
    <xf numFmtId="0" fontId="49" fillId="0" borderId="14" xfId="77" applyFont="1" applyBorder="1" applyAlignment="1">
      <alignment horizontal="center" vertical="center"/>
    </xf>
    <xf numFmtId="0" fontId="49" fillId="0" borderId="14" xfId="77" applyFont="1" applyBorder="1" applyAlignment="1" applyProtection="1">
      <alignment horizontal="center" vertical="center"/>
      <protection locked="0"/>
    </xf>
    <xf numFmtId="0" fontId="49" fillId="0" borderId="26" xfId="77" applyFont="1" applyBorder="1">
      <alignment vertical="center"/>
    </xf>
    <xf numFmtId="0" fontId="49" fillId="0" borderId="0" xfId="77" applyFont="1" applyAlignment="1" applyProtection="1">
      <alignment horizontal="left" vertical="center"/>
      <protection locked="0"/>
    </xf>
    <xf numFmtId="0" fontId="49" fillId="0" borderId="0" xfId="77" applyFont="1" applyAlignment="1" applyProtection="1">
      <alignment horizontal="center" vertical="center"/>
      <protection locked="0"/>
    </xf>
    <xf numFmtId="0" fontId="49" fillId="0" borderId="16" xfId="77" applyFont="1" applyBorder="1" applyAlignment="1">
      <alignment vertical="center" shrinkToFit="1"/>
    </xf>
    <xf numFmtId="0" fontId="49" fillId="0" borderId="0" xfId="77" applyFont="1" applyAlignment="1">
      <alignment horizontal="center" vertical="center" shrinkToFit="1"/>
    </xf>
    <xf numFmtId="0" fontId="49" fillId="0" borderId="18" xfId="77" applyFont="1" applyBorder="1" applyAlignment="1" applyProtection="1">
      <alignment vertical="center" textRotation="255" shrinkToFit="1"/>
      <protection locked="0"/>
    </xf>
    <xf numFmtId="0" fontId="49" fillId="0" borderId="15" xfId="77" applyFont="1" applyBorder="1" applyAlignment="1">
      <alignment vertical="center" shrinkToFit="1"/>
    </xf>
    <xf numFmtId="181" fontId="49" fillId="0" borderId="0" xfId="77" applyNumberFormat="1" applyFont="1" applyAlignment="1">
      <alignment vertical="center" shrinkToFit="1"/>
    </xf>
    <xf numFmtId="0" fontId="49" fillId="0" borderId="18" xfId="77" applyFont="1" applyBorder="1" applyAlignment="1" applyProtection="1">
      <alignment horizontal="center" vertical="center" shrinkToFit="1"/>
      <protection locked="0"/>
    </xf>
    <xf numFmtId="0" fontId="49" fillId="0" borderId="10" xfId="77" applyFont="1" applyBorder="1" applyAlignment="1">
      <alignment horizontal="center" vertical="center"/>
    </xf>
    <xf numFmtId="0" fontId="49" fillId="0" borderId="10" xfId="77" applyFont="1" applyBorder="1" applyAlignment="1" applyProtection="1">
      <alignment horizontal="center" vertical="center"/>
      <protection locked="0"/>
    </xf>
    <xf numFmtId="0" fontId="48" fillId="0" borderId="0" xfId="83" applyFont="1" applyAlignment="1">
      <alignment horizontal="left" vertical="center"/>
    </xf>
    <xf numFmtId="0" fontId="49" fillId="0" borderId="0" xfId="83" applyFont="1" applyAlignment="1">
      <alignment horizontal="center" vertical="center"/>
    </xf>
    <xf numFmtId="0" fontId="48" fillId="0" borderId="0" xfId="83" applyFont="1" applyAlignment="1">
      <alignment horizontal="center" vertical="center"/>
    </xf>
    <xf numFmtId="0" fontId="49" fillId="0" borderId="0" xfId="83" applyFont="1">
      <alignment vertical="center"/>
    </xf>
    <xf numFmtId="0" fontId="50" fillId="0" borderId="0" xfId="83" applyFont="1" applyAlignment="1">
      <alignment horizontal="right" vertical="center"/>
    </xf>
    <xf numFmtId="0" fontId="49" fillId="0" borderId="54" xfId="83" applyFont="1" applyBorder="1" applyAlignment="1">
      <alignment horizontal="center" vertical="center"/>
    </xf>
    <xf numFmtId="0" fontId="49" fillId="0" borderId="65" xfId="83" applyFont="1" applyBorder="1" applyAlignment="1">
      <alignment horizontal="center" vertical="center"/>
    </xf>
    <xf numFmtId="0" fontId="67" fillId="24" borderId="134" xfId="83" applyFont="1" applyFill="1" applyBorder="1" applyAlignment="1">
      <alignment horizontal="center" vertical="center"/>
    </xf>
    <xf numFmtId="0" fontId="49" fillId="24" borderId="0" xfId="83" applyFont="1" applyFill="1" applyAlignment="1">
      <alignment horizontal="left" vertical="center"/>
    </xf>
    <xf numFmtId="0" fontId="49" fillId="24" borderId="0" xfId="83" applyFont="1" applyFill="1" applyAlignment="1" applyProtection="1">
      <alignment horizontal="left" vertical="center"/>
      <protection locked="0"/>
    </xf>
    <xf numFmtId="0" fontId="67" fillId="24" borderId="69" xfId="83" applyFont="1" applyFill="1" applyBorder="1" applyAlignment="1">
      <alignment horizontal="center" vertical="center"/>
    </xf>
    <xf numFmtId="1" fontId="49" fillId="0" borderId="0" xfId="83" applyNumberFormat="1" applyFont="1">
      <alignment vertical="center"/>
    </xf>
    <xf numFmtId="1" fontId="49" fillId="0" borderId="0" xfId="83" applyNumberFormat="1" applyFont="1" applyAlignment="1">
      <alignment horizontal="center" vertical="center"/>
    </xf>
    <xf numFmtId="181" fontId="49" fillId="0" borderId="0" xfId="83" applyNumberFormat="1" applyFont="1" applyAlignment="1">
      <alignment horizontal="center" vertical="center"/>
    </xf>
    <xf numFmtId="0" fontId="49" fillId="0" borderId="0" xfId="83" applyFont="1" applyAlignment="1">
      <alignment horizontal="left" vertical="center" shrinkToFit="1"/>
    </xf>
    <xf numFmtId="176" fontId="53" fillId="0" borderId="0" xfId="83" applyNumberFormat="1" applyFont="1" applyAlignment="1">
      <alignment horizontal="center" vertical="center"/>
    </xf>
    <xf numFmtId="0" fontId="53" fillId="0" borderId="0" xfId="83" applyFont="1" applyAlignment="1">
      <alignment horizontal="center" vertical="center"/>
    </xf>
    <xf numFmtId="0" fontId="49" fillId="0" borderId="0" xfId="83" applyFont="1" applyAlignment="1">
      <alignment horizontal="right" vertical="center"/>
    </xf>
    <xf numFmtId="182" fontId="49" fillId="0" borderId="0" xfId="83" applyNumberFormat="1" applyFont="1" applyAlignment="1">
      <alignment horizontal="left" vertical="center"/>
    </xf>
    <xf numFmtId="181" fontId="52" fillId="0" borderId="0" xfId="83" applyNumberFormat="1" applyFont="1" applyAlignment="1">
      <alignment horizontal="center" vertical="center"/>
    </xf>
    <xf numFmtId="14" fontId="49" fillId="0" borderId="0" xfId="83" applyNumberFormat="1" applyFont="1">
      <alignment vertical="center"/>
    </xf>
    <xf numFmtId="0" fontId="49" fillId="0" borderId="67" xfId="83" applyFont="1" applyBorder="1" applyAlignment="1">
      <alignment horizontal="center" vertical="center"/>
    </xf>
    <xf numFmtId="0" fontId="49" fillId="0" borderId="91" xfId="83" applyFont="1" applyBorder="1" applyAlignment="1">
      <alignment horizontal="center" vertical="center"/>
    </xf>
    <xf numFmtId="183" fontId="49" fillId="0" borderId="68" xfId="83" applyNumberFormat="1" applyFont="1" applyBorder="1" applyAlignment="1">
      <alignment horizontal="center" vertical="center"/>
    </xf>
    <xf numFmtId="183" fontId="49" fillId="0" borderId="58" xfId="83" applyNumberFormat="1" applyFont="1" applyBorder="1" applyAlignment="1">
      <alignment horizontal="center" vertical="center"/>
    </xf>
    <xf numFmtId="55" fontId="49" fillId="0" borderId="58" xfId="83" applyNumberFormat="1" applyFont="1" applyBorder="1" applyAlignment="1">
      <alignment horizontal="center" vertical="center"/>
    </xf>
    <xf numFmtId="55" fontId="49" fillId="0" borderId="66" xfId="83" applyNumberFormat="1" applyFont="1" applyBorder="1" applyAlignment="1">
      <alignment horizontal="center" vertical="center"/>
    </xf>
    <xf numFmtId="183" fontId="49" fillId="0" borderId="117" xfId="83" applyNumberFormat="1" applyFont="1" applyBorder="1" applyAlignment="1">
      <alignment horizontal="center" vertical="center" shrinkToFit="1"/>
    </xf>
    <xf numFmtId="183" fontId="49" fillId="0" borderId="133" xfId="83" applyNumberFormat="1" applyFont="1" applyBorder="1" applyAlignment="1">
      <alignment horizontal="center" vertical="center"/>
    </xf>
    <xf numFmtId="0" fontId="64" fillId="0" borderId="49" xfId="83" applyFont="1" applyBorder="1">
      <alignment vertical="center"/>
    </xf>
    <xf numFmtId="179" fontId="49" fillId="0" borderId="135" xfId="83" applyNumberFormat="1" applyFont="1" applyBorder="1" applyAlignment="1">
      <alignment horizontal="center" vertical="center"/>
    </xf>
    <xf numFmtId="0" fontId="49" fillId="0" borderId="92" xfId="83" applyFont="1" applyBorder="1" applyAlignment="1">
      <alignment horizontal="center" vertical="center"/>
    </xf>
    <xf numFmtId="0" fontId="49" fillId="0" borderId="86" xfId="83" applyFont="1" applyBorder="1">
      <alignment vertical="center"/>
    </xf>
    <xf numFmtId="179" fontId="49" fillId="0" borderId="87" xfId="83" applyNumberFormat="1" applyFont="1" applyBorder="1" applyAlignment="1">
      <alignment horizontal="center" vertical="center"/>
    </xf>
    <xf numFmtId="0" fontId="53" fillId="0" borderId="0" xfId="83" applyFont="1">
      <alignment vertical="center"/>
    </xf>
    <xf numFmtId="181" fontId="49" fillId="0" borderId="87" xfId="84" applyNumberFormat="1" applyFont="1" applyBorder="1" applyAlignment="1" applyProtection="1">
      <alignment horizontal="center" vertical="center"/>
    </xf>
    <xf numFmtId="0" fontId="49" fillId="0" borderId="52" xfId="83" applyFont="1" applyBorder="1">
      <alignment vertical="center"/>
    </xf>
    <xf numFmtId="181" fontId="49" fillId="0" borderId="113" xfId="84" applyNumberFormat="1" applyFont="1" applyBorder="1" applyAlignment="1" applyProtection="1">
      <alignment horizontal="center" vertical="center"/>
    </xf>
    <xf numFmtId="0" fontId="49" fillId="0" borderId="88" xfId="83" applyFont="1" applyBorder="1">
      <alignment vertical="center"/>
    </xf>
    <xf numFmtId="181" fontId="49" fillId="0" borderId="89" xfId="84" applyNumberFormat="1" applyFont="1" applyBorder="1" applyAlignment="1" applyProtection="1">
      <alignment horizontal="center" vertical="center"/>
    </xf>
    <xf numFmtId="181" fontId="49" fillId="0" borderId="0" xfId="84" applyNumberFormat="1" applyFont="1" applyBorder="1" applyAlignment="1" applyProtection="1">
      <alignment horizontal="center" vertical="center"/>
    </xf>
    <xf numFmtId="0" fontId="49" fillId="0" borderId="0" xfId="83" applyFont="1" applyAlignment="1">
      <alignment horizontal="center" vertical="center" shrinkToFit="1"/>
    </xf>
    <xf numFmtId="0" fontId="57" fillId="0" borderId="0" xfId="83" applyFont="1" applyAlignment="1">
      <alignment horizontal="center" vertical="center"/>
    </xf>
    <xf numFmtId="0" fontId="49" fillId="0" borderId="0" xfId="83" applyFont="1" applyAlignment="1">
      <alignment vertical="center" shrinkToFit="1"/>
    </xf>
    <xf numFmtId="0" fontId="49" fillId="0" borderId="0" xfId="84" applyNumberFormat="1" applyFont="1" applyBorder="1" applyAlignment="1">
      <alignment horizontal="center" vertical="center"/>
    </xf>
    <xf numFmtId="0" fontId="57" fillId="0" borderId="0" xfId="83" applyFont="1" applyAlignment="1" applyProtection="1">
      <alignment horizontal="center" vertical="center"/>
      <protection locked="0"/>
    </xf>
    <xf numFmtId="0" fontId="57" fillId="0" borderId="0" xfId="83" applyFont="1" applyAlignment="1">
      <alignment horizontal="left" vertical="center"/>
    </xf>
    <xf numFmtId="0" fontId="49" fillId="0" borderId="49" xfId="83" applyFont="1" applyBorder="1" applyAlignment="1">
      <alignment horizontal="center" vertical="center"/>
    </xf>
    <xf numFmtId="55" fontId="49" fillId="0" borderId="133" xfId="83" applyNumberFormat="1" applyFont="1" applyBorder="1" applyAlignment="1">
      <alignment horizontal="center" vertical="center"/>
    </xf>
    <xf numFmtId="55" fontId="49" fillId="0" borderId="135" xfId="83" applyNumberFormat="1" applyFont="1" applyBorder="1" applyAlignment="1">
      <alignment horizontal="center" vertical="center"/>
    </xf>
    <xf numFmtId="0" fontId="49" fillId="0" borderId="75" xfId="83" applyFont="1" applyBorder="1" applyAlignment="1">
      <alignment horizontal="center" vertical="center"/>
    </xf>
    <xf numFmtId="183" fontId="49" fillId="0" borderId="49" xfId="83" applyNumberFormat="1" applyFont="1" applyBorder="1" applyAlignment="1">
      <alignment horizontal="center" vertical="center" shrinkToFit="1"/>
    </xf>
    <xf numFmtId="0" fontId="73" fillId="0" borderId="0" xfId="92" applyFont="1">
      <alignment vertical="center"/>
    </xf>
    <xf numFmtId="0" fontId="74" fillId="0" borderId="0" xfId="92" applyFont="1">
      <alignment vertical="center"/>
    </xf>
    <xf numFmtId="0" fontId="73" fillId="0" borderId="0" xfId="92" applyFont="1" applyAlignment="1">
      <alignment horizontal="center" vertical="center"/>
    </xf>
    <xf numFmtId="0" fontId="3" fillId="0" borderId="0" xfId="92">
      <alignment vertical="center"/>
    </xf>
    <xf numFmtId="179" fontId="3" fillId="0" borderId="0" xfId="92" applyNumberFormat="1" applyAlignment="1">
      <alignment horizontal="center" vertical="center"/>
    </xf>
    <xf numFmtId="191" fontId="3" fillId="0" borderId="0" xfId="92" applyNumberFormat="1" applyAlignment="1">
      <alignment horizontal="center" vertical="center"/>
    </xf>
    <xf numFmtId="0" fontId="75" fillId="26" borderId="134" xfId="92" applyFont="1" applyFill="1" applyBorder="1" applyAlignment="1">
      <alignment horizontal="center" vertical="center"/>
    </xf>
    <xf numFmtId="179" fontId="73" fillId="0" borderId="0" xfId="92" applyNumberFormat="1" applyFont="1" applyAlignment="1">
      <alignment horizontal="center" vertical="center"/>
    </xf>
    <xf numFmtId="58" fontId="73" fillId="26" borderId="0" xfId="92" applyNumberFormat="1" applyFont="1" applyFill="1" applyAlignment="1">
      <alignment horizontal="centerContinuous" vertical="center"/>
    </xf>
    <xf numFmtId="0" fontId="73" fillId="26" borderId="0" xfId="92" applyFont="1" applyFill="1" applyAlignment="1">
      <alignment horizontal="centerContinuous" vertical="center"/>
    </xf>
    <xf numFmtId="0" fontId="76" fillId="0" borderId="0" xfId="92" applyFont="1">
      <alignment vertical="center"/>
    </xf>
    <xf numFmtId="179" fontId="76" fillId="0" borderId="0" xfId="92" applyNumberFormat="1" applyFont="1" applyAlignment="1">
      <alignment horizontal="center" vertical="center"/>
    </xf>
    <xf numFmtId="191" fontId="77" fillId="0" borderId="0" xfId="92" applyNumberFormat="1" applyFont="1" applyAlignment="1">
      <alignment horizontal="center" vertical="center"/>
    </xf>
    <xf numFmtId="0" fontId="73" fillId="0" borderId="0" xfId="92" applyFont="1" applyAlignment="1">
      <alignment horizontal="left" vertical="center"/>
    </xf>
    <xf numFmtId="58" fontId="73" fillId="0" borderId="0" xfId="92" applyNumberFormat="1" applyFont="1" applyAlignment="1">
      <alignment horizontal="centerContinuous" vertical="center"/>
    </xf>
    <xf numFmtId="0" fontId="73" fillId="0" borderId="0" xfId="92" applyFont="1" applyAlignment="1">
      <alignment horizontal="centerContinuous" vertical="center"/>
    </xf>
    <xf numFmtId="0" fontId="78" fillId="0" borderId="0" xfId="92" applyFont="1">
      <alignment vertical="center"/>
    </xf>
    <xf numFmtId="187" fontId="78" fillId="0" borderId="0" xfId="92" applyNumberFormat="1" applyFont="1">
      <alignment vertical="center"/>
    </xf>
    <xf numFmtId="0" fontId="73" fillId="0" borderId="67" xfId="92" applyFont="1" applyBorder="1" applyAlignment="1">
      <alignment horizontal="center" vertical="center"/>
    </xf>
    <xf numFmtId="0" fontId="73" fillId="0" borderId="0" xfId="92" applyFont="1" applyAlignment="1">
      <alignment horizontal="center" vertical="center" wrapText="1"/>
    </xf>
    <xf numFmtId="55" fontId="73" fillId="0" borderId="13" xfId="92" applyNumberFormat="1" applyFont="1" applyBorder="1" applyAlignment="1">
      <alignment horizontal="centerContinuous" vertical="center"/>
    </xf>
    <xf numFmtId="0" fontId="73" fillId="0" borderId="14" xfId="92" applyFont="1" applyBorder="1" applyAlignment="1">
      <alignment horizontal="centerContinuous" vertical="center"/>
    </xf>
    <xf numFmtId="0" fontId="73" fillId="0" borderId="91" xfId="92" applyFont="1" applyBorder="1" applyAlignment="1">
      <alignment horizontal="center" vertical="center"/>
    </xf>
    <xf numFmtId="183" fontId="73" fillId="0" borderId="65" xfId="92" applyNumberFormat="1" applyFont="1" applyBorder="1" applyAlignment="1">
      <alignment horizontal="center" vertical="center"/>
    </xf>
    <xf numFmtId="183" fontId="73" fillId="0" borderId="58" xfId="92" applyNumberFormat="1" applyFont="1" applyBorder="1" applyAlignment="1">
      <alignment horizontal="center" vertical="center"/>
    </xf>
    <xf numFmtId="183" fontId="73" fillId="0" borderId="55" xfId="92" applyNumberFormat="1" applyFont="1" applyBorder="1" applyAlignment="1">
      <alignment horizontal="center" vertical="center"/>
    </xf>
    <xf numFmtId="0" fontId="79" fillId="0" borderId="0" xfId="92" applyFont="1" applyAlignment="1">
      <alignment horizontal="center" vertical="center" wrapText="1"/>
    </xf>
    <xf numFmtId="0" fontId="79" fillId="0" borderId="0" xfId="92" applyFont="1">
      <alignment vertical="center"/>
    </xf>
    <xf numFmtId="0" fontId="73" fillId="0" borderId="85" xfId="92" applyFont="1" applyBorder="1" applyAlignment="1">
      <alignment horizontal="center" vertical="center"/>
    </xf>
    <xf numFmtId="0" fontId="73" fillId="0" borderId="111" xfId="92" applyFont="1" applyBorder="1" applyAlignment="1">
      <alignment horizontal="center" vertical="center"/>
    </xf>
    <xf numFmtId="0" fontId="73" fillId="0" borderId="112" xfId="92" applyFont="1" applyBorder="1" applyAlignment="1">
      <alignment horizontal="center" vertical="center"/>
    </xf>
    <xf numFmtId="0" fontId="73" fillId="0" borderId="94" xfId="92" applyFont="1" applyBorder="1" applyAlignment="1">
      <alignment horizontal="center" vertical="center"/>
    </xf>
    <xf numFmtId="0" fontId="73" fillId="0" borderId="86" xfId="92" applyFont="1" applyBorder="1" applyAlignment="1">
      <alignment horizontal="center" vertical="center"/>
    </xf>
    <xf numFmtId="0" fontId="73" fillId="0" borderId="93" xfId="92" applyFont="1" applyBorder="1" applyAlignment="1">
      <alignment horizontal="center" vertical="center"/>
    </xf>
    <xf numFmtId="0" fontId="73" fillId="0" borderId="95" xfId="92" applyFont="1" applyBorder="1" applyAlignment="1">
      <alignment horizontal="center" vertical="center"/>
    </xf>
    <xf numFmtId="0" fontId="73" fillId="0" borderId="49" xfId="92" applyFont="1" applyBorder="1" applyAlignment="1">
      <alignment horizontal="center" vertical="center"/>
    </xf>
    <xf numFmtId="191" fontId="73" fillId="0" borderId="48" xfId="92" applyNumberFormat="1" applyFont="1" applyBorder="1" applyAlignment="1">
      <alignment horizontal="center" vertical="center"/>
    </xf>
    <xf numFmtId="191" fontId="73" fillId="0" borderId="133" xfId="92" applyNumberFormat="1" applyFont="1" applyBorder="1" applyAlignment="1">
      <alignment horizontal="center" vertical="center"/>
    </xf>
    <xf numFmtId="181" fontId="73" fillId="0" borderId="135" xfId="92" applyNumberFormat="1" applyFont="1" applyBorder="1" applyAlignment="1">
      <alignment horizontal="center" vertical="center"/>
    </xf>
    <xf numFmtId="181" fontId="73" fillId="0" borderId="0" xfId="92" applyNumberFormat="1" applyFont="1">
      <alignment vertical="center"/>
    </xf>
    <xf numFmtId="191" fontId="73" fillId="0" borderId="0" xfId="92" applyNumberFormat="1" applyFont="1" applyAlignment="1">
      <alignment horizontal="center" vertical="center"/>
    </xf>
    <xf numFmtId="0" fontId="73" fillId="0" borderId="97" xfId="92" applyFont="1" applyBorder="1" applyAlignment="1">
      <alignment horizontal="center" vertical="center"/>
    </xf>
    <xf numFmtId="0" fontId="73" fillId="0" borderId="88" xfId="92" applyFont="1" applyBorder="1" applyAlignment="1">
      <alignment horizontal="center" vertical="center"/>
    </xf>
    <xf numFmtId="0" fontId="73" fillId="0" borderId="101" xfId="92" applyFont="1" applyBorder="1" applyAlignment="1">
      <alignment horizontal="center" vertical="center"/>
    </xf>
    <xf numFmtId="0" fontId="73" fillId="0" borderId="99" xfId="92" applyFont="1" applyBorder="1" applyAlignment="1">
      <alignment horizontal="center" vertical="center"/>
    </xf>
    <xf numFmtId="191" fontId="73" fillId="0" borderId="99" xfId="92" applyNumberFormat="1" applyFont="1" applyBorder="1" applyAlignment="1">
      <alignment horizontal="center" vertical="center"/>
    </xf>
    <xf numFmtId="191" fontId="73" fillId="0" borderId="101" xfId="92" applyNumberFormat="1" applyFont="1" applyBorder="1" applyAlignment="1">
      <alignment horizontal="center" vertical="center"/>
    </xf>
    <xf numFmtId="181" fontId="73" fillId="0" borderId="89" xfId="92" applyNumberFormat="1" applyFont="1" applyBorder="1" applyAlignment="1">
      <alignment horizontal="center" vertical="center"/>
    </xf>
    <xf numFmtId="0" fontId="73" fillId="0" borderId="57" xfId="92" applyFont="1" applyBorder="1" applyAlignment="1">
      <alignment horizontal="center" vertical="center"/>
    </xf>
    <xf numFmtId="0" fontId="73" fillId="0" borderId="133" xfId="92" applyFont="1" applyBorder="1" applyAlignment="1">
      <alignment horizontal="center" vertical="center"/>
    </xf>
    <xf numFmtId="0" fontId="73" fillId="0" borderId="48" xfId="92" applyFont="1" applyBorder="1" applyAlignment="1">
      <alignment horizontal="center" vertical="center"/>
    </xf>
    <xf numFmtId="0" fontId="73" fillId="0" borderId="68" xfId="92" applyFont="1" applyBorder="1" applyAlignment="1">
      <alignment horizontal="center" vertical="center"/>
    </xf>
    <xf numFmtId="191" fontId="73" fillId="0" borderId="58" xfId="92" applyNumberFormat="1" applyFont="1" applyBorder="1" applyAlignment="1">
      <alignment horizontal="center" vertical="center"/>
    </xf>
    <xf numFmtId="181" fontId="73" fillId="0" borderId="66" xfId="92" applyNumberFormat="1" applyFont="1" applyBorder="1" applyAlignment="1">
      <alignment horizontal="center" vertical="center"/>
    </xf>
    <xf numFmtId="0" fontId="81" fillId="0" borderId="0" xfId="92" applyFont="1">
      <alignment vertical="center"/>
    </xf>
    <xf numFmtId="0" fontId="82" fillId="0" borderId="0" xfId="92" applyFont="1">
      <alignment vertical="center"/>
    </xf>
    <xf numFmtId="191" fontId="73" fillId="0" borderId="93" xfId="92" applyNumberFormat="1" applyFont="1" applyBorder="1" applyAlignment="1">
      <alignment horizontal="center" vertical="center"/>
    </xf>
    <xf numFmtId="181" fontId="73" fillId="0" borderId="87" xfId="92" applyNumberFormat="1" applyFont="1" applyBorder="1" applyAlignment="1">
      <alignment horizontal="center" vertical="center"/>
    </xf>
    <xf numFmtId="181" fontId="73" fillId="0" borderId="0" xfId="92" applyNumberFormat="1" applyFont="1" applyAlignment="1">
      <alignment horizontal="center" vertical="center"/>
    </xf>
    <xf numFmtId="196" fontId="78" fillId="0" borderId="0" xfId="92" applyNumberFormat="1" applyFont="1">
      <alignment vertical="center"/>
    </xf>
    <xf numFmtId="0" fontId="79" fillId="0" borderId="0" xfId="92" applyFont="1" applyAlignment="1">
      <alignment horizontal="center" vertical="center"/>
    </xf>
    <xf numFmtId="0" fontId="81" fillId="0" borderId="0" xfId="92" applyFont="1" applyAlignment="1">
      <alignment horizontal="center" vertical="center"/>
    </xf>
    <xf numFmtId="0" fontId="73" fillId="0" borderId="109" xfId="92" applyFont="1" applyBorder="1" applyAlignment="1">
      <alignment horizontal="center" vertical="center"/>
    </xf>
    <xf numFmtId="181" fontId="73" fillId="0" borderId="118" xfId="92" applyNumberFormat="1" applyFont="1" applyBorder="1" applyAlignment="1">
      <alignment horizontal="center" vertical="center"/>
    </xf>
    <xf numFmtId="55" fontId="73" fillId="0" borderId="0" xfId="92" applyNumberFormat="1" applyFont="1" applyAlignment="1">
      <alignment horizontal="centerContinuous" vertical="center"/>
    </xf>
    <xf numFmtId="183" fontId="73" fillId="0" borderId="0" xfId="92" applyNumberFormat="1" applyFont="1" applyAlignment="1">
      <alignment horizontal="center" vertical="center"/>
    </xf>
    <xf numFmtId="0" fontId="3" fillId="0" borderId="0" xfId="92" applyAlignment="1">
      <alignment horizontal="center" vertical="center"/>
    </xf>
    <xf numFmtId="181" fontId="73" fillId="26" borderId="0" xfId="92" applyNumberFormat="1" applyFont="1" applyFill="1" applyAlignment="1">
      <alignment horizontal="center" vertical="center"/>
    </xf>
    <xf numFmtId="191" fontId="77" fillId="26" borderId="0" xfId="92" applyNumberFormat="1" applyFont="1" applyFill="1" applyAlignment="1">
      <alignment horizontal="center" vertical="center"/>
    </xf>
    <xf numFmtId="0" fontId="73" fillId="0" borderId="26" xfId="92" applyFont="1" applyBorder="1" applyAlignment="1">
      <alignment horizontal="centerContinuous" vertical="center"/>
    </xf>
    <xf numFmtId="0" fontId="73" fillId="0" borderId="68" xfId="92" applyFont="1" applyBorder="1">
      <alignment vertical="center"/>
    </xf>
    <xf numFmtId="0" fontId="73" fillId="0" borderId="66" xfId="92" applyFont="1" applyBorder="1">
      <alignment vertical="center"/>
    </xf>
    <xf numFmtId="0" fontId="73" fillId="0" borderId="86" xfId="92" applyFont="1" applyBorder="1">
      <alignment vertical="center"/>
    </xf>
    <xf numFmtId="0" fontId="73" fillId="0" borderId="87" xfId="92" applyFont="1" applyBorder="1">
      <alignment vertical="center"/>
    </xf>
    <xf numFmtId="183" fontId="73" fillId="0" borderId="87" xfId="92" applyNumberFormat="1" applyFont="1" applyBorder="1">
      <alignment vertical="center"/>
    </xf>
    <xf numFmtId="181" fontId="83" fillId="0" borderId="87" xfId="92" applyNumberFormat="1" applyFont="1" applyBorder="1">
      <alignment vertical="center"/>
    </xf>
    <xf numFmtId="181" fontId="73" fillId="0" borderId="87" xfId="92" applyNumberFormat="1" applyFont="1" applyBorder="1">
      <alignment vertical="center"/>
    </xf>
    <xf numFmtId="0" fontId="73" fillId="0" borderId="88" xfId="92" applyFont="1" applyBorder="1">
      <alignment vertical="center"/>
    </xf>
    <xf numFmtId="0" fontId="73" fillId="0" borderId="89" xfId="92" applyFont="1" applyBorder="1" applyAlignment="1">
      <alignment horizontal="center" vertical="center"/>
    </xf>
    <xf numFmtId="58" fontId="73" fillId="27" borderId="0" xfId="92" applyNumberFormat="1" applyFont="1" applyFill="1" applyAlignment="1">
      <alignment horizontal="centerContinuous" vertical="center"/>
    </xf>
    <xf numFmtId="0" fontId="73" fillId="27" borderId="0" xfId="92" applyFont="1" applyFill="1" applyAlignment="1">
      <alignment horizontal="centerContinuous" vertical="center"/>
    </xf>
    <xf numFmtId="0" fontId="73" fillId="27" borderId="136" xfId="92" applyFont="1" applyFill="1" applyBorder="1" applyAlignment="1">
      <alignment horizontal="center" vertical="center"/>
    </xf>
    <xf numFmtId="0" fontId="73" fillId="28" borderId="136" xfId="92" applyFont="1" applyFill="1" applyBorder="1" applyAlignment="1">
      <alignment horizontal="center" vertical="center"/>
    </xf>
    <xf numFmtId="0" fontId="48" fillId="0" borderId="0" xfId="93" applyFont="1" applyAlignment="1">
      <alignment horizontal="left" vertical="center"/>
    </xf>
    <xf numFmtId="0" fontId="49" fillId="0" borderId="0" xfId="93" applyFont="1" applyAlignment="1">
      <alignment horizontal="center" vertical="center"/>
    </xf>
    <xf numFmtId="0" fontId="48" fillId="0" borderId="0" xfId="93" applyFont="1" applyAlignment="1">
      <alignment horizontal="center" vertical="center"/>
    </xf>
    <xf numFmtId="0" fontId="49" fillId="0" borderId="0" xfId="93" applyFont="1">
      <alignment vertical="center"/>
    </xf>
    <xf numFmtId="0" fontId="50" fillId="0" borderId="0" xfId="93" applyFont="1" applyAlignment="1">
      <alignment horizontal="right" vertical="center"/>
    </xf>
    <xf numFmtId="0" fontId="49" fillId="0" borderId="54" xfId="93" applyFont="1" applyBorder="1" applyAlignment="1">
      <alignment horizontal="center" vertical="center"/>
    </xf>
    <xf numFmtId="0" fontId="49" fillId="0" borderId="65" xfId="93" applyFont="1" applyBorder="1" applyAlignment="1">
      <alignment horizontal="center" vertical="center"/>
    </xf>
    <xf numFmtId="0" fontId="49" fillId="0" borderId="66" xfId="93" applyFont="1" applyBorder="1" applyAlignment="1">
      <alignment horizontal="center" vertical="center"/>
    </xf>
    <xf numFmtId="0" fontId="49" fillId="24" borderId="0" xfId="93" applyFont="1" applyFill="1" applyAlignment="1" applyProtection="1">
      <alignment horizontal="left" vertical="center"/>
      <protection locked="0"/>
    </xf>
    <xf numFmtId="1" fontId="49" fillId="0" borderId="89" xfId="93" applyNumberFormat="1" applyFont="1" applyBorder="1" applyAlignment="1">
      <alignment horizontal="center" vertical="center"/>
    </xf>
    <xf numFmtId="1" fontId="49" fillId="0" borderId="0" xfId="93" applyNumberFormat="1" applyFont="1">
      <alignment vertical="center"/>
    </xf>
    <xf numFmtId="181" fontId="52" fillId="0" borderId="14" xfId="93" applyNumberFormat="1" applyFont="1" applyBorder="1">
      <alignment vertical="center"/>
    </xf>
    <xf numFmtId="1" fontId="49" fillId="0" borderId="14" xfId="93" applyNumberFormat="1" applyFont="1" applyBorder="1" applyAlignment="1">
      <alignment horizontal="center" vertical="center"/>
    </xf>
    <xf numFmtId="181" fontId="49" fillId="0" borderId="0" xfId="93" applyNumberFormat="1" applyFont="1" applyAlignment="1">
      <alignment horizontal="center" vertical="center"/>
    </xf>
    <xf numFmtId="181" fontId="52" fillId="0" borderId="0" xfId="93" applyNumberFormat="1" applyFont="1">
      <alignment vertical="center"/>
    </xf>
    <xf numFmtId="1" fontId="49" fillId="0" borderId="0" xfId="93" applyNumberFormat="1" applyFont="1" applyAlignment="1">
      <alignment horizontal="center" vertical="center"/>
    </xf>
    <xf numFmtId="0" fontId="49" fillId="0" borderId="67" xfId="93" applyFont="1" applyBorder="1" applyAlignment="1">
      <alignment horizontal="center" vertical="center"/>
    </xf>
    <xf numFmtId="194" fontId="49" fillId="0" borderId="65" xfId="93" applyNumberFormat="1" applyFont="1" applyBorder="1" applyAlignment="1" applyProtection="1">
      <alignment horizontal="center" vertical="center" shrinkToFit="1"/>
      <protection locked="0"/>
    </xf>
    <xf numFmtId="183" fontId="49" fillId="0" borderId="58" xfId="93" applyNumberFormat="1" applyFont="1" applyBorder="1" applyAlignment="1" applyProtection="1">
      <alignment horizontal="center" vertical="center"/>
      <protection locked="0"/>
    </xf>
    <xf numFmtId="194" fontId="49" fillId="0" borderId="66" xfId="93" applyNumberFormat="1" applyFont="1" applyBorder="1" applyAlignment="1" applyProtection="1">
      <alignment horizontal="center" vertical="center" shrinkToFit="1"/>
      <protection locked="0"/>
    </xf>
    <xf numFmtId="183" fontId="49" fillId="0" borderId="0" xfId="93" applyNumberFormat="1" applyFont="1" applyAlignment="1">
      <alignment horizontal="center" vertical="center"/>
    </xf>
    <xf numFmtId="0" fontId="49" fillId="0" borderId="91" xfId="93" applyFont="1" applyBorder="1" applyAlignment="1">
      <alignment horizontal="center" vertical="center"/>
    </xf>
    <xf numFmtId="0" fontId="49" fillId="0" borderId="92" xfId="93" applyFont="1" applyBorder="1" applyAlignment="1" applyProtection="1">
      <alignment horizontal="center" vertical="center"/>
      <protection locked="0"/>
    </xf>
    <xf numFmtId="0" fontId="49" fillId="0" borderId="93" xfId="93" applyFont="1" applyBorder="1" applyAlignment="1" applyProtection="1">
      <alignment horizontal="center" vertical="center"/>
      <protection locked="0"/>
    </xf>
    <xf numFmtId="0" fontId="49" fillId="0" borderId="87" xfId="93" applyFont="1" applyBorder="1" applyAlignment="1" applyProtection="1">
      <alignment horizontal="center" vertical="center"/>
      <protection locked="0"/>
    </xf>
    <xf numFmtId="0" fontId="49" fillId="0" borderId="68" xfId="93" applyFont="1" applyBorder="1" applyAlignment="1">
      <alignment vertical="center" shrinkToFit="1"/>
    </xf>
    <xf numFmtId="0" fontId="49" fillId="0" borderId="86" xfId="93" applyFont="1" applyBorder="1">
      <alignment vertical="center"/>
    </xf>
    <xf numFmtId="179" fontId="49" fillId="0" borderId="87" xfId="93" applyNumberFormat="1" applyFont="1" applyBorder="1" applyAlignment="1">
      <alignment horizontal="center" vertical="center"/>
    </xf>
    <xf numFmtId="0" fontId="49" fillId="0" borderId="87" xfId="93" applyFont="1" applyBorder="1" applyAlignment="1">
      <alignment horizontal="center" vertical="center"/>
    </xf>
    <xf numFmtId="181" fontId="49" fillId="0" borderId="87" xfId="94" applyNumberFormat="1" applyFont="1" applyBorder="1" applyAlignment="1">
      <alignment horizontal="center" vertical="center"/>
    </xf>
    <xf numFmtId="0" fontId="49" fillId="0" borderId="88" xfId="93" applyFont="1" applyBorder="1">
      <alignment vertical="center"/>
    </xf>
    <xf numFmtId="181" fontId="49" fillId="0" borderId="89" xfId="94" applyNumberFormat="1" applyFont="1" applyBorder="1" applyAlignment="1">
      <alignment horizontal="center" vertical="center"/>
    </xf>
    <xf numFmtId="181" fontId="49" fillId="0" borderId="0" xfId="94" applyNumberFormat="1" applyFont="1" applyBorder="1" applyAlignment="1">
      <alignment horizontal="center" vertical="center"/>
    </xf>
    <xf numFmtId="0" fontId="49" fillId="0" borderId="0" xfId="93" applyFont="1" applyAlignment="1" applyProtection="1">
      <alignment horizontal="center" vertical="center"/>
      <protection locked="0"/>
    </xf>
    <xf numFmtId="194" fontId="49" fillId="0" borderId="68" xfId="93" applyNumberFormat="1" applyFont="1" applyBorder="1" applyAlignment="1" applyProtection="1">
      <alignment horizontal="center" vertical="center" shrinkToFit="1"/>
      <protection locked="0"/>
    </xf>
    <xf numFmtId="183" fontId="49" fillId="0" borderId="66" xfId="93" applyNumberFormat="1" applyFont="1" applyBorder="1" applyAlignment="1" applyProtection="1">
      <alignment horizontal="center" vertical="center"/>
      <protection locked="0"/>
    </xf>
    <xf numFmtId="0" fontId="49" fillId="0" borderId="86" xfId="93" applyFont="1" applyBorder="1" applyAlignment="1" applyProtection="1">
      <alignment horizontal="center" vertical="center"/>
      <protection locked="0"/>
    </xf>
    <xf numFmtId="0" fontId="49" fillId="0" borderId="0" xfId="93" applyFont="1" applyAlignment="1">
      <alignment horizontal="left" vertical="center"/>
    </xf>
    <xf numFmtId="0" fontId="80" fillId="0" borderId="110" xfId="92" applyFont="1" applyBorder="1" applyAlignment="1">
      <alignment vertical="center" textRotation="255"/>
    </xf>
    <xf numFmtId="0" fontId="80" fillId="0" borderId="133" xfId="92" applyFont="1" applyBorder="1" applyAlignment="1">
      <alignment vertical="center" textRotation="255"/>
    </xf>
    <xf numFmtId="0" fontId="73" fillId="0" borderId="137" xfId="92" applyFont="1" applyBorder="1" applyAlignment="1">
      <alignment horizontal="center" vertical="center"/>
    </xf>
    <xf numFmtId="0" fontId="73" fillId="0" borderId="132" xfId="92" applyFont="1" applyBorder="1" applyAlignment="1">
      <alignment horizontal="center" vertical="center"/>
    </xf>
    <xf numFmtId="0" fontId="73" fillId="0" borderId="138" xfId="92" applyFont="1" applyBorder="1" applyAlignment="1">
      <alignment horizontal="center" vertical="center"/>
    </xf>
    <xf numFmtId="0" fontId="73" fillId="0" borderId="139" xfId="92" applyFont="1" applyBorder="1" applyAlignment="1">
      <alignment horizontal="center" vertical="center"/>
    </xf>
    <xf numFmtId="0" fontId="73" fillId="0" borderId="140" xfId="92" applyFont="1" applyBorder="1" applyAlignment="1">
      <alignment horizontal="center" vertical="center"/>
    </xf>
    <xf numFmtId="0" fontId="73" fillId="0" borderId="141" xfId="92" applyFont="1" applyBorder="1" applyAlignment="1">
      <alignment horizontal="center" vertical="center"/>
    </xf>
    <xf numFmtId="0" fontId="73" fillId="0" borderId="54" xfId="92" applyFont="1" applyBorder="1" applyAlignment="1">
      <alignment horizontal="center" vertical="center"/>
    </xf>
    <xf numFmtId="0" fontId="73" fillId="0" borderId="94" xfId="92" applyFont="1" applyBorder="1" applyAlignment="1">
      <alignment horizontal="center" vertical="center"/>
    </xf>
    <xf numFmtId="0" fontId="80" fillId="0" borderId="109" xfId="92" applyFont="1" applyBorder="1" applyAlignment="1">
      <alignment vertical="center" textRotation="255"/>
    </xf>
    <xf numFmtId="0" fontId="80" fillId="0" borderId="49" xfId="92" applyFont="1" applyBorder="1" applyAlignment="1">
      <alignment vertical="center" textRotation="255"/>
    </xf>
    <xf numFmtId="181" fontId="73" fillId="0" borderId="20" xfId="92" applyNumberFormat="1" applyFont="1" applyBorder="1" applyAlignment="1">
      <alignment horizontal="center" vertical="center"/>
    </xf>
    <xf numFmtId="181" fontId="73" fillId="0" borderId="21" xfId="92" applyNumberFormat="1" applyFont="1" applyBorder="1" applyAlignment="1">
      <alignment horizontal="center" vertical="center"/>
    </xf>
    <xf numFmtId="181" fontId="73" fillId="0" borderId="22" xfId="92" applyNumberFormat="1" applyFont="1" applyBorder="1" applyAlignment="1">
      <alignment horizontal="center" vertical="center"/>
    </xf>
    <xf numFmtId="0" fontId="73" fillId="0" borderId="0" xfId="92" applyFont="1" applyAlignment="1">
      <alignment horizontal="left" vertical="center"/>
    </xf>
    <xf numFmtId="0" fontId="73" fillId="26" borderId="0" xfId="92" applyFont="1" applyFill="1" applyAlignment="1">
      <alignment horizontal="center" vertical="center"/>
    </xf>
    <xf numFmtId="0" fontId="73" fillId="0" borderId="0" xfId="92" applyFont="1" applyAlignment="1">
      <alignment horizontal="center" vertical="center"/>
    </xf>
    <xf numFmtId="55" fontId="73" fillId="0" borderId="11" xfId="92" applyNumberFormat="1" applyFont="1" applyBorder="1" applyAlignment="1">
      <alignment horizontal="center" vertical="center"/>
    </xf>
    <xf numFmtId="55" fontId="73" fillId="0" borderId="27" xfId="92" applyNumberFormat="1" applyFont="1" applyBorder="1" applyAlignment="1">
      <alignment horizontal="center" vertical="center"/>
    </xf>
    <xf numFmtId="0" fontId="73" fillId="0" borderId="13" xfId="92" applyFont="1" applyBorder="1" applyAlignment="1">
      <alignment horizontal="center" vertical="center" wrapText="1"/>
    </xf>
    <xf numFmtId="0" fontId="73" fillId="0" borderId="16" xfId="92" applyFont="1" applyBorder="1" applyAlignment="1">
      <alignment horizontal="center" vertical="center" wrapText="1"/>
    </xf>
    <xf numFmtId="0" fontId="73" fillId="0" borderId="14" xfId="92" applyFont="1" applyBorder="1" applyAlignment="1">
      <alignment horizontal="center" vertical="center" wrapText="1"/>
    </xf>
    <xf numFmtId="0" fontId="73" fillId="0" borderId="0" xfId="92" applyFont="1" applyAlignment="1">
      <alignment horizontal="center" vertical="center" wrapText="1"/>
    </xf>
    <xf numFmtId="0" fontId="73" fillId="0" borderId="14" xfId="92" applyFont="1" applyBorder="1" applyAlignment="1">
      <alignment horizontal="center" vertical="center"/>
    </xf>
    <xf numFmtId="0" fontId="73" fillId="0" borderId="26" xfId="92" applyFont="1" applyBorder="1" applyAlignment="1">
      <alignment horizontal="center" vertical="center" wrapText="1"/>
    </xf>
    <xf numFmtId="0" fontId="73" fillId="0" borderId="15" xfId="92" applyFont="1" applyBorder="1" applyAlignment="1">
      <alignment horizontal="center" vertical="center" wrapText="1"/>
    </xf>
    <xf numFmtId="0" fontId="80" fillId="0" borderId="108" xfId="92" applyFont="1" applyBorder="1" applyAlignment="1">
      <alignment vertical="center" textRotation="255"/>
    </xf>
    <xf numFmtId="0" fontId="80" fillId="0" borderId="48" xfId="92" applyFont="1" applyBorder="1" applyAlignment="1">
      <alignment vertical="center" textRotation="255"/>
    </xf>
    <xf numFmtId="55" fontId="73" fillId="0" borderId="12" xfId="92" applyNumberFormat="1" applyFont="1" applyBorder="1" applyAlignment="1">
      <alignment horizontal="center" vertical="center"/>
    </xf>
    <xf numFmtId="0" fontId="80" fillId="0" borderId="0" xfId="92" applyFont="1" applyAlignment="1">
      <alignment vertical="center" textRotation="255"/>
    </xf>
    <xf numFmtId="0" fontId="45" fillId="0" borderId="0" xfId="51" applyFont="1" applyAlignment="1">
      <alignment horizontal="center" vertical="center" wrapText="1"/>
    </xf>
    <xf numFmtId="0" fontId="23" fillId="0" borderId="0" xfId="51" applyFont="1" applyAlignment="1">
      <alignment horizontal="center" vertical="center"/>
    </xf>
    <xf numFmtId="0" fontId="45" fillId="0" borderId="72" xfId="51" applyFont="1" applyBorder="1" applyAlignment="1">
      <alignment horizontal="center" vertical="center"/>
    </xf>
    <xf numFmtId="0" fontId="45" fillId="0" borderId="40" xfId="51" applyFont="1" applyBorder="1" applyAlignment="1">
      <alignment horizontal="center" vertical="center"/>
    </xf>
    <xf numFmtId="0" fontId="45" fillId="0" borderId="80" xfId="51" applyFont="1" applyBorder="1" applyAlignment="1">
      <alignment horizontal="center" vertical="center"/>
    </xf>
    <xf numFmtId="0" fontId="45" fillId="0" borderId="39" xfId="51" applyFont="1" applyBorder="1" applyAlignment="1">
      <alignment horizontal="center" vertical="center"/>
    </xf>
    <xf numFmtId="0" fontId="45" fillId="0" borderId="41" xfId="51" applyFont="1" applyBorder="1" applyAlignment="1">
      <alignment horizontal="center" vertical="center"/>
    </xf>
    <xf numFmtId="0" fontId="45" fillId="0" borderId="0" xfId="51" applyFont="1" applyAlignment="1">
      <alignment horizontal="center" vertical="center"/>
    </xf>
    <xf numFmtId="0" fontId="45" fillId="0" borderId="28" xfId="51" applyFont="1" applyBorder="1" applyAlignment="1">
      <alignment horizontal="left" vertical="center"/>
    </xf>
    <xf numFmtId="0" fontId="45" fillId="0" borderId="0" xfId="51" applyFont="1" applyAlignment="1">
      <alignment horizontal="left" vertical="center"/>
    </xf>
    <xf numFmtId="0" fontId="45" fillId="0" borderId="28" xfId="51" applyFont="1" applyBorder="1" applyAlignment="1">
      <alignment horizontal="center" vertical="center"/>
    </xf>
    <xf numFmtId="0" fontId="45" fillId="0" borderId="71" xfId="51" applyFont="1" applyBorder="1" applyAlignment="1">
      <alignment horizontal="center" vertical="center"/>
    </xf>
    <xf numFmtId="0" fontId="45" fillId="0" borderId="27" xfId="51" applyFont="1" applyBorder="1" applyAlignment="1">
      <alignment horizontal="center" vertical="center"/>
    </xf>
    <xf numFmtId="0" fontId="45" fillId="0" borderId="43" xfId="51" applyFont="1" applyBorder="1" applyAlignment="1">
      <alignment horizontal="center" vertical="center"/>
    </xf>
    <xf numFmtId="0" fontId="45" fillId="0" borderId="36" xfId="51" applyFont="1" applyBorder="1" applyAlignment="1">
      <alignment horizontal="center" vertical="center"/>
    </xf>
    <xf numFmtId="0" fontId="45" fillId="0" borderId="14" xfId="51" applyFont="1" applyBorder="1" applyAlignment="1">
      <alignment horizontal="center" vertical="center"/>
    </xf>
    <xf numFmtId="0" fontId="45" fillId="0" borderId="37" xfId="51" applyFont="1" applyBorder="1" applyAlignment="1">
      <alignment horizontal="center" vertical="center"/>
    </xf>
    <xf numFmtId="0" fontId="45" fillId="0" borderId="31" xfId="51" applyFont="1" applyBorder="1" applyAlignment="1">
      <alignment horizontal="center" vertical="center"/>
    </xf>
    <xf numFmtId="0" fontId="45" fillId="0" borderId="31" xfId="51" applyFont="1" applyBorder="1" applyAlignment="1">
      <alignment horizontal="left" vertical="center"/>
    </xf>
    <xf numFmtId="0" fontId="45" fillId="0" borderId="35" xfId="51" applyFont="1" applyBorder="1" applyAlignment="1">
      <alignment horizontal="center" vertical="center" textRotation="255"/>
    </xf>
    <xf numFmtId="0" fontId="45" fillId="0" borderId="0" xfId="51" applyFont="1">
      <alignment vertical="center"/>
    </xf>
    <xf numFmtId="0" fontId="45" fillId="0" borderId="0" xfId="51" applyFont="1" applyAlignment="1">
      <alignment vertical="top" wrapText="1"/>
    </xf>
    <xf numFmtId="0" fontId="45" fillId="0" borderId="10" xfId="51" applyFont="1" applyBorder="1" applyAlignment="1">
      <alignment horizontal="center" vertical="center"/>
    </xf>
    <xf numFmtId="176" fontId="45" fillId="0" borderId="10" xfId="51" applyNumberFormat="1" applyFont="1" applyBorder="1" applyAlignment="1">
      <alignment horizontal="center" vertical="center"/>
    </xf>
    <xf numFmtId="0" fontId="45" fillId="0" borderId="77" xfId="51" applyFont="1" applyBorder="1" applyAlignment="1">
      <alignment horizontal="center" vertical="center" textRotation="255"/>
    </xf>
    <xf numFmtId="0" fontId="45" fillId="0" borderId="62" xfId="51" applyFont="1" applyBorder="1" applyAlignment="1">
      <alignment horizontal="center" vertical="center" textRotation="255"/>
    </xf>
    <xf numFmtId="0" fontId="45" fillId="0" borderId="59" xfId="51" applyFont="1" applyBorder="1" applyAlignment="1">
      <alignment horizontal="center" vertical="center" textRotation="255"/>
    </xf>
    <xf numFmtId="176" fontId="45" fillId="0" borderId="31" xfId="51" applyNumberFormat="1" applyFont="1" applyBorder="1" applyAlignment="1">
      <alignment horizontal="center" vertical="center"/>
    </xf>
    <xf numFmtId="0" fontId="45" fillId="0" borderId="14" xfId="51" applyFont="1" applyBorder="1" applyAlignment="1">
      <alignment horizontal="center" vertical="center" wrapText="1"/>
    </xf>
    <xf numFmtId="0" fontId="45" fillId="0" borderId="60" xfId="51" applyFont="1" applyBorder="1" applyAlignment="1">
      <alignment horizontal="center" vertical="center" textRotation="255"/>
    </xf>
    <xf numFmtId="0" fontId="45" fillId="0" borderId="64" xfId="51" applyFont="1" applyBorder="1" applyAlignment="1">
      <alignment horizontal="center" vertical="center" textRotation="255"/>
    </xf>
    <xf numFmtId="0" fontId="45" fillId="0" borderId="14" xfId="51" applyFont="1" applyBorder="1" applyAlignment="1">
      <alignment vertical="center" wrapText="1"/>
    </xf>
    <xf numFmtId="0" fontId="45" fillId="0" borderId="14" xfId="51" applyFont="1" applyBorder="1">
      <alignment vertical="center"/>
    </xf>
    <xf numFmtId="0" fontId="45" fillId="0" borderId="11" xfId="51" applyFont="1" applyBorder="1" applyAlignment="1">
      <alignment horizontal="center" vertical="center"/>
    </xf>
    <xf numFmtId="0" fontId="45" fillId="0" borderId="45" xfId="51" applyFont="1" applyBorder="1" applyAlignment="1">
      <alignment horizontal="center" vertical="center"/>
    </xf>
    <xf numFmtId="0" fontId="45" fillId="0" borderId="44" xfId="51" applyFont="1" applyBorder="1" applyAlignment="1">
      <alignment horizontal="center" vertical="center"/>
    </xf>
    <xf numFmtId="0" fontId="45" fillId="0" borderId="47" xfId="51" applyFont="1" applyBorder="1" applyAlignment="1">
      <alignment horizontal="center" vertical="center"/>
    </xf>
    <xf numFmtId="0" fontId="45" fillId="0" borderId="78" xfId="51" applyFont="1" applyBorder="1" applyAlignment="1">
      <alignment horizontal="center" vertical="center" wrapText="1"/>
    </xf>
    <xf numFmtId="0" fontId="45" fillId="0" borderId="79" xfId="51" applyFont="1" applyBorder="1" applyAlignment="1">
      <alignment horizontal="center" vertical="center"/>
    </xf>
    <xf numFmtId="0" fontId="45" fillId="0" borderId="81" xfId="51" applyFont="1" applyBorder="1" applyAlignment="1">
      <alignment horizontal="center" vertical="center"/>
    </xf>
    <xf numFmtId="0" fontId="45" fillId="0" borderId="18" xfId="51" applyFont="1" applyBorder="1" applyAlignment="1">
      <alignment horizontal="center" vertical="center"/>
    </xf>
    <xf numFmtId="0" fontId="45" fillId="0" borderId="79" xfId="51" applyFont="1" applyBorder="1" applyAlignment="1">
      <alignment horizontal="center" vertical="center" wrapText="1"/>
    </xf>
    <xf numFmtId="0" fontId="45" fillId="0" borderId="39" xfId="51" applyFont="1" applyBorder="1" applyAlignment="1">
      <alignment horizontal="center" vertical="center" wrapText="1"/>
    </xf>
    <xf numFmtId="0" fontId="54" fillId="0" borderId="0" xfId="51" applyFont="1" applyAlignment="1">
      <alignment horizontal="center" vertical="center"/>
    </xf>
    <xf numFmtId="0" fontId="45" fillId="0" borderId="72" xfId="51" applyFont="1" applyBorder="1" applyAlignment="1">
      <alignment horizontal="center" vertical="center" wrapText="1"/>
    </xf>
    <xf numFmtId="0" fontId="45" fillId="0" borderId="12" xfId="51" applyFont="1" applyBorder="1" applyAlignment="1">
      <alignment horizontal="center" vertical="center"/>
    </xf>
    <xf numFmtId="0" fontId="45" fillId="0" borderId="82" xfId="51" applyFont="1" applyBorder="1" applyAlignment="1">
      <alignment horizontal="center" vertical="center"/>
    </xf>
    <xf numFmtId="0" fontId="45" fillId="0" borderId="83" xfId="51" applyFont="1" applyBorder="1" applyAlignment="1">
      <alignment horizontal="center" vertical="center"/>
    </xf>
    <xf numFmtId="0" fontId="45" fillId="0" borderId="70" xfId="51" applyFont="1" applyBorder="1" applyAlignment="1">
      <alignment horizontal="center" vertical="center"/>
    </xf>
    <xf numFmtId="0" fontId="45" fillId="0" borderId="46" xfId="51" applyFont="1" applyBorder="1" applyAlignment="1">
      <alignment horizontal="center" vertical="center"/>
    </xf>
    <xf numFmtId="0" fontId="45" fillId="26" borderId="70" xfId="51" quotePrefix="1" applyFont="1" applyFill="1" applyBorder="1" applyAlignment="1">
      <alignment horizontal="left" vertical="center" wrapText="1" indent="1"/>
    </xf>
    <xf numFmtId="0" fontId="45" fillId="26" borderId="44" xfId="51" applyFont="1" applyFill="1" applyBorder="1" applyAlignment="1">
      <alignment horizontal="left" vertical="center" wrapText="1" indent="1"/>
    </xf>
    <xf numFmtId="0" fontId="45" fillId="26" borderId="47" xfId="51" applyFont="1" applyFill="1" applyBorder="1" applyAlignment="1">
      <alignment horizontal="left" vertical="center" wrapText="1" indent="1"/>
    </xf>
    <xf numFmtId="0" fontId="65" fillId="28" borderId="0" xfId="51" applyFont="1" applyFill="1" applyAlignment="1">
      <alignment horizontal="left" vertical="top" wrapText="1"/>
    </xf>
    <xf numFmtId="0" fontId="44" fillId="28" borderId="0" xfId="51" applyFont="1" applyFill="1" applyAlignment="1">
      <alignment horizontal="left" vertical="top" wrapText="1"/>
    </xf>
    <xf numFmtId="0" fontId="45" fillId="0" borderId="36" xfId="51" applyFont="1" applyBorder="1">
      <alignment vertical="center"/>
    </xf>
    <xf numFmtId="0" fontId="45" fillId="0" borderId="37" xfId="51" applyFont="1" applyBorder="1">
      <alignment vertical="center"/>
    </xf>
    <xf numFmtId="0" fontId="45" fillId="26" borderId="71" xfId="51" applyFont="1" applyFill="1" applyBorder="1" applyAlignment="1">
      <alignment horizontal="left" vertical="center" wrapText="1" indent="1"/>
    </xf>
    <xf numFmtId="0" fontId="45" fillId="26" borderId="27" xfId="51" applyFont="1" applyFill="1" applyBorder="1" applyAlignment="1">
      <alignment horizontal="left" vertical="center" wrapText="1" indent="1"/>
    </xf>
    <xf numFmtId="0" fontId="45" fillId="26" borderId="43" xfId="51" applyFont="1" applyFill="1" applyBorder="1" applyAlignment="1">
      <alignment horizontal="left" vertical="center" wrapText="1" indent="1"/>
    </xf>
    <xf numFmtId="0" fontId="45" fillId="0" borderId="72" xfId="51" applyFont="1" applyBorder="1">
      <alignment vertical="center"/>
    </xf>
    <xf numFmtId="0" fontId="45" fillId="0" borderId="40" xfId="51" applyFont="1" applyBorder="1">
      <alignment vertical="center"/>
    </xf>
    <xf numFmtId="0" fontId="45" fillId="0" borderId="41" xfId="51" applyFont="1" applyBorder="1">
      <alignment vertical="center"/>
    </xf>
    <xf numFmtId="176" fontId="45" fillId="28" borderId="39" xfId="51" applyNumberFormat="1" applyFont="1" applyFill="1" applyBorder="1" applyAlignment="1">
      <alignment horizontal="center" vertical="center"/>
    </xf>
    <xf numFmtId="176" fontId="45" fillId="28" borderId="40" xfId="51" applyNumberFormat="1" applyFont="1" applyFill="1" applyBorder="1" applyAlignment="1">
      <alignment horizontal="center" vertical="center"/>
    </xf>
    <xf numFmtId="176" fontId="45" fillId="28" borderId="80" xfId="51" applyNumberFormat="1" applyFont="1" applyFill="1" applyBorder="1" applyAlignment="1">
      <alignment horizontal="center" vertical="center"/>
    </xf>
    <xf numFmtId="0" fontId="50" fillId="26" borderId="0" xfId="77" applyFont="1" applyFill="1" applyAlignment="1">
      <alignment horizontal="left" vertical="center" shrinkToFit="1"/>
    </xf>
    <xf numFmtId="0" fontId="66" fillId="26" borderId="34" xfId="77" applyFont="1" applyFill="1" applyBorder="1" applyAlignment="1">
      <alignment horizontal="center" vertical="center"/>
    </xf>
    <xf numFmtId="0" fontId="66" fillId="26" borderId="28" xfId="77" applyFont="1" applyFill="1" applyBorder="1" applyAlignment="1">
      <alignment horizontal="center" vertical="center"/>
    </xf>
    <xf numFmtId="0" fontId="66" fillId="26" borderId="35" xfId="77" applyFont="1" applyFill="1" applyBorder="1" applyAlignment="1">
      <alignment horizontal="center" vertical="center"/>
    </xf>
    <xf numFmtId="0" fontId="66" fillId="26" borderId="0" xfId="77" applyFont="1" applyFill="1" applyAlignment="1">
      <alignment horizontal="center" vertical="center"/>
    </xf>
    <xf numFmtId="0" fontId="67" fillId="26" borderId="28" xfId="77" applyFont="1" applyFill="1" applyBorder="1" applyAlignment="1">
      <alignment horizontal="center" vertical="center"/>
    </xf>
    <xf numFmtId="0" fontId="67" fillId="26" borderId="29" xfId="77" applyFont="1" applyFill="1" applyBorder="1" applyAlignment="1">
      <alignment horizontal="center" vertical="center"/>
    </xf>
    <xf numFmtId="0" fontId="67" fillId="26" borderId="0" xfId="77" applyFont="1" applyFill="1" applyAlignment="1">
      <alignment horizontal="center" vertical="center"/>
    </xf>
    <xf numFmtId="0" fontId="67" fillId="26" borderId="30" xfId="77" applyFont="1" applyFill="1" applyBorder="1" applyAlignment="1">
      <alignment horizontal="center" vertical="center"/>
    </xf>
    <xf numFmtId="0" fontId="49" fillId="0" borderId="18" xfId="77" applyFont="1" applyBorder="1" applyAlignment="1">
      <alignment horizontal="center" vertical="center" wrapText="1"/>
    </xf>
    <xf numFmtId="0" fontId="49" fillId="0" borderId="18" xfId="77" applyFont="1" applyBorder="1" applyAlignment="1">
      <alignment horizontal="center" vertical="center"/>
    </xf>
    <xf numFmtId="0" fontId="57" fillId="0" borderId="18" xfId="77" applyFont="1" applyBorder="1" applyAlignment="1">
      <alignment horizontal="center" vertical="center" wrapText="1"/>
    </xf>
    <xf numFmtId="0" fontId="57" fillId="0" borderId="18" xfId="77" applyFont="1" applyBorder="1" applyAlignment="1">
      <alignment horizontal="center" vertical="center" wrapText="1" shrinkToFit="1"/>
    </xf>
    <xf numFmtId="181" fontId="57" fillId="0" borderId="18" xfId="77" applyNumberFormat="1" applyFont="1" applyBorder="1" applyAlignment="1">
      <alignment horizontal="center" vertical="center" wrapText="1"/>
    </xf>
    <xf numFmtId="0" fontId="58" fillId="26" borderId="35" xfId="77" applyFont="1" applyFill="1" applyBorder="1" applyAlignment="1">
      <alignment horizontal="center" vertical="center"/>
    </xf>
    <xf numFmtId="0" fontId="58" fillId="26" borderId="0" xfId="77" applyFont="1" applyFill="1" applyAlignment="1">
      <alignment horizontal="center" vertical="center"/>
    </xf>
    <xf numFmtId="0" fontId="58" fillId="26" borderId="38" xfId="77" applyFont="1" applyFill="1" applyBorder="1" applyAlignment="1">
      <alignment horizontal="center" vertical="center"/>
    </xf>
    <xf numFmtId="0" fontId="58" fillId="26" borderId="31" xfId="77" applyFont="1" applyFill="1" applyBorder="1" applyAlignment="1">
      <alignment horizontal="center" vertical="center"/>
    </xf>
    <xf numFmtId="1" fontId="67" fillId="26" borderId="0" xfId="77" applyNumberFormat="1" applyFont="1" applyFill="1" applyAlignment="1">
      <alignment horizontal="center" vertical="center"/>
    </xf>
    <xf numFmtId="1" fontId="67" fillId="26" borderId="30" xfId="77" applyNumberFormat="1" applyFont="1" applyFill="1" applyBorder="1" applyAlignment="1">
      <alignment horizontal="center" vertical="center"/>
    </xf>
    <xf numFmtId="1" fontId="67" fillId="26" borderId="31" xfId="77" applyNumberFormat="1" applyFont="1" applyFill="1" applyBorder="1" applyAlignment="1">
      <alignment horizontal="center" vertical="center"/>
    </xf>
    <xf numFmtId="1" fontId="67" fillId="26" borderId="32" xfId="77" applyNumberFormat="1" applyFont="1" applyFill="1" applyBorder="1" applyAlignment="1">
      <alignment horizontal="center" vertical="center"/>
    </xf>
    <xf numFmtId="181" fontId="60" fillId="0" borderId="18" xfId="77" applyNumberFormat="1" applyFont="1" applyBorder="1" applyAlignment="1">
      <alignment horizontal="center" vertical="center"/>
    </xf>
    <xf numFmtId="181" fontId="60" fillId="28" borderId="18" xfId="77" applyNumberFormat="1" applyFont="1" applyFill="1" applyBorder="1" applyAlignment="1">
      <alignment horizontal="center" vertical="center"/>
    </xf>
    <xf numFmtId="181" fontId="60" fillId="28" borderId="20" xfId="77" applyNumberFormat="1" applyFont="1" applyFill="1" applyBorder="1" applyAlignment="1">
      <alignment horizontal="center" vertical="center"/>
    </xf>
    <xf numFmtId="0" fontId="49" fillId="28" borderId="0" xfId="77" applyFont="1" applyFill="1" applyAlignment="1">
      <alignment horizontal="center" vertical="center" shrinkToFit="1"/>
    </xf>
    <xf numFmtId="0" fontId="58" fillId="28" borderId="18" xfId="77" applyFont="1" applyFill="1" applyBorder="1" applyAlignment="1">
      <alignment horizontal="center" vertical="center"/>
    </xf>
    <xf numFmtId="181" fontId="58" fillId="0" borderId="18" xfId="77" applyNumberFormat="1" applyFont="1" applyBorder="1" applyAlignment="1">
      <alignment horizontal="center" vertical="center"/>
    </xf>
    <xf numFmtId="0" fontId="50" fillId="0" borderId="0" xfId="77" applyFont="1" applyAlignment="1">
      <alignment horizontal="right" vertical="center"/>
    </xf>
    <xf numFmtId="193" fontId="50" fillId="0" borderId="0" xfId="77" applyNumberFormat="1" applyFont="1" applyAlignment="1">
      <alignment horizontal="left" vertical="center"/>
    </xf>
    <xf numFmtId="181" fontId="60" fillId="28" borderId="91" xfId="77" applyNumberFormat="1" applyFont="1" applyFill="1" applyBorder="1" applyAlignment="1">
      <alignment horizontal="center" vertical="center"/>
    </xf>
    <xf numFmtId="0" fontId="49" fillId="28" borderId="91" xfId="77" applyFont="1" applyFill="1" applyBorder="1" applyAlignment="1">
      <alignment horizontal="center" vertical="center"/>
    </xf>
    <xf numFmtId="0" fontId="49" fillId="28" borderId="22" xfId="77" applyFont="1" applyFill="1" applyBorder="1" applyAlignment="1">
      <alignment horizontal="center" vertical="center"/>
    </xf>
    <xf numFmtId="0" fontId="49" fillId="28" borderId="18" xfId="77" applyFont="1" applyFill="1" applyBorder="1" applyAlignment="1">
      <alignment horizontal="center" vertical="center"/>
    </xf>
    <xf numFmtId="0" fontId="49" fillId="0" borderId="0" xfId="77" quotePrefix="1" applyFont="1" applyAlignment="1">
      <alignment horizontal="center" vertical="center" wrapText="1"/>
    </xf>
    <xf numFmtId="0" fontId="49" fillId="0" borderId="10" xfId="77" quotePrefix="1" applyFont="1" applyBorder="1" applyAlignment="1">
      <alignment horizontal="center" vertical="center" wrapText="1"/>
    </xf>
    <xf numFmtId="0" fontId="49" fillId="0" borderId="0" xfId="77" applyFont="1" applyAlignment="1">
      <alignment horizontal="center" vertical="center" wrapText="1"/>
    </xf>
    <xf numFmtId="0" fontId="49" fillId="0" borderId="0" xfId="77" applyFont="1" applyAlignment="1">
      <alignment horizontal="center" vertical="center"/>
    </xf>
    <xf numFmtId="0" fontId="49" fillId="0" borderId="20" xfId="77" applyFont="1" applyBorder="1" applyAlignment="1">
      <alignment horizontal="center" vertical="center" textRotation="255"/>
    </xf>
    <xf numFmtId="0" fontId="49" fillId="0" borderId="21" xfId="77" applyFont="1" applyBorder="1" applyAlignment="1">
      <alignment horizontal="center" vertical="center" textRotation="255"/>
    </xf>
    <xf numFmtId="0" fontId="49" fillId="0" borderId="22" xfId="77" applyFont="1" applyBorder="1" applyAlignment="1">
      <alignment horizontal="center" vertical="center" textRotation="255"/>
    </xf>
    <xf numFmtId="0" fontId="49" fillId="0" borderId="20" xfId="77" applyFont="1" applyBorder="1" applyAlignment="1">
      <alignment horizontal="center" vertical="center" wrapText="1"/>
    </xf>
    <xf numFmtId="0" fontId="49" fillId="0" borderId="21" xfId="77" applyFont="1" applyBorder="1" applyAlignment="1">
      <alignment horizontal="center" vertical="center" wrapText="1"/>
    </xf>
    <xf numFmtId="0" fontId="49" fillId="0" borderId="22" xfId="77" applyFont="1" applyBorder="1" applyAlignment="1">
      <alignment horizontal="center" vertical="center" wrapText="1"/>
    </xf>
    <xf numFmtId="181" fontId="49" fillId="0" borderId="20" xfId="77" applyNumberFormat="1" applyFont="1" applyBorder="1" applyAlignment="1">
      <alignment horizontal="center" vertical="center"/>
    </xf>
    <xf numFmtId="181" fontId="49" fillId="0" borderId="21" xfId="77" applyNumberFormat="1" applyFont="1" applyBorder="1" applyAlignment="1">
      <alignment horizontal="center" vertical="center"/>
    </xf>
    <xf numFmtId="181" fontId="49" fillId="0" borderId="63" xfId="77" applyNumberFormat="1" applyFont="1" applyBorder="1" applyAlignment="1">
      <alignment horizontal="center" vertical="center"/>
    </xf>
    <xf numFmtId="0" fontId="49" fillId="0" borderId="13" xfId="77" applyFont="1" applyBorder="1" applyAlignment="1">
      <alignment horizontal="center" vertical="center"/>
    </xf>
    <xf numFmtId="0" fontId="49" fillId="0" borderId="14" xfId="77" applyFont="1" applyBorder="1" applyAlignment="1">
      <alignment horizontal="center" vertical="center"/>
    </xf>
    <xf numFmtId="0" fontId="49" fillId="0" borderId="26" xfId="77" applyFont="1" applyBorder="1" applyAlignment="1">
      <alignment horizontal="center" vertical="center"/>
    </xf>
    <xf numFmtId="0" fontId="49" fillId="0" borderId="16" xfId="77" applyFont="1" applyBorder="1" applyAlignment="1">
      <alignment horizontal="center" vertical="center"/>
    </xf>
    <xf numFmtId="0" fontId="49" fillId="0" borderId="15" xfId="77" applyFont="1" applyBorder="1" applyAlignment="1">
      <alignment horizontal="center" vertical="center"/>
    </xf>
    <xf numFmtId="0" fontId="49" fillId="0" borderId="17" xfId="77" applyFont="1" applyBorder="1" applyAlignment="1">
      <alignment horizontal="center" vertical="center"/>
    </xf>
    <xf numFmtId="0" fontId="49" fillId="0" borderId="10" xfId="77" applyFont="1" applyBorder="1" applyAlignment="1">
      <alignment horizontal="center" vertical="center"/>
    </xf>
    <xf numFmtId="0" fontId="49" fillId="0" borderId="25" xfId="77" applyFont="1" applyBorder="1" applyAlignment="1">
      <alignment horizontal="center" vertical="center"/>
    </xf>
    <xf numFmtId="55" fontId="58" fillId="0" borderId="11" xfId="77" applyNumberFormat="1" applyFont="1" applyBorder="1" applyAlignment="1">
      <alignment horizontal="center" vertical="center"/>
    </xf>
    <xf numFmtId="55" fontId="58" fillId="0" borderId="27" xfId="77" applyNumberFormat="1" applyFont="1" applyBorder="1" applyAlignment="1">
      <alignment horizontal="center" vertical="center"/>
    </xf>
    <xf numFmtId="0" fontId="59" fillId="0" borderId="18" xfId="77" applyFont="1" applyBorder="1" applyAlignment="1">
      <alignment horizontal="center" vertical="center" wrapText="1" shrinkToFit="1"/>
    </xf>
    <xf numFmtId="0" fontId="57" fillId="0" borderId="13" xfId="77" applyFont="1" applyBorder="1" applyAlignment="1">
      <alignment horizontal="center" vertical="center" textRotation="255" wrapText="1"/>
    </xf>
    <xf numFmtId="0" fontId="57" fillId="0" borderId="16" xfId="77" applyFont="1" applyBorder="1" applyAlignment="1">
      <alignment horizontal="center" vertical="center" textRotation="255" wrapText="1"/>
    </xf>
    <xf numFmtId="0" fontId="57" fillId="0" borderId="17" xfId="77" applyFont="1" applyBorder="1" applyAlignment="1">
      <alignment horizontal="center" vertical="center" textRotation="255" wrapText="1"/>
    </xf>
    <xf numFmtId="0" fontId="59" fillId="0" borderId="26" xfId="77" applyFont="1" applyBorder="1" applyAlignment="1">
      <alignment horizontal="center" vertical="center" textRotation="255" wrapText="1" shrinkToFit="1"/>
    </xf>
    <xf numFmtId="0" fontId="59" fillId="0" borderId="15" xfId="77" applyFont="1" applyBorder="1" applyAlignment="1">
      <alignment horizontal="center" vertical="center" textRotation="255" wrapText="1" shrinkToFit="1"/>
    </xf>
    <xf numFmtId="0" fontId="59" fillId="0" borderId="25" xfId="77" applyFont="1" applyBorder="1" applyAlignment="1">
      <alignment horizontal="center" vertical="center" textRotation="255" wrapText="1" shrinkToFit="1"/>
    </xf>
    <xf numFmtId="0" fontId="57" fillId="0" borderId="20" xfId="77" applyFont="1" applyBorder="1" applyAlignment="1">
      <alignment horizontal="center" vertical="center" textRotation="255" wrapText="1"/>
    </xf>
    <xf numFmtId="0" fontId="57" fillId="0" borderId="21" xfId="77" applyFont="1" applyBorder="1" applyAlignment="1">
      <alignment horizontal="center" vertical="center" textRotation="255" wrapText="1"/>
    </xf>
    <xf numFmtId="0" fontId="57" fillId="0" borderId="22" xfId="77" applyFont="1" applyBorder="1" applyAlignment="1">
      <alignment horizontal="center" vertical="center" textRotation="255" wrapText="1"/>
    </xf>
    <xf numFmtId="0" fontId="49" fillId="0" borderId="16" xfId="77" applyFont="1" applyBorder="1" applyAlignment="1" applyProtection="1">
      <alignment horizontal="left" vertical="center" shrinkToFit="1"/>
      <protection locked="0"/>
    </xf>
    <xf numFmtId="0" fontId="49" fillId="0" borderId="0" xfId="77" applyFont="1" applyAlignment="1" applyProtection="1">
      <alignment horizontal="left" vertical="center" shrinkToFit="1"/>
      <protection locked="0"/>
    </xf>
    <xf numFmtId="0" fontId="49" fillId="0" borderId="15" xfId="77" applyFont="1" applyBorder="1" applyAlignment="1" applyProtection="1">
      <alignment horizontal="left" vertical="center" shrinkToFit="1"/>
      <protection locked="0"/>
    </xf>
    <xf numFmtId="176" fontId="50" fillId="27" borderId="0" xfId="77" applyNumberFormat="1" applyFont="1" applyFill="1" applyAlignment="1" applyProtection="1">
      <alignment horizontal="left" vertical="center" shrinkToFit="1"/>
      <protection locked="0"/>
    </xf>
    <xf numFmtId="176" fontId="50" fillId="26" borderId="0" xfId="77" applyNumberFormat="1" applyFont="1" applyFill="1" applyAlignment="1" applyProtection="1">
      <alignment horizontal="left" vertical="center" shrinkToFit="1"/>
      <protection locked="0"/>
    </xf>
    <xf numFmtId="0" fontId="49" fillId="0" borderId="16" xfId="77" applyFont="1" applyBorder="1" applyAlignment="1">
      <alignment horizontal="left" vertical="center" shrinkToFit="1"/>
    </xf>
    <xf numFmtId="0" fontId="49" fillId="0" borderId="0" xfId="77" applyFont="1" applyAlignment="1">
      <alignment horizontal="left" vertical="center" shrinkToFit="1"/>
    </xf>
    <xf numFmtId="0" fontId="49" fillId="28" borderId="20" xfId="77" applyFont="1" applyFill="1" applyBorder="1" applyAlignment="1">
      <alignment horizontal="center" vertical="center"/>
    </xf>
    <xf numFmtId="0" fontId="49" fillId="28" borderId="13" xfId="77" applyFont="1" applyFill="1" applyBorder="1" applyAlignment="1">
      <alignment horizontal="center" vertical="center"/>
    </xf>
    <xf numFmtId="0" fontId="49" fillId="28" borderId="86" xfId="77" applyFont="1" applyFill="1" applyBorder="1" applyAlignment="1">
      <alignment horizontal="center" vertical="center"/>
    </xf>
    <xf numFmtId="0" fontId="49" fillId="28" borderId="93" xfId="77" applyFont="1" applyFill="1" applyBorder="1" applyAlignment="1">
      <alignment horizontal="center" vertical="center"/>
    </xf>
    <xf numFmtId="0" fontId="49" fillId="28" borderId="95" xfId="77" applyFont="1" applyFill="1" applyBorder="1" applyAlignment="1">
      <alignment horizontal="center" vertical="center"/>
    </xf>
    <xf numFmtId="181" fontId="58" fillId="26" borderId="18" xfId="77" applyNumberFormat="1" applyFont="1" applyFill="1" applyBorder="1" applyAlignment="1">
      <alignment horizontal="center" vertical="center"/>
    </xf>
    <xf numFmtId="0" fontId="49" fillId="0" borderId="55" xfId="83" applyFont="1" applyBorder="1" applyAlignment="1">
      <alignment horizontal="center" vertical="center" shrinkToFit="1"/>
    </xf>
    <xf numFmtId="0" fontId="49" fillId="0" borderId="65" xfId="83" applyFont="1" applyBorder="1" applyAlignment="1">
      <alignment horizontal="center" vertical="center" shrinkToFit="1"/>
    </xf>
    <xf numFmtId="0" fontId="49" fillId="0" borderId="110" xfId="83" applyFont="1" applyBorder="1" applyAlignment="1">
      <alignment horizontal="center" vertical="center"/>
    </xf>
    <xf numFmtId="0" fontId="49" fillId="0" borderId="118" xfId="83" applyFont="1" applyBorder="1" applyAlignment="1">
      <alignment horizontal="center" vertical="center"/>
    </xf>
    <xf numFmtId="0" fontId="58" fillId="24" borderId="76" xfId="83" applyFont="1" applyFill="1" applyBorder="1" applyAlignment="1">
      <alignment horizontal="center" vertical="center"/>
    </xf>
    <xf numFmtId="0" fontId="58" fillId="24" borderId="74" xfId="83" applyFont="1" applyFill="1" applyBorder="1" applyAlignment="1">
      <alignment horizontal="center" vertical="center"/>
    </xf>
    <xf numFmtId="0" fontId="49" fillId="0" borderId="0" xfId="83" applyFont="1" applyAlignment="1">
      <alignment horizontal="left" vertical="center"/>
    </xf>
    <xf numFmtId="0" fontId="49" fillId="0" borderId="94" xfId="83" applyFont="1" applyBorder="1" applyAlignment="1">
      <alignment horizontal="center" vertical="center"/>
    </xf>
    <xf numFmtId="0" fontId="49" fillId="0" borderId="92" xfId="83" applyFont="1" applyBorder="1" applyAlignment="1">
      <alignment horizontal="center" vertical="center"/>
    </xf>
    <xf numFmtId="179" fontId="49" fillId="0" borderId="95" xfId="83" applyNumberFormat="1" applyFont="1" applyBorder="1" applyAlignment="1">
      <alignment horizontal="center" vertical="center"/>
    </xf>
    <xf numFmtId="179" fontId="49" fillId="0" borderId="92" xfId="83" applyNumberFormat="1" applyFont="1" applyBorder="1" applyAlignment="1">
      <alignment horizontal="center" vertical="center"/>
    </xf>
    <xf numFmtId="181" fontId="49" fillId="24" borderId="113" xfId="83" applyNumberFormat="1" applyFont="1" applyFill="1" applyBorder="1" applyAlignment="1">
      <alignment horizontal="center" vertical="center"/>
    </xf>
    <xf numFmtId="181" fontId="49" fillId="24" borderId="85" xfId="83" applyNumberFormat="1" applyFont="1" applyFill="1" applyBorder="1" applyAlignment="1">
      <alignment horizontal="center" vertical="center"/>
    </xf>
    <xf numFmtId="0" fontId="58" fillId="24" borderId="38" xfId="83" applyFont="1" applyFill="1" applyBorder="1" applyAlignment="1">
      <alignment horizontal="center" vertical="center"/>
    </xf>
    <xf numFmtId="0" fontId="58" fillId="24" borderId="31" xfId="83" applyFont="1" applyFill="1" applyBorder="1" applyAlignment="1">
      <alignment horizontal="center" vertical="center"/>
    </xf>
    <xf numFmtId="0" fontId="49" fillId="0" borderId="93" xfId="83" applyFont="1" applyBorder="1" applyAlignment="1" applyProtection="1">
      <alignment horizontal="center" vertical="center" textRotation="255"/>
      <protection locked="0"/>
    </xf>
    <xf numFmtId="55" fontId="58" fillId="0" borderId="27" xfId="83" applyNumberFormat="1" applyFont="1" applyBorder="1" applyAlignment="1">
      <alignment horizontal="center" vertical="center"/>
    </xf>
    <xf numFmtId="55" fontId="58" fillId="0" borderId="12" xfId="83" applyNumberFormat="1" applyFont="1" applyBorder="1" applyAlignment="1">
      <alignment horizontal="center" vertical="center"/>
    </xf>
    <xf numFmtId="0" fontId="64" fillId="0" borderId="85" xfId="83" applyFont="1" applyBorder="1" applyAlignment="1">
      <alignment horizontal="center" vertical="center" wrapText="1" shrinkToFit="1"/>
    </xf>
    <xf numFmtId="0" fontId="64" fillId="0" borderId="75" xfId="83" applyFont="1" applyBorder="1" applyAlignment="1">
      <alignment horizontal="center" vertical="center" shrinkToFit="1"/>
    </xf>
    <xf numFmtId="0" fontId="49" fillId="0" borderId="94" xfId="83" applyFont="1" applyBorder="1" applyAlignment="1" applyProtection="1">
      <alignment horizontal="center" vertical="center" textRotation="255"/>
      <protection locked="0"/>
    </xf>
    <xf numFmtId="0" fontId="49" fillId="0" borderId="0" xfId="83" applyFont="1" applyAlignment="1">
      <alignment horizontal="left" vertical="center" shrinkToFit="1"/>
    </xf>
    <xf numFmtId="176" fontId="49" fillId="27" borderId="0" xfId="83" applyNumberFormat="1" applyFont="1" applyFill="1" applyAlignment="1" applyProtection="1">
      <alignment horizontal="center" vertical="center" shrinkToFit="1"/>
      <protection locked="0"/>
    </xf>
    <xf numFmtId="0" fontId="49" fillId="0" borderId="0" xfId="83" applyFont="1" applyAlignment="1">
      <alignment horizontal="right" vertical="center"/>
    </xf>
    <xf numFmtId="193" fontId="49" fillId="0" borderId="0" xfId="83" applyNumberFormat="1" applyFont="1" applyAlignment="1">
      <alignment horizontal="left" vertical="center"/>
    </xf>
    <xf numFmtId="0" fontId="49" fillId="0" borderId="17" xfId="83" applyFont="1" applyBorder="1" applyAlignment="1">
      <alignment horizontal="center" vertical="center" shrinkToFit="1"/>
    </xf>
    <xf numFmtId="0" fontId="49" fillId="0" borderId="10" xfId="83" applyFont="1" applyBorder="1" applyAlignment="1">
      <alignment horizontal="center" vertical="center" shrinkToFit="1"/>
    </xf>
    <xf numFmtId="0" fontId="49" fillId="0" borderId="10" xfId="83" applyFont="1" applyBorder="1" applyAlignment="1">
      <alignment horizontal="center" vertical="center"/>
    </xf>
    <xf numFmtId="181" fontId="49" fillId="24" borderId="115" xfId="83" applyNumberFormat="1" applyFont="1" applyFill="1" applyBorder="1" applyAlignment="1">
      <alignment horizontal="center" vertical="center"/>
    </xf>
    <xf numFmtId="181" fontId="49" fillId="24" borderId="124" xfId="83" applyNumberFormat="1" applyFont="1" applyFill="1" applyBorder="1" applyAlignment="1">
      <alignment horizontal="center" vertical="center"/>
    </xf>
    <xf numFmtId="176" fontId="53" fillId="27" borderId="76" xfId="83" applyNumberFormat="1" applyFont="1" applyFill="1" applyBorder="1" applyAlignment="1" applyProtection="1">
      <alignment horizontal="center" vertical="center" shrinkToFit="1"/>
      <protection locked="0"/>
    </xf>
    <xf numFmtId="176" fontId="53" fillId="27" borderId="74" xfId="83" applyNumberFormat="1" applyFont="1" applyFill="1" applyBorder="1" applyAlignment="1" applyProtection="1">
      <alignment horizontal="center" vertical="center" shrinkToFit="1"/>
      <protection locked="0"/>
    </xf>
    <xf numFmtId="176" fontId="53" fillId="27" borderId="51" xfId="83" applyNumberFormat="1" applyFont="1" applyFill="1" applyBorder="1" applyAlignment="1" applyProtection="1">
      <alignment horizontal="center" vertical="center" shrinkToFit="1"/>
      <protection locked="0"/>
    </xf>
    <xf numFmtId="0" fontId="49" fillId="0" borderId="119" xfId="83" applyFont="1" applyBorder="1" applyAlignment="1">
      <alignment horizontal="center" vertical="center"/>
    </xf>
    <xf numFmtId="0" fontId="49" fillId="0" borderId="120" xfId="83" applyFont="1" applyBorder="1" applyAlignment="1">
      <alignment horizontal="center" vertical="center"/>
    </xf>
    <xf numFmtId="179" fontId="49" fillId="0" borderId="121" xfId="83" applyNumberFormat="1" applyFont="1" applyBorder="1" applyAlignment="1">
      <alignment horizontal="center" vertical="center"/>
    </xf>
    <xf numFmtId="179" fontId="49" fillId="0" borderId="120" xfId="83" applyNumberFormat="1" applyFont="1" applyBorder="1" applyAlignment="1">
      <alignment horizontal="center" vertical="center"/>
    </xf>
    <xf numFmtId="0" fontId="49" fillId="0" borderId="42" xfId="83" applyFont="1" applyBorder="1" applyAlignment="1">
      <alignment horizontal="center" vertical="center"/>
    </xf>
    <xf numFmtId="181" fontId="49" fillId="24" borderId="122" xfId="83" applyNumberFormat="1" applyFont="1" applyFill="1" applyBorder="1" applyAlignment="1">
      <alignment horizontal="center" vertical="center"/>
    </xf>
    <xf numFmtId="181" fontId="49" fillId="24" borderId="123" xfId="83" applyNumberFormat="1" applyFont="1" applyFill="1" applyBorder="1" applyAlignment="1">
      <alignment horizontal="center" vertical="center"/>
    </xf>
    <xf numFmtId="0" fontId="49" fillId="0" borderId="93" xfId="83" applyFont="1" applyBorder="1" applyAlignment="1" applyProtection="1">
      <alignment horizontal="center" vertical="center" shrinkToFit="1"/>
      <protection locked="0"/>
    </xf>
    <xf numFmtId="0" fontId="49" fillId="0" borderId="92" xfId="83" applyFont="1" applyBorder="1" applyAlignment="1" applyProtection="1">
      <alignment horizontal="center" vertical="center" textRotation="255"/>
      <protection locked="0"/>
    </xf>
    <xf numFmtId="0" fontId="49" fillId="0" borderId="21" xfId="83" applyFont="1" applyBorder="1" applyAlignment="1">
      <alignment horizontal="center" vertical="center"/>
    </xf>
    <xf numFmtId="0" fontId="49" fillId="0" borderId="94" xfId="83" applyFont="1" applyBorder="1" applyAlignment="1" applyProtection="1">
      <alignment horizontal="center" vertical="center" shrinkToFit="1"/>
      <protection locked="0"/>
    </xf>
    <xf numFmtId="0" fontId="49" fillId="0" borderId="93" xfId="83" applyFont="1" applyBorder="1" applyAlignment="1" applyProtection="1">
      <alignment horizontal="center" vertical="center"/>
      <protection locked="0"/>
    </xf>
    <xf numFmtId="0" fontId="49" fillId="0" borderId="101" xfId="83" applyFont="1" applyBorder="1" applyAlignment="1" applyProtection="1">
      <alignment horizontal="center" vertical="center"/>
      <protection locked="0"/>
    </xf>
    <xf numFmtId="0" fontId="49" fillId="0" borderId="85" xfId="83" applyFont="1" applyBorder="1" applyAlignment="1">
      <alignment horizontal="center" vertical="center"/>
    </xf>
    <xf numFmtId="0" fontId="49" fillId="0" borderId="22" xfId="83" applyFont="1" applyBorder="1" applyAlignment="1">
      <alignment horizontal="center" vertical="center"/>
    </xf>
    <xf numFmtId="0" fontId="49" fillId="0" borderId="94" xfId="83" applyFont="1" applyBorder="1" applyAlignment="1" applyProtection="1">
      <alignment horizontal="center" vertical="center"/>
      <protection locked="0"/>
    </xf>
    <xf numFmtId="0" fontId="49" fillId="0" borderId="97" xfId="83" applyFont="1" applyBorder="1" applyAlignment="1" applyProtection="1">
      <alignment horizontal="center" vertical="center"/>
      <protection locked="0"/>
    </xf>
    <xf numFmtId="55" fontId="58" fillId="0" borderId="11" xfId="83" applyNumberFormat="1" applyFont="1" applyBorder="1" applyAlignment="1">
      <alignment horizontal="center" vertical="center"/>
    </xf>
    <xf numFmtId="0" fontId="49" fillId="0" borderId="116" xfId="83" applyFont="1" applyBorder="1" applyAlignment="1" applyProtection="1">
      <alignment horizontal="center" vertical="center"/>
      <protection locked="0"/>
    </xf>
    <xf numFmtId="0" fontId="49" fillId="0" borderId="133" xfId="83" applyFont="1" applyBorder="1" applyAlignment="1" applyProtection="1">
      <alignment horizontal="center" vertical="center"/>
      <protection locked="0"/>
    </xf>
    <xf numFmtId="0" fontId="49" fillId="0" borderId="52" xfId="83" applyFont="1" applyBorder="1" applyAlignment="1" applyProtection="1">
      <alignment horizontal="center" vertical="center" shrinkToFit="1"/>
      <protection locked="0"/>
    </xf>
    <xf numFmtId="0" fontId="49" fillId="0" borderId="49" xfId="83" applyFont="1" applyBorder="1" applyAlignment="1" applyProtection="1">
      <alignment horizontal="center" vertical="center" shrinkToFit="1"/>
      <protection locked="0"/>
    </xf>
    <xf numFmtId="0" fontId="49" fillId="0" borderId="116" xfId="83" applyFont="1" applyBorder="1" applyAlignment="1" applyProtection="1">
      <alignment horizontal="center" vertical="center" shrinkToFit="1"/>
      <protection locked="0"/>
    </xf>
    <xf numFmtId="0" fontId="49" fillId="0" borderId="133" xfId="83" applyFont="1" applyBorder="1" applyAlignment="1" applyProtection="1">
      <alignment horizontal="center" vertical="center" shrinkToFit="1"/>
      <protection locked="0"/>
    </xf>
    <xf numFmtId="0" fontId="49" fillId="0" borderId="90" xfId="83" applyFont="1" applyBorder="1" applyAlignment="1" applyProtection="1">
      <alignment horizontal="center" vertical="center"/>
      <protection locked="0"/>
    </xf>
    <xf numFmtId="0" fontId="49" fillId="0" borderId="92" xfId="83" applyFont="1" applyBorder="1" applyAlignment="1" applyProtection="1">
      <alignment horizontal="center" vertical="center" shrinkToFit="1"/>
      <protection locked="0"/>
    </xf>
    <xf numFmtId="0" fontId="49" fillId="0" borderId="52" xfId="83" applyFont="1" applyBorder="1" applyAlignment="1" applyProtection="1">
      <alignment horizontal="center" vertical="center"/>
      <protection locked="0"/>
    </xf>
    <xf numFmtId="0" fontId="49" fillId="0" borderId="84" xfId="83" applyFont="1" applyBorder="1" applyAlignment="1" applyProtection="1">
      <alignment horizontal="center" vertical="center"/>
      <protection locked="0"/>
    </xf>
    <xf numFmtId="0" fontId="49" fillId="0" borderId="92" xfId="83" applyFont="1" applyBorder="1" applyAlignment="1" applyProtection="1">
      <alignment horizontal="center" vertical="center"/>
      <protection locked="0"/>
    </xf>
    <xf numFmtId="0" fontId="49" fillId="0" borderId="98" xfId="83" applyFont="1" applyBorder="1" applyAlignment="1" applyProtection="1">
      <alignment horizontal="center" vertical="center"/>
      <protection locked="0"/>
    </xf>
    <xf numFmtId="0" fontId="49" fillId="0" borderId="116" xfId="83" applyFont="1" applyBorder="1" applyAlignment="1" applyProtection="1">
      <alignment horizontal="center" vertical="center" textRotation="255"/>
      <protection locked="0"/>
    </xf>
    <xf numFmtId="0" fontId="49" fillId="0" borderId="133" xfId="83" applyFont="1" applyBorder="1" applyAlignment="1" applyProtection="1">
      <alignment horizontal="center" vertical="center" textRotation="255"/>
      <protection locked="0"/>
    </xf>
    <xf numFmtId="176" fontId="49" fillId="24" borderId="0" xfId="83" applyNumberFormat="1" applyFont="1" applyFill="1" applyAlignment="1" applyProtection="1">
      <alignment horizontal="center" vertical="center" shrinkToFit="1"/>
      <protection locked="0"/>
    </xf>
    <xf numFmtId="176" fontId="53" fillId="24" borderId="76" xfId="83" applyNumberFormat="1" applyFont="1" applyFill="1" applyBorder="1" applyAlignment="1" applyProtection="1">
      <alignment horizontal="center" vertical="center" shrinkToFit="1"/>
      <protection locked="0"/>
    </xf>
    <xf numFmtId="176" fontId="53" fillId="24" borderId="74" xfId="83" applyNumberFormat="1" applyFont="1" applyFill="1" applyBorder="1" applyAlignment="1" applyProtection="1">
      <alignment horizontal="center" vertical="center" shrinkToFit="1"/>
      <protection locked="0"/>
    </xf>
    <xf numFmtId="176" fontId="53" fillId="24" borderId="51" xfId="83" applyNumberFormat="1" applyFont="1" applyFill="1" applyBorder="1" applyAlignment="1" applyProtection="1">
      <alignment horizontal="center" vertical="center" shrinkToFit="1"/>
      <protection locked="0"/>
    </xf>
    <xf numFmtId="0" fontId="73" fillId="0" borderId="91" xfId="92" applyFont="1" applyBorder="1" applyAlignment="1">
      <alignment horizontal="center" vertical="center"/>
    </xf>
    <xf numFmtId="0" fontId="80" fillId="0" borderId="52" xfId="92" applyFont="1" applyBorder="1" applyAlignment="1">
      <alignment vertical="center" textRotation="255"/>
    </xf>
    <xf numFmtId="0" fontId="80" fillId="0" borderId="116" xfId="92" applyFont="1" applyBorder="1" applyAlignment="1">
      <alignment vertical="center" textRotation="255"/>
    </xf>
    <xf numFmtId="58" fontId="73" fillId="27" borderId="0" xfId="92" applyNumberFormat="1" applyFont="1" applyFill="1" applyAlignment="1">
      <alignment horizontal="center" vertical="center"/>
    </xf>
    <xf numFmtId="0" fontId="80" fillId="0" borderId="53" xfId="92" applyFont="1" applyBorder="1" applyAlignment="1">
      <alignment vertical="center" textRotation="255"/>
    </xf>
    <xf numFmtId="0" fontId="80" fillId="0" borderId="135" xfId="92" applyFont="1" applyBorder="1" applyAlignment="1">
      <alignment vertical="center" textRotation="255"/>
    </xf>
    <xf numFmtId="0" fontId="73" fillId="0" borderId="86" xfId="92" applyFont="1" applyBorder="1" applyAlignment="1">
      <alignment horizontal="center" vertical="center"/>
    </xf>
    <xf numFmtId="0" fontId="73" fillId="0" borderId="93" xfId="92" applyFont="1" applyBorder="1" applyAlignment="1">
      <alignment horizontal="center" vertical="center"/>
    </xf>
    <xf numFmtId="0" fontId="73" fillId="0" borderId="87" xfId="92" applyFont="1" applyBorder="1" applyAlignment="1">
      <alignment horizontal="center" vertical="center"/>
    </xf>
    <xf numFmtId="0" fontId="73" fillId="0" borderId="88" xfId="92" applyFont="1" applyBorder="1" applyAlignment="1">
      <alignment horizontal="center" vertical="center"/>
    </xf>
    <xf numFmtId="0" fontId="73" fillId="0" borderId="101" xfId="92" applyFont="1" applyBorder="1" applyAlignment="1">
      <alignment horizontal="center" vertical="center"/>
    </xf>
    <xf numFmtId="0" fontId="73" fillId="0" borderId="103" xfId="92" applyFont="1" applyBorder="1" applyAlignment="1">
      <alignment horizontal="center" vertical="center"/>
    </xf>
    <xf numFmtId="0" fontId="73" fillId="0" borderId="89" xfId="92" applyFont="1" applyBorder="1" applyAlignment="1">
      <alignment horizontal="center" vertical="center"/>
    </xf>
    <xf numFmtId="58" fontId="73" fillId="28" borderId="0" xfId="92" applyNumberFormat="1" applyFont="1" applyFill="1" applyAlignment="1">
      <alignment horizontal="center" vertical="center"/>
    </xf>
    <xf numFmtId="0" fontId="73" fillId="0" borderId="116" xfId="92" applyFont="1" applyBorder="1" applyAlignment="1">
      <alignment horizontal="center" vertical="center"/>
    </xf>
    <xf numFmtId="0" fontId="73" fillId="0" borderId="52" xfId="92" applyFont="1" applyBorder="1" applyAlignment="1">
      <alignment horizontal="center" vertical="center"/>
    </xf>
    <xf numFmtId="0" fontId="73" fillId="0" borderId="144" xfId="92" applyFont="1" applyBorder="1" applyAlignment="1">
      <alignment horizontal="center" vertical="center"/>
    </xf>
    <xf numFmtId="0" fontId="73" fillId="0" borderId="147" xfId="92" applyFont="1" applyBorder="1" applyAlignment="1">
      <alignment horizontal="center" vertical="center"/>
    </xf>
    <xf numFmtId="0" fontId="73" fillId="0" borderId="96" xfId="92" applyFont="1" applyBorder="1" applyAlignment="1">
      <alignment horizontal="center" vertical="center"/>
    </xf>
    <xf numFmtId="0" fontId="73" fillId="0" borderId="100" xfId="92" applyFont="1" applyBorder="1" applyAlignment="1">
      <alignment horizontal="center" vertical="center"/>
    </xf>
    <xf numFmtId="0" fontId="73" fillId="0" borderId="142" xfId="92" applyFont="1" applyBorder="1" applyAlignment="1">
      <alignment horizontal="center" vertical="center"/>
    </xf>
    <xf numFmtId="0" fontId="73" fillId="0" borderId="145" xfId="92" applyFont="1" applyBorder="1" applyAlignment="1">
      <alignment horizontal="center" vertical="center"/>
    </xf>
    <xf numFmtId="0" fontId="73" fillId="0" borderId="143" xfId="92" applyFont="1" applyBorder="1" applyAlignment="1">
      <alignment horizontal="center" vertical="center"/>
    </xf>
    <xf numFmtId="0" fontId="73" fillId="0" borderId="146" xfId="92" applyFont="1" applyBorder="1" applyAlignment="1">
      <alignment horizontal="center" vertical="center"/>
    </xf>
    <xf numFmtId="0" fontId="73" fillId="0" borderId="97" xfId="92" applyFont="1" applyBorder="1" applyAlignment="1">
      <alignment horizontal="center" vertical="center"/>
    </xf>
    <xf numFmtId="0" fontId="49" fillId="0" borderId="68" xfId="93" applyFont="1" applyBorder="1" applyAlignment="1">
      <alignment horizontal="center" vertical="center"/>
    </xf>
    <xf numFmtId="0" fontId="49" fillId="0" borderId="58" xfId="93" applyFont="1" applyBorder="1" applyAlignment="1">
      <alignment horizontal="center" vertical="center"/>
    </xf>
    <xf numFmtId="0" fontId="49" fillId="0" borderId="0" xfId="93" applyFont="1" applyAlignment="1">
      <alignment horizontal="left" vertical="center"/>
    </xf>
    <xf numFmtId="0" fontId="49" fillId="0" borderId="94" xfId="93" applyFont="1" applyBorder="1" applyAlignment="1">
      <alignment horizontal="center" vertical="center"/>
    </xf>
    <xf numFmtId="0" fontId="49" fillId="0" borderId="92" xfId="93" applyFont="1" applyBorder="1" applyAlignment="1">
      <alignment horizontal="center" vertical="center"/>
    </xf>
    <xf numFmtId="179" fontId="49" fillId="0" borderId="95" xfId="93" applyNumberFormat="1" applyFont="1" applyBorder="1" applyAlignment="1">
      <alignment horizontal="center" vertical="center"/>
    </xf>
    <xf numFmtId="179" fontId="49" fillId="0" borderId="92" xfId="93" applyNumberFormat="1" applyFont="1" applyBorder="1" applyAlignment="1">
      <alignment horizontal="center" vertical="center"/>
    </xf>
    <xf numFmtId="0" fontId="49" fillId="0" borderId="95" xfId="93" applyFont="1" applyBorder="1" applyAlignment="1">
      <alignment horizontal="center" vertical="center"/>
    </xf>
    <xf numFmtId="181" fontId="49" fillId="0" borderId="95" xfId="94" applyNumberFormat="1" applyFont="1" applyBorder="1" applyAlignment="1">
      <alignment horizontal="center" vertical="center"/>
    </xf>
    <xf numFmtId="181" fontId="49" fillId="0" borderId="96" xfId="94" applyNumberFormat="1" applyFont="1" applyBorder="1" applyAlignment="1">
      <alignment horizontal="center" vertical="center"/>
    </xf>
    <xf numFmtId="181" fontId="71" fillId="29" borderId="88" xfId="93" applyNumberFormat="1" applyFont="1" applyFill="1" applyBorder="1" applyAlignment="1">
      <alignment horizontal="center" vertical="center"/>
    </xf>
    <xf numFmtId="181" fontId="71" fillId="29" borderId="101" xfId="93" applyNumberFormat="1" applyFont="1" applyFill="1" applyBorder="1" applyAlignment="1">
      <alignment horizontal="center" vertical="center"/>
    </xf>
    <xf numFmtId="176" fontId="53" fillId="24" borderId="76" xfId="93" applyNumberFormat="1" applyFont="1" applyFill="1" applyBorder="1" applyAlignment="1" applyProtection="1">
      <alignment horizontal="center" vertical="center"/>
      <protection locked="0"/>
    </xf>
    <xf numFmtId="176" fontId="53" fillId="24" borderId="74" xfId="93" applyNumberFormat="1" applyFont="1" applyFill="1" applyBorder="1" applyAlignment="1" applyProtection="1">
      <alignment horizontal="center" vertical="center"/>
      <protection locked="0"/>
    </xf>
    <xf numFmtId="176" fontId="53" fillId="24" borderId="51" xfId="93" applyNumberFormat="1" applyFont="1" applyFill="1" applyBorder="1" applyAlignment="1" applyProtection="1">
      <alignment horizontal="center" vertical="center"/>
      <protection locked="0"/>
    </xf>
    <xf numFmtId="0" fontId="49" fillId="0" borderId="97" xfId="93" applyFont="1" applyBorder="1" applyAlignment="1">
      <alignment horizontal="center" vertical="center"/>
    </xf>
    <xf numFmtId="0" fontId="49" fillId="0" borderId="98" xfId="93" applyFont="1" applyBorder="1" applyAlignment="1">
      <alignment horizontal="center" vertical="center"/>
    </xf>
    <xf numFmtId="179" fontId="49" fillId="0" borderId="99" xfId="93" applyNumberFormat="1" applyFont="1" applyBorder="1" applyAlignment="1">
      <alignment horizontal="center" vertical="center"/>
    </xf>
    <xf numFmtId="179" fontId="49" fillId="0" borderId="98" xfId="93" applyNumberFormat="1" applyFont="1" applyBorder="1" applyAlignment="1">
      <alignment horizontal="center" vertical="center"/>
    </xf>
    <xf numFmtId="0" fontId="49" fillId="0" borderId="99" xfId="93" applyFont="1" applyBorder="1" applyAlignment="1">
      <alignment horizontal="center" vertical="center"/>
    </xf>
    <xf numFmtId="181" fontId="49" fillId="0" borderId="99" xfId="94" applyNumberFormat="1" applyFont="1" applyBorder="1" applyAlignment="1">
      <alignment horizontal="center" vertical="center"/>
    </xf>
    <xf numFmtId="181" fontId="49" fillId="0" borderId="100" xfId="94" applyNumberFormat="1" applyFont="1" applyBorder="1" applyAlignment="1">
      <alignment horizontal="center" vertical="center"/>
    </xf>
    <xf numFmtId="0" fontId="49" fillId="0" borderId="55" xfId="93" applyFont="1" applyBorder="1" applyAlignment="1">
      <alignment horizontal="center" vertical="center" shrinkToFit="1"/>
    </xf>
    <xf numFmtId="0" fontId="49" fillId="0" borderId="65" xfId="93" applyFont="1" applyBorder="1" applyAlignment="1">
      <alignment horizontal="center" vertical="center" shrinkToFit="1"/>
    </xf>
    <xf numFmtId="0" fontId="49" fillId="0" borderId="66" xfId="93" applyFont="1" applyBorder="1" applyAlignment="1">
      <alignment horizontal="center" vertical="center"/>
    </xf>
    <xf numFmtId="0" fontId="49" fillId="0" borderId="0" xfId="93" applyFont="1" applyAlignment="1">
      <alignment horizontal="left" vertical="center" shrinkToFit="1"/>
    </xf>
    <xf numFmtId="176" fontId="49" fillId="24" borderId="0" xfId="93" applyNumberFormat="1" applyFont="1" applyFill="1" applyAlignment="1" applyProtection="1">
      <alignment horizontal="center" vertical="center"/>
      <protection locked="0"/>
    </xf>
    <xf numFmtId="0" fontId="49" fillId="0" borderId="0" xfId="93" applyFont="1" applyAlignment="1">
      <alignment horizontal="right" vertical="center"/>
    </xf>
    <xf numFmtId="182" fontId="49" fillId="0" borderId="0" xfId="93" applyNumberFormat="1" applyFont="1" applyAlignment="1">
      <alignment horizontal="left" vertical="center"/>
    </xf>
    <xf numFmtId="0" fontId="49" fillId="0" borderId="11" xfId="93" applyFont="1" applyBorder="1" applyAlignment="1">
      <alignment horizontal="center" vertical="center"/>
    </xf>
    <xf numFmtId="0" fontId="49" fillId="0" borderId="12" xfId="93" applyFont="1" applyBorder="1" applyAlignment="1">
      <alignment horizontal="center" vertical="center"/>
    </xf>
    <xf numFmtId="0" fontId="57" fillId="0" borderId="85" xfId="93" applyFont="1" applyBorder="1" applyAlignment="1">
      <alignment horizontal="center" vertical="center" wrapText="1" shrinkToFit="1"/>
    </xf>
    <xf numFmtId="0" fontId="57" fillId="0" borderId="75" xfId="93" applyFont="1" applyBorder="1" applyAlignment="1">
      <alignment horizontal="center" vertical="center" shrinkToFit="1"/>
    </xf>
    <xf numFmtId="0" fontId="49" fillId="0" borderId="86" xfId="93" applyFont="1" applyBorder="1" applyAlignment="1" applyProtection="1">
      <alignment horizontal="center" vertical="center" textRotation="255" shrinkToFit="1"/>
      <protection locked="0"/>
    </xf>
    <xf numFmtId="0" fontId="49" fillId="0" borderId="116" xfId="93" applyFont="1" applyBorder="1" applyAlignment="1" applyProtection="1">
      <alignment horizontal="center" vertical="center" textRotation="255" shrinkToFit="1"/>
      <protection locked="0"/>
    </xf>
    <xf numFmtId="0" fontId="49" fillId="0" borderId="133" xfId="93" applyFont="1" applyBorder="1" applyAlignment="1" applyProtection="1">
      <alignment horizontal="center" vertical="center" textRotation="255" shrinkToFit="1"/>
      <protection locked="0"/>
    </xf>
    <xf numFmtId="0" fontId="49" fillId="0" borderId="113" xfId="93" applyFont="1" applyBorder="1" applyAlignment="1" applyProtection="1">
      <alignment horizontal="center" vertical="center" textRotation="255" shrinkToFit="1"/>
      <protection locked="0"/>
    </xf>
    <xf numFmtId="0" fontId="49" fillId="0" borderId="135" xfId="93" applyFont="1" applyBorder="1" applyAlignment="1" applyProtection="1">
      <alignment horizontal="center" vertical="center" textRotation="255" shrinkToFit="1"/>
      <protection locked="0"/>
    </xf>
    <xf numFmtId="0" fontId="49" fillId="0" borderId="116" xfId="93" applyFont="1" applyBorder="1" applyAlignment="1" applyProtection="1">
      <alignment horizontal="center" vertical="center" shrinkToFit="1"/>
      <protection locked="0"/>
    </xf>
    <xf numFmtId="0" fontId="49" fillId="0" borderId="133" xfId="93" applyFont="1" applyBorder="1" applyAlignment="1" applyProtection="1">
      <alignment horizontal="center" vertical="center" shrinkToFit="1"/>
      <protection locked="0"/>
    </xf>
    <xf numFmtId="0" fontId="49" fillId="0" borderId="85" xfId="93" applyFont="1" applyBorder="1" applyAlignment="1">
      <alignment horizontal="center" vertical="center" shrinkToFit="1"/>
    </xf>
    <xf numFmtId="0" fontId="49" fillId="0" borderId="75" xfId="93" applyFont="1" applyBorder="1" applyAlignment="1">
      <alignment horizontal="center" vertical="center" shrinkToFit="1"/>
    </xf>
    <xf numFmtId="0" fontId="49" fillId="0" borderId="86" xfId="93" applyFont="1" applyBorder="1" applyAlignment="1" applyProtection="1">
      <alignment horizontal="center" vertical="center" shrinkToFit="1"/>
      <protection locked="0"/>
    </xf>
    <xf numFmtId="0" fontId="49" fillId="0" borderId="113" xfId="93" applyFont="1" applyBorder="1" applyAlignment="1" applyProtection="1">
      <alignment horizontal="center" vertical="center" shrinkToFit="1"/>
      <protection locked="0"/>
    </xf>
    <xf numFmtId="0" fontId="49" fillId="0" borderId="135" xfId="93" applyFont="1" applyBorder="1" applyAlignment="1" applyProtection="1">
      <alignment horizontal="center" vertical="center" shrinkToFit="1"/>
      <protection locked="0"/>
    </xf>
    <xf numFmtId="0" fontId="49" fillId="0" borderId="85" xfId="93" applyFont="1" applyBorder="1" applyAlignment="1">
      <alignment horizontal="center" vertical="center"/>
    </xf>
    <xf numFmtId="0" fontId="49" fillId="0" borderId="22" xfId="93" applyFont="1" applyBorder="1" applyAlignment="1">
      <alignment horizontal="center" vertical="center"/>
    </xf>
    <xf numFmtId="0" fontId="49" fillId="0" borderId="86" xfId="93" applyFont="1" applyBorder="1" applyAlignment="1" applyProtection="1">
      <alignment horizontal="center" vertical="center"/>
      <protection locked="0"/>
    </xf>
    <xf numFmtId="0" fontId="49" fillId="0" borderId="88" xfId="93" applyFont="1" applyBorder="1" applyAlignment="1" applyProtection="1">
      <alignment horizontal="center" vertical="center"/>
      <protection locked="0"/>
    </xf>
    <xf numFmtId="0" fontId="49" fillId="0" borderId="116" xfId="93" applyFont="1" applyBorder="1" applyAlignment="1" applyProtection="1">
      <alignment horizontal="center" vertical="center"/>
      <protection locked="0"/>
    </xf>
    <xf numFmtId="0" fontId="49" fillId="0" borderId="90" xfId="93" applyFont="1" applyBorder="1" applyAlignment="1" applyProtection="1">
      <alignment horizontal="center" vertical="center"/>
      <protection locked="0"/>
    </xf>
    <xf numFmtId="0" fontId="49" fillId="0" borderId="113" xfId="93" applyFont="1" applyBorder="1" applyAlignment="1" applyProtection="1">
      <alignment horizontal="center" vertical="center"/>
      <protection locked="0"/>
    </xf>
    <xf numFmtId="0" fontId="49" fillId="0" borderId="125" xfId="93" applyFont="1" applyBorder="1" applyAlignment="1" applyProtection="1">
      <alignment horizontal="center" vertical="center"/>
      <protection locked="0"/>
    </xf>
    <xf numFmtId="182" fontId="49" fillId="0" borderId="0" xfId="93" applyNumberFormat="1" applyFont="1" applyAlignment="1">
      <alignment horizontal="center" vertical="center"/>
    </xf>
    <xf numFmtId="176" fontId="49" fillId="0" borderId="0" xfId="93" applyNumberFormat="1" applyFont="1" applyAlignment="1">
      <alignment horizontal="center" vertical="center"/>
    </xf>
    <xf numFmtId="181" fontId="49" fillId="29" borderId="95" xfId="94" applyNumberFormat="1" applyFont="1" applyFill="1" applyBorder="1" applyAlignment="1">
      <alignment horizontal="center" vertical="center"/>
    </xf>
    <xf numFmtId="181" fontId="49" fillId="29" borderId="96" xfId="94" applyNumberFormat="1" applyFont="1" applyFill="1" applyBorder="1" applyAlignment="1">
      <alignment horizontal="center" vertical="center"/>
    </xf>
    <xf numFmtId="181" fontId="71" fillId="0" borderId="0" xfId="93" applyNumberFormat="1" applyFont="1" applyAlignment="1">
      <alignment horizontal="center" vertical="center"/>
    </xf>
    <xf numFmtId="181" fontId="52" fillId="0" borderId="0" xfId="93" applyNumberFormat="1" applyFont="1" applyAlignment="1">
      <alignment horizontal="center" vertical="center"/>
    </xf>
    <xf numFmtId="176" fontId="49" fillId="24" borderId="76" xfId="93" applyNumberFormat="1" applyFont="1" applyFill="1" applyBorder="1" applyAlignment="1" applyProtection="1">
      <alignment horizontal="center" vertical="center"/>
      <protection locked="0"/>
    </xf>
    <xf numFmtId="176" fontId="49" fillId="24" borderId="74" xfId="93" applyNumberFormat="1" applyFont="1" applyFill="1" applyBorder="1" applyAlignment="1" applyProtection="1">
      <alignment horizontal="center" vertical="center"/>
      <protection locked="0"/>
    </xf>
    <xf numFmtId="176" fontId="49" fillId="24" borderId="51" xfId="93" applyNumberFormat="1" applyFont="1" applyFill="1" applyBorder="1" applyAlignment="1" applyProtection="1">
      <alignment horizontal="center" vertical="center"/>
      <protection locked="0"/>
    </xf>
    <xf numFmtId="0" fontId="49" fillId="0" borderId="86" xfId="93" applyFont="1" applyBorder="1" applyAlignment="1" applyProtection="1">
      <alignment horizontal="center" vertical="center" textRotation="255"/>
      <protection locked="0"/>
    </xf>
    <xf numFmtId="0" fontId="49" fillId="0" borderId="93" xfId="93" applyFont="1" applyBorder="1" applyAlignment="1" applyProtection="1">
      <alignment horizontal="center" vertical="center" textRotation="255"/>
      <protection locked="0"/>
    </xf>
    <xf numFmtId="0" fontId="49" fillId="0" borderId="87" xfId="93" applyFont="1" applyBorder="1" applyAlignment="1" applyProtection="1">
      <alignment horizontal="center" vertical="center" textRotation="255"/>
      <protection locked="0"/>
    </xf>
    <xf numFmtId="0" fontId="49" fillId="0" borderId="116" xfId="93" applyFont="1" applyBorder="1" applyAlignment="1" applyProtection="1">
      <alignment horizontal="center" vertical="center" textRotation="255"/>
      <protection locked="0"/>
    </xf>
    <xf numFmtId="0" fontId="49" fillId="0" borderId="93" xfId="93" applyFont="1" applyBorder="1" applyAlignment="1" applyProtection="1">
      <alignment horizontal="center" vertical="center"/>
      <protection locked="0"/>
    </xf>
    <xf numFmtId="0" fontId="49" fillId="0" borderId="101" xfId="93" applyFont="1" applyBorder="1" applyAlignment="1" applyProtection="1">
      <alignment horizontal="center" vertical="center"/>
      <protection locked="0"/>
    </xf>
    <xf numFmtId="0" fontId="49" fillId="0" borderId="126" xfId="93" applyFont="1" applyBorder="1" applyAlignment="1" applyProtection="1">
      <alignment horizontal="center" vertical="center"/>
      <protection locked="0"/>
    </xf>
    <xf numFmtId="0" fontId="49" fillId="0" borderId="129" xfId="93" applyFont="1" applyBorder="1" applyAlignment="1" applyProtection="1">
      <alignment horizontal="center" vertical="center"/>
      <protection locked="0"/>
    </xf>
    <xf numFmtId="0" fontId="49" fillId="0" borderId="148" xfId="93" applyFont="1" applyBorder="1" applyAlignment="1" applyProtection="1">
      <alignment horizontal="center" vertical="center"/>
      <protection locked="0"/>
    </xf>
    <xf numFmtId="0" fontId="49" fillId="0" borderId="149" xfId="93" applyFont="1" applyBorder="1" applyAlignment="1" applyProtection="1">
      <alignment horizontal="center" vertical="center"/>
      <protection locked="0"/>
    </xf>
    <xf numFmtId="0" fontId="49" fillId="0" borderId="128" xfId="93" applyFont="1" applyBorder="1" applyAlignment="1" applyProtection="1">
      <alignment horizontal="center" vertical="center"/>
      <protection locked="0"/>
    </xf>
    <xf numFmtId="0" fontId="49" fillId="0" borderId="131" xfId="93" applyFont="1" applyBorder="1" applyAlignment="1" applyProtection="1">
      <alignment horizontal="center" vertical="center"/>
      <protection locked="0"/>
    </xf>
    <xf numFmtId="0" fontId="49" fillId="0" borderId="96" xfId="93" applyFont="1" applyBorder="1" applyAlignment="1" applyProtection="1">
      <alignment horizontal="center" vertical="center"/>
      <protection locked="0"/>
    </xf>
    <xf numFmtId="0" fontId="49" fillId="0" borderId="100" xfId="93" applyFont="1" applyBorder="1" applyAlignment="1" applyProtection="1">
      <alignment horizontal="center" vertical="center"/>
      <protection locked="0"/>
    </xf>
    <xf numFmtId="0" fontId="49" fillId="0" borderId="95" xfId="93" applyFont="1" applyBorder="1" applyAlignment="1" applyProtection="1">
      <alignment horizontal="center" vertical="center"/>
      <protection locked="0"/>
    </xf>
    <xf numFmtId="0" fontId="49" fillId="0" borderId="99" xfId="93" applyFont="1" applyBorder="1" applyAlignment="1" applyProtection="1">
      <alignment horizontal="center" vertical="center"/>
      <protection locked="0"/>
    </xf>
    <xf numFmtId="0" fontId="49" fillId="0" borderId="87" xfId="93" applyFont="1" applyBorder="1" applyAlignment="1" applyProtection="1">
      <alignment horizontal="center" vertical="center"/>
      <protection locked="0"/>
    </xf>
    <xf numFmtId="0" fontId="49" fillId="0" borderId="89" xfId="93" applyFont="1" applyBorder="1" applyAlignment="1" applyProtection="1">
      <alignment horizontal="center" vertical="center"/>
      <protection locked="0"/>
    </xf>
    <xf numFmtId="0" fontId="49" fillId="0" borderId="127" xfId="93" applyFont="1" applyBorder="1" applyAlignment="1" applyProtection="1">
      <alignment horizontal="center" vertical="center"/>
      <protection locked="0"/>
    </xf>
    <xf numFmtId="0" fontId="49" fillId="0" borderId="130" xfId="93" applyFont="1" applyBorder="1" applyAlignment="1" applyProtection="1">
      <alignment horizontal="center" vertical="center"/>
      <protection locked="0"/>
    </xf>
    <xf numFmtId="0" fontId="49" fillId="0" borderId="92" xfId="93" applyFont="1" applyBorder="1" applyAlignment="1" applyProtection="1">
      <alignment horizontal="center" vertical="center"/>
      <protection locked="0"/>
    </xf>
    <xf numFmtId="0" fontId="49" fillId="0" borderId="98" xfId="93" applyFont="1" applyBorder="1" applyAlignment="1" applyProtection="1">
      <alignment horizontal="center" vertical="center"/>
      <protection locked="0"/>
    </xf>
    <xf numFmtId="58" fontId="73" fillId="26" borderId="0" xfId="92" applyNumberFormat="1" applyFont="1" applyFill="1" applyAlignment="1">
      <alignment horizontal="center" vertical="center"/>
    </xf>
    <xf numFmtId="0" fontId="49" fillId="24" borderId="0" xfId="93" applyFont="1" applyFill="1" applyAlignment="1" applyProtection="1">
      <alignment horizontal="center" vertical="center"/>
      <protection locked="0"/>
    </xf>
    <xf numFmtId="0" fontId="0" fillId="0" borderId="20" xfId="0" applyBorder="1" applyAlignment="1">
      <alignment vertical="center" wrapText="1"/>
    </xf>
    <xf numFmtId="0" fontId="0" fillId="0" borderId="22" xfId="0" applyBorder="1" applyAlignment="1">
      <alignment vertical="center" wrapText="1"/>
    </xf>
  </cellXfs>
  <cellStyles count="9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64" xr:uid="{00000000-0005-0000-0000-00001B000000}"/>
    <cellStyle name="パーセント 3" xfId="66" xr:uid="{00000000-0005-0000-0000-00001C000000}"/>
    <cellStyle name="パーセント 4" xfId="78" xr:uid="{00000000-0005-0000-0000-00001D000000}"/>
    <cellStyle name="パーセント 5" xfId="80" xr:uid="{00000000-0005-0000-0000-00001E000000}"/>
    <cellStyle name="パーセント 6" xfId="82" xr:uid="{00000000-0005-0000-0000-00001F000000}"/>
    <cellStyle name="パーセント 7" xfId="84" xr:uid="{00000000-0005-0000-0000-000020000000}"/>
    <cellStyle name="パーセント 8" xfId="94" xr:uid="{00000000-0005-0000-0000-000021000000}"/>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桁区切り 2" xfId="34" xr:uid="{00000000-0005-0000-0000-000029000000}"/>
    <cellStyle name="桁区切り 2 2" xfId="53" xr:uid="{00000000-0005-0000-0000-00002A000000}"/>
    <cellStyle name="桁区切り 3" xfId="50" xr:uid="{00000000-0005-0000-0000-00002B000000}"/>
    <cellStyle name="桁区切り 4" xfId="49" xr:uid="{00000000-0005-0000-0000-00002C000000}"/>
    <cellStyle name="桁区切り 5" xfId="67" xr:uid="{00000000-0005-0000-0000-00002D000000}"/>
    <cellStyle name="桁区切り 5 2" xfId="70" xr:uid="{00000000-0005-0000-0000-00002E000000}"/>
    <cellStyle name="桁区切り 6" xfId="73" xr:uid="{00000000-0005-0000-0000-00002F000000}"/>
    <cellStyle name="桁区切り 7" xfId="87" xr:uid="{00000000-0005-0000-0000-000030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通貨 2" xfId="55" xr:uid="{00000000-0005-0000-0000-000038000000}"/>
    <cellStyle name="通貨 3" xfId="48" xr:uid="{00000000-0005-0000-0000-000039000000}"/>
    <cellStyle name="入力" xfId="42" builtinId="20" customBuiltin="1"/>
    <cellStyle name="標準" xfId="0" builtinId="0"/>
    <cellStyle name="標準 10" xfId="63" xr:uid="{00000000-0005-0000-0000-00003C000000}"/>
    <cellStyle name="標準 11" xfId="65" xr:uid="{00000000-0005-0000-0000-00003D000000}"/>
    <cellStyle name="標準 12" xfId="69" xr:uid="{00000000-0005-0000-0000-00003E000000}"/>
    <cellStyle name="標準 13" xfId="71" xr:uid="{00000000-0005-0000-0000-00003F000000}"/>
    <cellStyle name="標準 13 2" xfId="90" xr:uid="{00000000-0005-0000-0000-000040000000}"/>
    <cellStyle name="標準 14" xfId="72" xr:uid="{00000000-0005-0000-0000-000041000000}"/>
    <cellStyle name="標準 15" xfId="75" xr:uid="{00000000-0005-0000-0000-000042000000}"/>
    <cellStyle name="標準 16" xfId="56" xr:uid="{00000000-0005-0000-0000-000043000000}"/>
    <cellStyle name="標準 17" xfId="76" xr:uid="{00000000-0005-0000-0000-000044000000}"/>
    <cellStyle name="標準 18" xfId="77" xr:uid="{00000000-0005-0000-0000-000045000000}"/>
    <cellStyle name="標準 19" xfId="79" xr:uid="{00000000-0005-0000-0000-000046000000}"/>
    <cellStyle name="標準 2" xfId="43" xr:uid="{00000000-0005-0000-0000-000047000000}"/>
    <cellStyle name="標準 2 2" xfId="51" xr:uid="{00000000-0005-0000-0000-000048000000}"/>
    <cellStyle name="標準 2 2 2" xfId="59" xr:uid="{00000000-0005-0000-0000-000049000000}"/>
    <cellStyle name="標準 2 3" xfId="60" xr:uid="{00000000-0005-0000-0000-00004A000000}"/>
    <cellStyle name="標準 2 4" xfId="74" xr:uid="{00000000-0005-0000-0000-00004B000000}"/>
    <cellStyle name="標準 20" xfId="81" xr:uid="{00000000-0005-0000-0000-00004C000000}"/>
    <cellStyle name="標準 21" xfId="83" xr:uid="{00000000-0005-0000-0000-00004D000000}"/>
    <cellStyle name="標準 22" xfId="85" xr:uid="{00000000-0005-0000-0000-00004E000000}"/>
    <cellStyle name="標準 23" xfId="89" xr:uid="{00000000-0005-0000-0000-00004F000000}"/>
    <cellStyle name="標準 24" xfId="92" xr:uid="{00000000-0005-0000-0000-000050000000}"/>
    <cellStyle name="標準 25" xfId="93" xr:uid="{00000000-0005-0000-0000-000051000000}"/>
    <cellStyle name="標準 26" xfId="95" xr:uid="{00000000-0005-0000-0000-000052000000}"/>
    <cellStyle name="標準 3" xfId="44" xr:uid="{00000000-0005-0000-0000-000053000000}"/>
    <cellStyle name="標準 3 2" xfId="52" xr:uid="{00000000-0005-0000-0000-000054000000}"/>
    <cellStyle name="標準 4" xfId="45" xr:uid="{00000000-0005-0000-0000-000055000000}"/>
    <cellStyle name="標準 4 2" xfId="54" xr:uid="{00000000-0005-0000-0000-000056000000}"/>
    <cellStyle name="標準 5" xfId="46" xr:uid="{00000000-0005-0000-0000-000057000000}"/>
    <cellStyle name="標準 5 2" xfId="68" xr:uid="{00000000-0005-0000-0000-000058000000}"/>
    <cellStyle name="標準 6" xfId="57" xr:uid="{00000000-0005-0000-0000-000059000000}"/>
    <cellStyle name="標準 6 2" xfId="86" xr:uid="{00000000-0005-0000-0000-00005A000000}"/>
    <cellStyle name="標準 6 3" xfId="88" xr:uid="{00000000-0005-0000-0000-00005B000000}"/>
    <cellStyle name="標準 7" xfId="58" xr:uid="{00000000-0005-0000-0000-00005C000000}"/>
    <cellStyle name="標準 8" xfId="61" xr:uid="{00000000-0005-0000-0000-00005D000000}"/>
    <cellStyle name="標準 9" xfId="62" xr:uid="{00000000-0005-0000-0000-00005E000000}"/>
    <cellStyle name="標準 9 2" xfId="91" xr:uid="{00000000-0005-0000-0000-00005F000000}"/>
    <cellStyle name="良い" xfId="47" builtinId="26" customBuiltin="1"/>
  </cellStyles>
  <dxfs count="2921">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CCECFF"/>
        </patternFill>
      </fill>
    </dxf>
    <dxf>
      <fill>
        <patternFill>
          <bgColor rgb="FF6699FF"/>
        </patternFill>
      </fill>
    </dxf>
    <dxf>
      <font>
        <color theme="0"/>
      </font>
      <fill>
        <patternFill>
          <bgColor rgb="FF0000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CCECFF"/>
        </patternFill>
      </fill>
    </dxf>
    <dxf>
      <fill>
        <patternFill>
          <bgColor rgb="FF6699FF"/>
        </patternFill>
      </fill>
    </dxf>
    <dxf>
      <font>
        <color theme="0"/>
      </font>
      <fill>
        <patternFill>
          <bgColor rgb="FF3333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CCECFF"/>
        </patternFill>
      </fill>
    </dxf>
    <dxf>
      <fill>
        <patternFill>
          <bgColor rgb="FF6699FF"/>
        </patternFill>
      </fill>
    </dxf>
    <dxf>
      <font>
        <color theme="0"/>
      </font>
      <fill>
        <patternFill>
          <bgColor rgb="FF3333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color rgb="FFFF0000"/>
      </font>
    </dxf>
    <dxf>
      <font>
        <color rgb="FF00B0F0"/>
      </font>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color rgb="FFFF0000"/>
      </font>
    </dxf>
    <dxf>
      <font>
        <color rgb="FF00B0F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99FF"/>
        </patternFill>
      </fill>
    </dxf>
    <dxf>
      <fill>
        <patternFill>
          <bgColor rgb="FFFFCCFF"/>
        </patternFill>
      </fill>
    </dxf>
    <dxf>
      <font>
        <color auto="1"/>
      </font>
      <fill>
        <patternFill>
          <bgColor rgb="FFFFFF00"/>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FF"/>
        </patternFill>
      </fill>
    </dxf>
    <dxf>
      <font>
        <color rgb="FFFF0000"/>
      </font>
    </dxf>
    <dxf>
      <font>
        <color rgb="FF00B0F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FF00"/>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ont>
        <color rgb="FFFF0000"/>
      </font>
    </dxf>
    <dxf>
      <font>
        <color rgb="FF00B0F0"/>
      </font>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99FF"/>
        </patternFill>
      </fill>
    </dxf>
    <dxf>
      <fill>
        <patternFill>
          <bgColor rgb="FFFFCCFF"/>
        </patternFill>
      </fill>
    </dxf>
    <dxf>
      <font>
        <color auto="1"/>
      </font>
      <fill>
        <patternFill>
          <bgColor rgb="FFFFFF00"/>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ont>
        <color rgb="FFFF0000"/>
      </font>
    </dxf>
    <dxf>
      <font>
        <color rgb="FF00B0F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FF00"/>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ont>
        <color rgb="FFFF0000"/>
      </font>
    </dxf>
    <dxf>
      <font>
        <color rgb="FF00B0F0"/>
      </font>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CCFF"/>
        </patternFill>
      </fill>
    </dxf>
    <dxf>
      <fill>
        <patternFill>
          <bgColor rgb="FFFF66FF"/>
        </patternFill>
      </fill>
    </dxf>
    <dxf>
      <fill>
        <patternFill>
          <bgColor rgb="FFFF99FF"/>
        </patternFill>
      </fill>
    </dxf>
    <dxf>
      <fill>
        <patternFill>
          <bgColor rgb="FFFFFF00"/>
        </patternFill>
      </fill>
    </dxf>
    <dxf>
      <fill>
        <patternFill>
          <bgColor rgb="FFFF66FF"/>
        </patternFill>
      </fill>
    </dxf>
    <dxf>
      <fill>
        <patternFill>
          <bgColor rgb="FFFF99FF"/>
        </patternFill>
      </fill>
    </dxf>
    <dxf>
      <fill>
        <patternFill>
          <bgColor rgb="FFFFFF00"/>
        </patternFill>
      </fill>
    </dxf>
    <dxf>
      <fill>
        <patternFill>
          <bgColor rgb="FFFF99FF"/>
        </patternFill>
      </fill>
    </dxf>
    <dxf>
      <fill>
        <patternFill>
          <bgColor rgb="FFFFCCFF"/>
        </patternFill>
      </fill>
    </dxf>
    <dxf>
      <font>
        <color auto="1"/>
      </font>
      <fill>
        <patternFill>
          <bgColor rgb="FFFFFF00"/>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99FF"/>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66FF"/>
        </patternFill>
      </fill>
    </dxf>
    <dxf>
      <fill>
        <patternFill>
          <bgColor rgb="FFFF99FF"/>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FFCC"/>
        </patternFill>
      </fill>
    </dxf>
    <dxf>
      <fill>
        <patternFill>
          <bgColor rgb="FFFFFFCC"/>
        </patternFill>
      </fill>
    </dxf>
    <dxf>
      <fill>
        <patternFill>
          <bgColor rgb="FFFFCCFF"/>
        </patternFill>
      </fill>
    </dxf>
    <dxf>
      <fill>
        <patternFill>
          <bgColor theme="2" tint="-9.9948118533890809E-2"/>
        </patternFill>
      </fill>
    </dxf>
    <dxf>
      <fill>
        <patternFill>
          <bgColor theme="2" tint="-9.9948118533890809E-2"/>
        </patternFill>
      </fill>
    </dxf>
    <dxf>
      <fill>
        <patternFill>
          <bgColor rgb="FFFF99FF"/>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FF00"/>
        </patternFill>
      </fill>
    </dxf>
    <dxf>
      <fill>
        <patternFill>
          <bgColor rgb="FFFFFF00"/>
        </patternFill>
      </fill>
    </dxf>
    <dxf>
      <fill>
        <patternFill>
          <bgColor rgb="FFFFFF99"/>
        </patternFill>
      </fill>
    </dxf>
    <dxf>
      <font>
        <color theme="0"/>
      </font>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u/>
        <color rgb="FFFF0000"/>
      </font>
    </dxf>
    <dxf>
      <font>
        <color rgb="FFFF000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FF99"/>
        </patternFill>
      </fill>
    </dxf>
    <dxf>
      <font>
        <color theme="0"/>
      </font>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u/>
        <color rgb="FFFF0000"/>
      </font>
    </dxf>
    <dxf>
      <font>
        <color rgb="FFFF000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rgb="FFFFCCFF"/>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colors>
    <mruColors>
      <color rgb="FFF4FFFF"/>
      <color rgb="FFE0FFFF"/>
      <color rgb="FFFFFFCC"/>
      <color rgb="FFCCFFFF"/>
      <color rgb="FF0000CC"/>
      <color rgb="FFF796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38100</xdr:colOff>
      <xdr:row>29</xdr:row>
      <xdr:rowOff>0</xdr:rowOff>
    </xdr:from>
    <xdr:to>
      <xdr:col>9</xdr:col>
      <xdr:colOff>123825</xdr:colOff>
      <xdr:row>32</xdr:row>
      <xdr:rowOff>0</xdr:rowOff>
    </xdr:to>
    <xdr:sp macro="" textlink="">
      <xdr:nvSpPr>
        <xdr:cNvPr id="2" name="AutoShape 51">
          <a:extLst>
            <a:ext uri="{FF2B5EF4-FFF2-40B4-BE49-F238E27FC236}">
              <a16:creationId xmlns:a16="http://schemas.microsoft.com/office/drawing/2014/main" id="{00000000-0008-0000-2B00-000002000000}"/>
            </a:ext>
          </a:extLst>
        </xdr:cNvPr>
        <xdr:cNvSpPr>
          <a:spLocks/>
        </xdr:cNvSpPr>
      </xdr:nvSpPr>
      <xdr:spPr bwMode="auto">
        <a:xfrm>
          <a:off x="2524125" y="61531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35</xdr:row>
      <xdr:rowOff>0</xdr:rowOff>
    </xdr:from>
    <xdr:to>
      <xdr:col>9</xdr:col>
      <xdr:colOff>133350</xdr:colOff>
      <xdr:row>38</xdr:row>
      <xdr:rowOff>0</xdr:rowOff>
    </xdr:to>
    <xdr:sp macro="" textlink="">
      <xdr:nvSpPr>
        <xdr:cNvPr id="3" name="AutoShape 52">
          <a:extLst>
            <a:ext uri="{FF2B5EF4-FFF2-40B4-BE49-F238E27FC236}">
              <a16:creationId xmlns:a16="http://schemas.microsoft.com/office/drawing/2014/main" id="{00000000-0008-0000-2B00-000003000000}"/>
            </a:ext>
          </a:extLst>
        </xdr:cNvPr>
        <xdr:cNvSpPr>
          <a:spLocks/>
        </xdr:cNvSpPr>
      </xdr:nvSpPr>
      <xdr:spPr bwMode="auto">
        <a:xfrm>
          <a:off x="2533650" y="7353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29</xdr:row>
      <xdr:rowOff>0</xdr:rowOff>
    </xdr:from>
    <xdr:to>
      <xdr:col>22</xdr:col>
      <xdr:colOff>85725</xdr:colOff>
      <xdr:row>32</xdr:row>
      <xdr:rowOff>9525</xdr:rowOff>
    </xdr:to>
    <xdr:sp macro="" textlink="">
      <xdr:nvSpPr>
        <xdr:cNvPr id="4" name="AutoShape 53">
          <a:extLst>
            <a:ext uri="{FF2B5EF4-FFF2-40B4-BE49-F238E27FC236}">
              <a16:creationId xmlns:a16="http://schemas.microsoft.com/office/drawing/2014/main" id="{00000000-0008-0000-2B00-000004000000}"/>
            </a:ext>
          </a:extLst>
        </xdr:cNvPr>
        <xdr:cNvSpPr>
          <a:spLocks/>
        </xdr:cNvSpPr>
      </xdr:nvSpPr>
      <xdr:spPr bwMode="auto">
        <a:xfrm>
          <a:off x="6086475" y="61531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35</xdr:row>
      <xdr:rowOff>0</xdr:rowOff>
    </xdr:from>
    <xdr:to>
      <xdr:col>22</xdr:col>
      <xdr:colOff>85725</xdr:colOff>
      <xdr:row>38</xdr:row>
      <xdr:rowOff>9525</xdr:rowOff>
    </xdr:to>
    <xdr:sp macro="" textlink="">
      <xdr:nvSpPr>
        <xdr:cNvPr id="5" name="AutoShape 54">
          <a:extLst>
            <a:ext uri="{FF2B5EF4-FFF2-40B4-BE49-F238E27FC236}">
              <a16:creationId xmlns:a16="http://schemas.microsoft.com/office/drawing/2014/main" id="{00000000-0008-0000-2B00-000005000000}"/>
            </a:ext>
          </a:extLst>
        </xdr:cNvPr>
        <xdr:cNvSpPr>
          <a:spLocks/>
        </xdr:cNvSpPr>
      </xdr:nvSpPr>
      <xdr:spPr bwMode="auto">
        <a:xfrm>
          <a:off x="6086475" y="7353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17</xdr:col>
      <xdr:colOff>130968</xdr:colOff>
      <xdr:row>48</xdr:row>
      <xdr:rowOff>154781</xdr:rowOff>
    </xdr:from>
    <xdr:ext cx="2118593" cy="275717"/>
    <xdr:sp macro="" textlink="">
      <xdr:nvSpPr>
        <xdr:cNvPr id="7" name="テキスト ボックス 6">
          <a:extLst>
            <a:ext uri="{FF2B5EF4-FFF2-40B4-BE49-F238E27FC236}">
              <a16:creationId xmlns:a16="http://schemas.microsoft.com/office/drawing/2014/main" id="{00000000-0008-0000-2B00-000007000000}"/>
            </a:ext>
          </a:extLst>
        </xdr:cNvPr>
        <xdr:cNvSpPr txBox="1"/>
      </xdr:nvSpPr>
      <xdr:spPr>
        <a:xfrm>
          <a:off x="4786312" y="9751219"/>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twoCellAnchor>
    <xdr:from>
      <xdr:col>25</xdr:col>
      <xdr:colOff>13662</xdr:colOff>
      <xdr:row>8</xdr:row>
      <xdr:rowOff>138611</xdr:rowOff>
    </xdr:from>
    <xdr:to>
      <xdr:col>29</xdr:col>
      <xdr:colOff>261592</xdr:colOff>
      <xdr:row>12</xdr:row>
      <xdr:rowOff>108074</xdr:rowOff>
    </xdr:to>
    <xdr:sp macro="" textlink="">
      <xdr:nvSpPr>
        <xdr:cNvPr id="8" name="額縁 7">
          <a:hlinkClick xmlns:r="http://schemas.openxmlformats.org/officeDocument/2006/relationships" r:id=""/>
          <a:extLst>
            <a:ext uri="{FF2B5EF4-FFF2-40B4-BE49-F238E27FC236}">
              <a16:creationId xmlns:a16="http://schemas.microsoft.com/office/drawing/2014/main" id="{00000000-0008-0000-2B00-000008000000}"/>
            </a:ext>
          </a:extLst>
        </xdr:cNvPr>
        <xdr:cNvSpPr/>
      </xdr:nvSpPr>
      <xdr:spPr>
        <a:xfrm>
          <a:off x="6859756" y="2460330"/>
          <a:ext cx="1343305" cy="636213"/>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2</xdr:col>
      <xdr:colOff>219074</xdr:colOff>
      <xdr:row>9</xdr:row>
      <xdr:rowOff>2651</xdr:rowOff>
    </xdr:from>
    <xdr:ext cx="2943226" cy="1092724"/>
    <xdr:sp macro="" textlink="">
      <xdr:nvSpPr>
        <xdr:cNvPr id="2" name="角丸四角形吹き出し 1">
          <a:extLst>
            <a:ext uri="{FF2B5EF4-FFF2-40B4-BE49-F238E27FC236}">
              <a16:creationId xmlns:a16="http://schemas.microsoft.com/office/drawing/2014/main" id="{00000000-0008-0000-3600-000002000000}"/>
            </a:ext>
          </a:extLst>
        </xdr:cNvPr>
        <xdr:cNvSpPr/>
      </xdr:nvSpPr>
      <xdr:spPr>
        <a:xfrm>
          <a:off x="1026794" y="1587611"/>
          <a:ext cx="2943226" cy="1092724"/>
        </a:xfrm>
        <a:prstGeom prst="wedgeRoundRectCallout">
          <a:avLst>
            <a:gd name="adj1" fmla="val 26097"/>
            <a:gd name="adj2" fmla="val -11859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①工事名，工事開始日，工事完成日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工事着手日は、起算する土曜日を記入。</a:t>
          </a:r>
        </a:p>
        <a:p>
          <a:pPr algn="l"/>
          <a:endParaRPr kumimoji="1" lang="ja-JP" altLang="en-US"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85725</xdr:colOff>
      <xdr:row>8</xdr:row>
      <xdr:rowOff>69327</xdr:rowOff>
    </xdr:from>
    <xdr:ext cx="2247901" cy="1064148"/>
    <xdr:sp macro="" textlink="">
      <xdr:nvSpPr>
        <xdr:cNvPr id="3" name="角丸四角形吹き出し 2">
          <a:extLst>
            <a:ext uri="{FF2B5EF4-FFF2-40B4-BE49-F238E27FC236}">
              <a16:creationId xmlns:a16="http://schemas.microsoft.com/office/drawing/2014/main" id="{00000000-0008-0000-3600-000003000000}"/>
            </a:ext>
          </a:extLst>
        </xdr:cNvPr>
        <xdr:cNvSpPr/>
      </xdr:nvSpPr>
      <xdr:spPr>
        <a:xfrm>
          <a:off x="4779645" y="1486647"/>
          <a:ext cx="2247901" cy="1064148"/>
        </a:xfrm>
        <a:prstGeom prst="wedgeRoundRectCallout">
          <a:avLst>
            <a:gd name="adj1" fmla="val 71872"/>
            <a:gd name="adj2" fmla="val -2955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③夏季休暇，年末年始休暇，工事中止をプルダウンリストから選択し，入力します。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工事中止の場合のみ、対象期間外に計上してください。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xdr:col>
      <xdr:colOff>95250</xdr:colOff>
      <xdr:row>18</xdr:row>
      <xdr:rowOff>24870</xdr:rowOff>
    </xdr:from>
    <xdr:ext cx="2765748" cy="274108"/>
    <xdr:sp macro="" textlink="">
      <xdr:nvSpPr>
        <xdr:cNvPr id="4" name="角丸四角形吹き出し 3">
          <a:extLst>
            <a:ext uri="{FF2B5EF4-FFF2-40B4-BE49-F238E27FC236}">
              <a16:creationId xmlns:a16="http://schemas.microsoft.com/office/drawing/2014/main" id="{00000000-0008-0000-3600-000004000000}"/>
            </a:ext>
          </a:extLst>
        </xdr:cNvPr>
        <xdr:cNvSpPr/>
      </xdr:nvSpPr>
      <xdr:spPr>
        <a:xfrm>
          <a:off x="902970" y="3133830"/>
          <a:ext cx="2765748" cy="274108"/>
        </a:xfrm>
        <a:prstGeom prst="wedgeRoundRectCallout">
          <a:avLst>
            <a:gd name="adj1" fmla="val -495"/>
            <a:gd name="adj2" fmla="val 10928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④予定している休日を計画欄に入力します。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9524</xdr:colOff>
      <xdr:row>25</xdr:row>
      <xdr:rowOff>88375</xdr:rowOff>
    </xdr:from>
    <xdr:ext cx="3472269" cy="661448"/>
    <xdr:sp macro="" textlink="">
      <xdr:nvSpPr>
        <xdr:cNvPr id="5" name="角丸四角形吹き出し 4">
          <a:extLst>
            <a:ext uri="{FF2B5EF4-FFF2-40B4-BE49-F238E27FC236}">
              <a16:creationId xmlns:a16="http://schemas.microsoft.com/office/drawing/2014/main" id="{00000000-0008-0000-3600-000005000000}"/>
            </a:ext>
          </a:extLst>
        </xdr:cNvPr>
        <xdr:cNvSpPr/>
      </xdr:nvSpPr>
      <xdr:spPr>
        <a:xfrm>
          <a:off x="4703444" y="4370815"/>
          <a:ext cx="3472269" cy="661448"/>
        </a:xfrm>
        <a:prstGeom prst="wedgeRoundRectCallout">
          <a:avLst>
            <a:gd name="adj1" fmla="val -53544"/>
            <a:gd name="adj2" fmla="val 9826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⑤実際に休んだ休日を実績欄に入力します。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祝日も休んだ場合には、現場閉所にカウントします。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雨による休日もプルダウンリストから選択します。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6</xdr:col>
      <xdr:colOff>247650</xdr:colOff>
      <xdr:row>81</xdr:row>
      <xdr:rowOff>115358</xdr:rowOff>
    </xdr:from>
    <xdr:ext cx="3333749" cy="779992"/>
    <xdr:sp macro="" textlink="">
      <xdr:nvSpPr>
        <xdr:cNvPr id="6" name="角丸四角形吹き出し 5">
          <a:extLst>
            <a:ext uri="{FF2B5EF4-FFF2-40B4-BE49-F238E27FC236}">
              <a16:creationId xmlns:a16="http://schemas.microsoft.com/office/drawing/2014/main" id="{00000000-0008-0000-3600-000006000000}"/>
            </a:ext>
          </a:extLst>
        </xdr:cNvPr>
        <xdr:cNvSpPr/>
      </xdr:nvSpPr>
      <xdr:spPr>
        <a:xfrm>
          <a:off x="2091690" y="13800878"/>
          <a:ext cx="3333749" cy="779992"/>
        </a:xfrm>
        <a:prstGeom prst="wedgeRoundRectCallout">
          <a:avLst>
            <a:gd name="adj1" fmla="val -89372"/>
            <a:gd name="adj2" fmla="val -9983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②工事完了日直前までの１期間を</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　週休</a:t>
          </a:r>
          <a:r>
            <a:rPr kumimoji="1" lang="en-US" altLang="ja-JP" sz="1050">
              <a:solidFill>
                <a:srgbClr val="002060"/>
              </a:solidFill>
              <a:latin typeface="HGｺﾞｼｯｸM" panose="020B0609000000000000" pitchFamily="49" charset="-128"/>
              <a:ea typeface="HGｺﾞｼｯｸM" panose="020B0609000000000000" pitchFamily="49" charset="-128"/>
            </a:rPr>
            <a:t>2</a:t>
          </a:r>
          <a:r>
            <a:rPr kumimoji="1" lang="ja-JP" altLang="en-US" sz="1050">
              <a:solidFill>
                <a:srgbClr val="002060"/>
              </a:solidFill>
              <a:latin typeface="HGｺﾞｼｯｸM" panose="020B0609000000000000" pitchFamily="49" charset="-128"/>
              <a:ea typeface="HGｺﾞｼｯｸM" panose="020B0609000000000000" pitchFamily="49" charset="-128"/>
            </a:rPr>
            <a:t>日評価対象のため、消去してください。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　</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作成例は削除後になっています。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190500</xdr:colOff>
      <xdr:row>5</xdr:row>
      <xdr:rowOff>9524</xdr:rowOff>
    </xdr:from>
    <xdr:ext cx="2343150" cy="276225"/>
    <xdr:sp macro="" textlink="">
      <xdr:nvSpPr>
        <xdr:cNvPr id="7" name="角丸四角形吹き出し 6">
          <a:extLst>
            <a:ext uri="{FF2B5EF4-FFF2-40B4-BE49-F238E27FC236}">
              <a16:creationId xmlns:a16="http://schemas.microsoft.com/office/drawing/2014/main" id="{00000000-0008-0000-3600-000007000000}"/>
            </a:ext>
          </a:extLst>
        </xdr:cNvPr>
        <xdr:cNvSpPr/>
      </xdr:nvSpPr>
      <xdr:spPr>
        <a:xfrm>
          <a:off x="4884420" y="923924"/>
          <a:ext cx="2343150" cy="276225"/>
        </a:xfrm>
        <a:prstGeom prst="wedgeRoundRectCallout">
          <a:avLst>
            <a:gd name="adj1" fmla="val 32889"/>
            <a:gd name="adj2" fmla="val -11271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⑦現場閉所率が自動計算されます。</a:t>
          </a:r>
        </a:p>
      </xdr:txBody>
    </xdr:sp>
    <xdr:clientData/>
  </xdr:oneCellAnchor>
  <xdr:oneCellAnchor>
    <xdr:from>
      <xdr:col>27</xdr:col>
      <xdr:colOff>76200</xdr:colOff>
      <xdr:row>4</xdr:row>
      <xdr:rowOff>109011</xdr:rowOff>
    </xdr:from>
    <xdr:ext cx="2152651" cy="467778"/>
    <xdr:sp macro="" textlink="">
      <xdr:nvSpPr>
        <xdr:cNvPr id="8" name="角丸四角形吹き出し 7">
          <a:extLst>
            <a:ext uri="{FF2B5EF4-FFF2-40B4-BE49-F238E27FC236}">
              <a16:creationId xmlns:a16="http://schemas.microsoft.com/office/drawing/2014/main" id="{00000000-0008-0000-3600-000008000000}"/>
            </a:ext>
          </a:extLst>
        </xdr:cNvPr>
        <xdr:cNvSpPr/>
      </xdr:nvSpPr>
      <xdr:spPr>
        <a:xfrm>
          <a:off x="7360920" y="855771"/>
          <a:ext cx="2152651" cy="467778"/>
        </a:xfrm>
        <a:prstGeom prst="wedgeRoundRectCallout">
          <a:avLst>
            <a:gd name="adj1" fmla="val 36527"/>
            <a:gd name="adj2" fmla="val -94796"/>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⑧各閉所率に対する残り休日数が表示されます。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66674</xdr:colOff>
      <xdr:row>17</xdr:row>
      <xdr:rowOff>128062</xdr:rowOff>
    </xdr:from>
    <xdr:ext cx="2943225" cy="467778"/>
    <xdr:sp macro="" textlink="">
      <xdr:nvSpPr>
        <xdr:cNvPr id="9" name="角丸四角形吹き出し 8">
          <a:extLst>
            <a:ext uri="{FF2B5EF4-FFF2-40B4-BE49-F238E27FC236}">
              <a16:creationId xmlns:a16="http://schemas.microsoft.com/office/drawing/2014/main" id="{00000000-0008-0000-3600-000009000000}"/>
            </a:ext>
          </a:extLst>
        </xdr:cNvPr>
        <xdr:cNvSpPr/>
      </xdr:nvSpPr>
      <xdr:spPr>
        <a:xfrm>
          <a:off x="4760594" y="3069382"/>
          <a:ext cx="2943225" cy="467778"/>
        </a:xfrm>
        <a:prstGeom prst="wedgeRoundRectCallout">
          <a:avLst>
            <a:gd name="adj1" fmla="val 36956"/>
            <a:gd name="adj2" fmla="val -8903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7</xdr:col>
      <xdr:colOff>219074</xdr:colOff>
      <xdr:row>54</xdr:row>
      <xdr:rowOff>123825</xdr:rowOff>
    </xdr:from>
    <xdr:ext cx="2943225" cy="567265"/>
    <xdr:sp macro="" textlink="">
      <xdr:nvSpPr>
        <xdr:cNvPr id="10" name="角丸四角形吹き出し 9">
          <a:extLst>
            <a:ext uri="{FF2B5EF4-FFF2-40B4-BE49-F238E27FC236}">
              <a16:creationId xmlns:a16="http://schemas.microsoft.com/office/drawing/2014/main" id="{00000000-0008-0000-3600-00000A000000}"/>
            </a:ext>
          </a:extLst>
        </xdr:cNvPr>
        <xdr:cNvSpPr/>
      </xdr:nvSpPr>
      <xdr:spPr>
        <a:xfrm>
          <a:off x="2322194" y="9267825"/>
          <a:ext cx="2943225" cy="567265"/>
        </a:xfrm>
        <a:prstGeom prst="wedgeRoundRectCallout">
          <a:avLst>
            <a:gd name="adj1" fmla="val 84205"/>
            <a:gd name="adj2" fmla="val 53544"/>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日）に、休んだ場合も現場閉所日にカウントします。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34</xdr:col>
      <xdr:colOff>352426</xdr:colOff>
      <xdr:row>9</xdr:row>
      <xdr:rowOff>115358</xdr:rowOff>
    </xdr:from>
    <xdr:ext cx="3246521" cy="274108"/>
    <xdr:sp macro="" textlink="">
      <xdr:nvSpPr>
        <xdr:cNvPr id="11" name="角丸四角形吹き出し 10">
          <a:extLst>
            <a:ext uri="{FF2B5EF4-FFF2-40B4-BE49-F238E27FC236}">
              <a16:creationId xmlns:a16="http://schemas.microsoft.com/office/drawing/2014/main" id="{00000000-0008-0000-3600-00000B000000}"/>
            </a:ext>
          </a:extLst>
        </xdr:cNvPr>
        <xdr:cNvSpPr/>
      </xdr:nvSpPr>
      <xdr:spPr>
        <a:xfrm>
          <a:off x="10372726" y="1700318"/>
          <a:ext cx="3246521" cy="274108"/>
        </a:xfrm>
        <a:prstGeom prst="wedgeRoundRectCallout">
          <a:avLst>
            <a:gd name="adj1" fmla="val 45199"/>
            <a:gd name="adj2" fmla="val -142579"/>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②工事着手日は、</a:t>
          </a:r>
          <a:r>
            <a:rPr lang="ja-JP" altLang="en-US" sz="1050">
              <a:solidFill>
                <a:sysClr val="windowText" lastClr="000000"/>
              </a:solidFill>
            </a:rPr>
            <a:t>起算する土曜日を記入してください</a:t>
          </a:r>
          <a:r>
            <a:rPr kumimoji="1" lang="ja-JP" altLang="en-US" sz="1050">
              <a:solidFill>
                <a:srgbClr val="002060"/>
              </a:solidFill>
              <a:latin typeface="HGｺﾞｼｯｸM" panose="020B0609000000000000" pitchFamily="49" charset="-128"/>
              <a:ea typeface="HGｺﾞｼｯｸM" panose="020B0609000000000000" pitchFamily="49" charset="-128"/>
            </a:rPr>
            <a:t>。</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19</xdr:col>
      <xdr:colOff>47625</xdr:colOff>
      <xdr:row>82</xdr:row>
      <xdr:rowOff>115358</xdr:rowOff>
    </xdr:from>
    <xdr:ext cx="3895725" cy="427567"/>
    <xdr:sp macro="" textlink="">
      <xdr:nvSpPr>
        <xdr:cNvPr id="12" name="角丸四角形吹き出し 11">
          <a:extLst>
            <a:ext uri="{FF2B5EF4-FFF2-40B4-BE49-F238E27FC236}">
              <a16:creationId xmlns:a16="http://schemas.microsoft.com/office/drawing/2014/main" id="{00000000-0008-0000-3600-00000C000000}"/>
            </a:ext>
          </a:extLst>
        </xdr:cNvPr>
        <xdr:cNvSpPr/>
      </xdr:nvSpPr>
      <xdr:spPr>
        <a:xfrm>
          <a:off x="5259705" y="13968518"/>
          <a:ext cx="3895725" cy="427567"/>
        </a:xfrm>
        <a:prstGeom prst="wedgeRoundRectCallout">
          <a:avLst>
            <a:gd name="adj1" fmla="val -33456"/>
            <a:gd name="adj2" fmla="val -16545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noAutofit/>
        </a:bodyPr>
        <a:lstStyle/>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削除前は、ここまでが工事期間でしたが消去されています。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54</xdr:col>
      <xdr:colOff>86591</xdr:colOff>
      <xdr:row>29</xdr:row>
      <xdr:rowOff>86591</xdr:rowOff>
    </xdr:from>
    <xdr:ext cx="184731" cy="264560"/>
    <xdr:sp macro="" textlink="">
      <xdr:nvSpPr>
        <xdr:cNvPr id="2" name="テキスト ボックス 1">
          <a:extLst>
            <a:ext uri="{FF2B5EF4-FFF2-40B4-BE49-F238E27FC236}">
              <a16:creationId xmlns:a16="http://schemas.microsoft.com/office/drawing/2014/main" id="{00000000-0008-0000-2C00-000002000000}"/>
            </a:ext>
          </a:extLst>
        </xdr:cNvPr>
        <xdr:cNvSpPr txBox="1"/>
      </xdr:nvSpPr>
      <xdr:spPr>
        <a:xfrm>
          <a:off x="23413316" y="51443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55</xdr:col>
      <xdr:colOff>288637</xdr:colOff>
      <xdr:row>74</xdr:row>
      <xdr:rowOff>115454</xdr:rowOff>
    </xdr:from>
    <xdr:to>
      <xdr:col>55</xdr:col>
      <xdr:colOff>346364</xdr:colOff>
      <xdr:row>75</xdr:row>
      <xdr:rowOff>0</xdr:rowOff>
    </xdr:to>
    <xdr:sp macro="" textlink="">
      <xdr:nvSpPr>
        <xdr:cNvPr id="3" name="テキスト ボックス 2">
          <a:extLst>
            <a:ext uri="{FF2B5EF4-FFF2-40B4-BE49-F238E27FC236}">
              <a16:creationId xmlns:a16="http://schemas.microsoft.com/office/drawing/2014/main" id="{00000000-0008-0000-2C00-000003000000}"/>
            </a:ext>
          </a:extLst>
        </xdr:cNvPr>
        <xdr:cNvSpPr txBox="1"/>
      </xdr:nvSpPr>
      <xdr:spPr>
        <a:xfrm>
          <a:off x="24301162" y="12583679"/>
          <a:ext cx="57727" cy="55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oneCellAnchor>
    <xdr:from>
      <xdr:col>47</xdr:col>
      <xdr:colOff>295603</xdr:colOff>
      <xdr:row>95</xdr:row>
      <xdr:rowOff>21896</xdr:rowOff>
    </xdr:from>
    <xdr:ext cx="184731" cy="264560"/>
    <xdr:sp macro="" textlink="">
      <xdr:nvSpPr>
        <xdr:cNvPr id="4" name="テキスト ボックス 3">
          <a:extLst>
            <a:ext uri="{FF2B5EF4-FFF2-40B4-BE49-F238E27FC236}">
              <a16:creationId xmlns:a16="http://schemas.microsoft.com/office/drawing/2014/main" id="{00000000-0008-0000-2C00-000004000000}"/>
            </a:ext>
          </a:extLst>
        </xdr:cNvPr>
        <xdr:cNvSpPr txBox="1"/>
      </xdr:nvSpPr>
      <xdr:spPr>
        <a:xfrm>
          <a:off x="18821728" y="160715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p>
      </xdr:txBody>
    </xdr:sp>
    <xdr:clientData/>
  </xdr:oneCellAnchor>
  <xdr:oneCellAnchor>
    <xdr:from>
      <xdr:col>54</xdr:col>
      <xdr:colOff>86591</xdr:colOff>
      <xdr:row>36</xdr:row>
      <xdr:rowOff>86591</xdr:rowOff>
    </xdr:from>
    <xdr:ext cx="184731" cy="264560"/>
    <xdr:sp macro="" textlink="">
      <xdr:nvSpPr>
        <xdr:cNvPr id="5" name="テキスト ボックス 4">
          <a:extLst>
            <a:ext uri="{FF2B5EF4-FFF2-40B4-BE49-F238E27FC236}">
              <a16:creationId xmlns:a16="http://schemas.microsoft.com/office/drawing/2014/main" id="{00000000-0008-0000-2C00-000005000000}"/>
            </a:ext>
          </a:extLst>
        </xdr:cNvPr>
        <xdr:cNvSpPr txBox="1"/>
      </xdr:nvSpPr>
      <xdr:spPr>
        <a:xfrm>
          <a:off x="23413316" y="64683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86591</xdr:colOff>
      <xdr:row>41</xdr:row>
      <xdr:rowOff>86591</xdr:rowOff>
    </xdr:from>
    <xdr:ext cx="184731" cy="264560"/>
    <xdr:sp macro="" textlink="">
      <xdr:nvSpPr>
        <xdr:cNvPr id="6" name="テキスト ボックス 5">
          <a:extLst>
            <a:ext uri="{FF2B5EF4-FFF2-40B4-BE49-F238E27FC236}">
              <a16:creationId xmlns:a16="http://schemas.microsoft.com/office/drawing/2014/main" id="{00000000-0008-0000-2C00-000006000000}"/>
            </a:ext>
          </a:extLst>
        </xdr:cNvPr>
        <xdr:cNvSpPr txBox="1"/>
      </xdr:nvSpPr>
      <xdr:spPr>
        <a:xfrm>
          <a:off x="23413316" y="74494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48</xdr:col>
      <xdr:colOff>497085</xdr:colOff>
      <xdr:row>101</xdr:row>
      <xdr:rowOff>35415</xdr:rowOff>
    </xdr:from>
    <xdr:to>
      <xdr:col>49</xdr:col>
      <xdr:colOff>107472</xdr:colOff>
      <xdr:row>102</xdr:row>
      <xdr:rowOff>85074</xdr:rowOff>
    </xdr:to>
    <xdr:sp macro="" textlink="">
      <xdr:nvSpPr>
        <xdr:cNvPr id="7" name="テキスト ボックス 6">
          <a:extLst>
            <a:ext uri="{FF2B5EF4-FFF2-40B4-BE49-F238E27FC236}">
              <a16:creationId xmlns:a16="http://schemas.microsoft.com/office/drawing/2014/main" id="{00000000-0008-0000-2C00-000007000000}"/>
            </a:ext>
          </a:extLst>
        </xdr:cNvPr>
        <xdr:cNvSpPr txBox="1"/>
      </xdr:nvSpPr>
      <xdr:spPr>
        <a:xfrm>
          <a:off x="19709010" y="170375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125</xdr:row>
      <xdr:rowOff>35415</xdr:rowOff>
    </xdr:from>
    <xdr:to>
      <xdr:col>49</xdr:col>
      <xdr:colOff>107472</xdr:colOff>
      <xdr:row>126</xdr:row>
      <xdr:rowOff>85074</xdr:rowOff>
    </xdr:to>
    <xdr:sp macro="" textlink="">
      <xdr:nvSpPr>
        <xdr:cNvPr id="8" name="テキスト ボックス 7">
          <a:extLst>
            <a:ext uri="{FF2B5EF4-FFF2-40B4-BE49-F238E27FC236}">
              <a16:creationId xmlns:a16="http://schemas.microsoft.com/office/drawing/2014/main" id="{00000000-0008-0000-2C00-000008000000}"/>
            </a:ext>
          </a:extLst>
        </xdr:cNvPr>
        <xdr:cNvSpPr txBox="1"/>
      </xdr:nvSpPr>
      <xdr:spPr>
        <a:xfrm>
          <a:off x="19709010" y="209237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149</xdr:row>
      <xdr:rowOff>35415</xdr:rowOff>
    </xdr:from>
    <xdr:to>
      <xdr:col>49</xdr:col>
      <xdr:colOff>107472</xdr:colOff>
      <xdr:row>150</xdr:row>
      <xdr:rowOff>85074</xdr:rowOff>
    </xdr:to>
    <xdr:sp macro="" textlink="">
      <xdr:nvSpPr>
        <xdr:cNvPr id="9" name="テキスト ボックス 8">
          <a:extLst>
            <a:ext uri="{FF2B5EF4-FFF2-40B4-BE49-F238E27FC236}">
              <a16:creationId xmlns:a16="http://schemas.microsoft.com/office/drawing/2014/main" id="{00000000-0008-0000-2C00-000009000000}"/>
            </a:ext>
          </a:extLst>
        </xdr:cNvPr>
        <xdr:cNvSpPr txBox="1"/>
      </xdr:nvSpPr>
      <xdr:spPr>
        <a:xfrm>
          <a:off x="19709010" y="248099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173</xdr:row>
      <xdr:rowOff>35415</xdr:rowOff>
    </xdr:from>
    <xdr:to>
      <xdr:col>49</xdr:col>
      <xdr:colOff>107472</xdr:colOff>
      <xdr:row>174</xdr:row>
      <xdr:rowOff>85074</xdr:rowOff>
    </xdr:to>
    <xdr:sp macro="" textlink="">
      <xdr:nvSpPr>
        <xdr:cNvPr id="10" name="テキスト ボックス 9">
          <a:extLst>
            <a:ext uri="{FF2B5EF4-FFF2-40B4-BE49-F238E27FC236}">
              <a16:creationId xmlns:a16="http://schemas.microsoft.com/office/drawing/2014/main" id="{00000000-0008-0000-2C00-00000A000000}"/>
            </a:ext>
          </a:extLst>
        </xdr:cNvPr>
        <xdr:cNvSpPr txBox="1"/>
      </xdr:nvSpPr>
      <xdr:spPr>
        <a:xfrm>
          <a:off x="19709010" y="286961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197</xdr:row>
      <xdr:rowOff>35415</xdr:rowOff>
    </xdr:from>
    <xdr:to>
      <xdr:col>49</xdr:col>
      <xdr:colOff>107472</xdr:colOff>
      <xdr:row>198</xdr:row>
      <xdr:rowOff>85074</xdr:rowOff>
    </xdr:to>
    <xdr:sp macro="" textlink="">
      <xdr:nvSpPr>
        <xdr:cNvPr id="11" name="テキスト ボックス 10">
          <a:extLst>
            <a:ext uri="{FF2B5EF4-FFF2-40B4-BE49-F238E27FC236}">
              <a16:creationId xmlns:a16="http://schemas.microsoft.com/office/drawing/2014/main" id="{00000000-0008-0000-2C00-00000B000000}"/>
            </a:ext>
          </a:extLst>
        </xdr:cNvPr>
        <xdr:cNvSpPr txBox="1"/>
      </xdr:nvSpPr>
      <xdr:spPr>
        <a:xfrm>
          <a:off x="19709010" y="326204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222</xdr:row>
      <xdr:rowOff>35415</xdr:rowOff>
    </xdr:from>
    <xdr:to>
      <xdr:col>49</xdr:col>
      <xdr:colOff>107472</xdr:colOff>
      <xdr:row>223</xdr:row>
      <xdr:rowOff>85074</xdr:rowOff>
    </xdr:to>
    <xdr:sp macro="" textlink="">
      <xdr:nvSpPr>
        <xdr:cNvPr id="12" name="テキスト ボックス 11">
          <a:extLst>
            <a:ext uri="{FF2B5EF4-FFF2-40B4-BE49-F238E27FC236}">
              <a16:creationId xmlns:a16="http://schemas.microsoft.com/office/drawing/2014/main" id="{00000000-0008-0000-2C00-00000C000000}"/>
            </a:ext>
          </a:extLst>
        </xdr:cNvPr>
        <xdr:cNvSpPr txBox="1"/>
      </xdr:nvSpPr>
      <xdr:spPr>
        <a:xfrm>
          <a:off x="19709010" y="367161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247</xdr:row>
      <xdr:rowOff>35415</xdr:rowOff>
    </xdr:from>
    <xdr:to>
      <xdr:col>49</xdr:col>
      <xdr:colOff>107472</xdr:colOff>
      <xdr:row>248</xdr:row>
      <xdr:rowOff>85074</xdr:rowOff>
    </xdr:to>
    <xdr:sp macro="" textlink="">
      <xdr:nvSpPr>
        <xdr:cNvPr id="13" name="テキスト ボックス 12">
          <a:extLst>
            <a:ext uri="{FF2B5EF4-FFF2-40B4-BE49-F238E27FC236}">
              <a16:creationId xmlns:a16="http://schemas.microsoft.com/office/drawing/2014/main" id="{00000000-0008-0000-2C00-00000D000000}"/>
            </a:ext>
          </a:extLst>
        </xdr:cNvPr>
        <xdr:cNvSpPr txBox="1"/>
      </xdr:nvSpPr>
      <xdr:spPr>
        <a:xfrm>
          <a:off x="19709010" y="408119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272</xdr:row>
      <xdr:rowOff>35415</xdr:rowOff>
    </xdr:from>
    <xdr:to>
      <xdr:col>49</xdr:col>
      <xdr:colOff>107472</xdr:colOff>
      <xdr:row>273</xdr:row>
      <xdr:rowOff>85074</xdr:rowOff>
    </xdr:to>
    <xdr:sp macro="" textlink="">
      <xdr:nvSpPr>
        <xdr:cNvPr id="14" name="テキスト ボックス 13">
          <a:extLst>
            <a:ext uri="{FF2B5EF4-FFF2-40B4-BE49-F238E27FC236}">
              <a16:creationId xmlns:a16="http://schemas.microsoft.com/office/drawing/2014/main" id="{00000000-0008-0000-2C00-00000E000000}"/>
            </a:ext>
          </a:extLst>
        </xdr:cNvPr>
        <xdr:cNvSpPr txBox="1"/>
      </xdr:nvSpPr>
      <xdr:spPr>
        <a:xfrm>
          <a:off x="19709010" y="449076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297</xdr:row>
      <xdr:rowOff>35415</xdr:rowOff>
    </xdr:from>
    <xdr:to>
      <xdr:col>49</xdr:col>
      <xdr:colOff>107472</xdr:colOff>
      <xdr:row>298</xdr:row>
      <xdr:rowOff>85074</xdr:rowOff>
    </xdr:to>
    <xdr:sp macro="" textlink="">
      <xdr:nvSpPr>
        <xdr:cNvPr id="15" name="テキスト ボックス 14">
          <a:extLst>
            <a:ext uri="{FF2B5EF4-FFF2-40B4-BE49-F238E27FC236}">
              <a16:creationId xmlns:a16="http://schemas.microsoft.com/office/drawing/2014/main" id="{00000000-0008-0000-2C00-00000F000000}"/>
            </a:ext>
          </a:extLst>
        </xdr:cNvPr>
        <xdr:cNvSpPr txBox="1"/>
      </xdr:nvSpPr>
      <xdr:spPr>
        <a:xfrm>
          <a:off x="19709010" y="490034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322</xdr:row>
      <xdr:rowOff>35415</xdr:rowOff>
    </xdr:from>
    <xdr:to>
      <xdr:col>49</xdr:col>
      <xdr:colOff>107472</xdr:colOff>
      <xdr:row>323</xdr:row>
      <xdr:rowOff>85074</xdr:rowOff>
    </xdr:to>
    <xdr:sp macro="" textlink="">
      <xdr:nvSpPr>
        <xdr:cNvPr id="16" name="テキスト ボックス 15">
          <a:extLst>
            <a:ext uri="{FF2B5EF4-FFF2-40B4-BE49-F238E27FC236}">
              <a16:creationId xmlns:a16="http://schemas.microsoft.com/office/drawing/2014/main" id="{00000000-0008-0000-2C00-000010000000}"/>
            </a:ext>
          </a:extLst>
        </xdr:cNvPr>
        <xdr:cNvSpPr txBox="1"/>
      </xdr:nvSpPr>
      <xdr:spPr>
        <a:xfrm>
          <a:off x="19709010" y="53099190"/>
          <a:ext cx="296187" cy="2401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347</xdr:row>
      <xdr:rowOff>35415</xdr:rowOff>
    </xdr:from>
    <xdr:to>
      <xdr:col>49</xdr:col>
      <xdr:colOff>107472</xdr:colOff>
      <xdr:row>348</xdr:row>
      <xdr:rowOff>85074</xdr:rowOff>
    </xdr:to>
    <xdr:sp macro="" textlink="">
      <xdr:nvSpPr>
        <xdr:cNvPr id="17" name="テキスト ボックス 16">
          <a:extLst>
            <a:ext uri="{FF2B5EF4-FFF2-40B4-BE49-F238E27FC236}">
              <a16:creationId xmlns:a16="http://schemas.microsoft.com/office/drawing/2014/main" id="{00000000-0008-0000-2C00-000011000000}"/>
            </a:ext>
          </a:extLst>
        </xdr:cNvPr>
        <xdr:cNvSpPr txBox="1"/>
      </xdr:nvSpPr>
      <xdr:spPr>
        <a:xfrm>
          <a:off x="19709010" y="572139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371</xdr:row>
      <xdr:rowOff>35415</xdr:rowOff>
    </xdr:from>
    <xdr:to>
      <xdr:col>49</xdr:col>
      <xdr:colOff>107472</xdr:colOff>
      <xdr:row>372</xdr:row>
      <xdr:rowOff>85074</xdr:rowOff>
    </xdr:to>
    <xdr:sp macro="" textlink="">
      <xdr:nvSpPr>
        <xdr:cNvPr id="18" name="テキスト ボックス 17">
          <a:extLst>
            <a:ext uri="{FF2B5EF4-FFF2-40B4-BE49-F238E27FC236}">
              <a16:creationId xmlns:a16="http://schemas.microsoft.com/office/drawing/2014/main" id="{00000000-0008-0000-2C00-000012000000}"/>
            </a:ext>
          </a:extLst>
        </xdr:cNvPr>
        <xdr:cNvSpPr txBox="1"/>
      </xdr:nvSpPr>
      <xdr:spPr>
        <a:xfrm>
          <a:off x="19709010" y="611382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396</xdr:row>
      <xdr:rowOff>35415</xdr:rowOff>
    </xdr:from>
    <xdr:to>
      <xdr:col>49</xdr:col>
      <xdr:colOff>107472</xdr:colOff>
      <xdr:row>397</xdr:row>
      <xdr:rowOff>85074</xdr:rowOff>
    </xdr:to>
    <xdr:sp macro="" textlink="">
      <xdr:nvSpPr>
        <xdr:cNvPr id="19" name="テキスト ボックス 18">
          <a:extLst>
            <a:ext uri="{FF2B5EF4-FFF2-40B4-BE49-F238E27FC236}">
              <a16:creationId xmlns:a16="http://schemas.microsoft.com/office/drawing/2014/main" id="{00000000-0008-0000-2C00-000013000000}"/>
            </a:ext>
          </a:extLst>
        </xdr:cNvPr>
        <xdr:cNvSpPr txBox="1"/>
      </xdr:nvSpPr>
      <xdr:spPr>
        <a:xfrm>
          <a:off x="19709010" y="652340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421</xdr:row>
      <xdr:rowOff>35415</xdr:rowOff>
    </xdr:from>
    <xdr:to>
      <xdr:col>49</xdr:col>
      <xdr:colOff>107472</xdr:colOff>
      <xdr:row>422</xdr:row>
      <xdr:rowOff>85074</xdr:rowOff>
    </xdr:to>
    <xdr:sp macro="" textlink="">
      <xdr:nvSpPr>
        <xdr:cNvPr id="20" name="テキスト ボックス 19">
          <a:extLst>
            <a:ext uri="{FF2B5EF4-FFF2-40B4-BE49-F238E27FC236}">
              <a16:creationId xmlns:a16="http://schemas.microsoft.com/office/drawing/2014/main" id="{00000000-0008-0000-2C00-000014000000}"/>
            </a:ext>
          </a:extLst>
        </xdr:cNvPr>
        <xdr:cNvSpPr txBox="1"/>
      </xdr:nvSpPr>
      <xdr:spPr>
        <a:xfrm>
          <a:off x="19709010" y="693297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445</xdr:row>
      <xdr:rowOff>35415</xdr:rowOff>
    </xdr:from>
    <xdr:to>
      <xdr:col>49</xdr:col>
      <xdr:colOff>107472</xdr:colOff>
      <xdr:row>446</xdr:row>
      <xdr:rowOff>85074</xdr:rowOff>
    </xdr:to>
    <xdr:sp macro="" textlink="">
      <xdr:nvSpPr>
        <xdr:cNvPr id="21" name="テキスト ボックス 20">
          <a:extLst>
            <a:ext uri="{FF2B5EF4-FFF2-40B4-BE49-F238E27FC236}">
              <a16:creationId xmlns:a16="http://schemas.microsoft.com/office/drawing/2014/main" id="{00000000-0008-0000-2C00-000015000000}"/>
            </a:ext>
          </a:extLst>
        </xdr:cNvPr>
        <xdr:cNvSpPr txBox="1"/>
      </xdr:nvSpPr>
      <xdr:spPr>
        <a:xfrm>
          <a:off x="19709010" y="732540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469</xdr:row>
      <xdr:rowOff>35415</xdr:rowOff>
    </xdr:from>
    <xdr:to>
      <xdr:col>49</xdr:col>
      <xdr:colOff>107472</xdr:colOff>
      <xdr:row>470</xdr:row>
      <xdr:rowOff>85074</xdr:rowOff>
    </xdr:to>
    <xdr:sp macro="" textlink="">
      <xdr:nvSpPr>
        <xdr:cNvPr id="22" name="テキスト ボックス 21">
          <a:extLst>
            <a:ext uri="{FF2B5EF4-FFF2-40B4-BE49-F238E27FC236}">
              <a16:creationId xmlns:a16="http://schemas.microsoft.com/office/drawing/2014/main" id="{00000000-0008-0000-2C00-000016000000}"/>
            </a:ext>
          </a:extLst>
        </xdr:cNvPr>
        <xdr:cNvSpPr txBox="1"/>
      </xdr:nvSpPr>
      <xdr:spPr>
        <a:xfrm>
          <a:off x="19709010" y="771783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493</xdr:row>
      <xdr:rowOff>35415</xdr:rowOff>
    </xdr:from>
    <xdr:to>
      <xdr:col>49</xdr:col>
      <xdr:colOff>107472</xdr:colOff>
      <xdr:row>494</xdr:row>
      <xdr:rowOff>85074</xdr:rowOff>
    </xdr:to>
    <xdr:sp macro="" textlink="">
      <xdr:nvSpPr>
        <xdr:cNvPr id="23" name="テキスト ボックス 22">
          <a:extLst>
            <a:ext uri="{FF2B5EF4-FFF2-40B4-BE49-F238E27FC236}">
              <a16:creationId xmlns:a16="http://schemas.microsoft.com/office/drawing/2014/main" id="{00000000-0008-0000-2C00-000017000000}"/>
            </a:ext>
          </a:extLst>
        </xdr:cNvPr>
        <xdr:cNvSpPr txBox="1"/>
      </xdr:nvSpPr>
      <xdr:spPr>
        <a:xfrm>
          <a:off x="19709010" y="811026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517</xdr:row>
      <xdr:rowOff>35415</xdr:rowOff>
    </xdr:from>
    <xdr:to>
      <xdr:col>49</xdr:col>
      <xdr:colOff>107472</xdr:colOff>
      <xdr:row>518</xdr:row>
      <xdr:rowOff>85074</xdr:rowOff>
    </xdr:to>
    <xdr:sp macro="" textlink="">
      <xdr:nvSpPr>
        <xdr:cNvPr id="24" name="テキスト ボックス 23">
          <a:extLst>
            <a:ext uri="{FF2B5EF4-FFF2-40B4-BE49-F238E27FC236}">
              <a16:creationId xmlns:a16="http://schemas.microsoft.com/office/drawing/2014/main" id="{00000000-0008-0000-2C00-000018000000}"/>
            </a:ext>
          </a:extLst>
        </xdr:cNvPr>
        <xdr:cNvSpPr txBox="1"/>
      </xdr:nvSpPr>
      <xdr:spPr>
        <a:xfrm>
          <a:off x="19709010" y="850269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41</xdr:col>
      <xdr:colOff>445951</xdr:colOff>
      <xdr:row>8</xdr:row>
      <xdr:rowOff>65553</xdr:rowOff>
    </xdr:from>
    <xdr:to>
      <xdr:col>42</xdr:col>
      <xdr:colOff>541924</xdr:colOff>
      <xdr:row>12</xdr:row>
      <xdr:rowOff>89387</xdr:rowOff>
    </xdr:to>
    <xdr:sp macro="" textlink="">
      <xdr:nvSpPr>
        <xdr:cNvPr id="25" name="額縁 24">
          <a:hlinkClick xmlns:r="http://schemas.openxmlformats.org/officeDocument/2006/relationships" r:id=""/>
          <a:extLst>
            <a:ext uri="{FF2B5EF4-FFF2-40B4-BE49-F238E27FC236}">
              <a16:creationId xmlns:a16="http://schemas.microsoft.com/office/drawing/2014/main" id="{00000000-0008-0000-2C00-000019000000}"/>
            </a:ext>
          </a:extLst>
        </xdr:cNvPr>
        <xdr:cNvSpPr/>
      </xdr:nvSpPr>
      <xdr:spPr>
        <a:xfrm>
          <a:off x="15024804" y="1690406"/>
          <a:ext cx="779532" cy="69618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t>例</a:t>
          </a:r>
          <a:endParaRPr kumimoji="1" lang="en-US" altLang="ja-JP" sz="1600" b="1"/>
        </a:p>
      </xdr:txBody>
    </xdr:sp>
    <xdr:clientData fPrintsWithSheet="0"/>
  </xdr:twoCellAnchor>
  <xdr:twoCellAnchor>
    <xdr:from>
      <xdr:col>41</xdr:col>
      <xdr:colOff>392205</xdr:colOff>
      <xdr:row>3</xdr:row>
      <xdr:rowOff>212911</xdr:rowOff>
    </xdr:from>
    <xdr:to>
      <xdr:col>43</xdr:col>
      <xdr:colOff>368392</xdr:colOff>
      <xdr:row>7</xdr:row>
      <xdr:rowOff>98330</xdr:rowOff>
    </xdr:to>
    <xdr:sp macro="" textlink="">
      <xdr:nvSpPr>
        <xdr:cNvPr id="26" name="額縁 25">
          <a:hlinkClick xmlns:r="http://schemas.openxmlformats.org/officeDocument/2006/relationships" r:id=""/>
          <a:extLst>
            <a:ext uri="{FF2B5EF4-FFF2-40B4-BE49-F238E27FC236}">
              <a16:creationId xmlns:a16="http://schemas.microsoft.com/office/drawing/2014/main" id="{00000000-0008-0000-2C00-00001A000000}"/>
            </a:ext>
          </a:extLst>
        </xdr:cNvPr>
        <xdr:cNvSpPr/>
      </xdr:nvSpPr>
      <xdr:spPr>
        <a:xfrm>
          <a:off x="14971058" y="918882"/>
          <a:ext cx="1343305" cy="636213"/>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54</xdr:col>
      <xdr:colOff>86591</xdr:colOff>
      <xdr:row>30</xdr:row>
      <xdr:rowOff>86591</xdr:rowOff>
    </xdr:from>
    <xdr:ext cx="184731" cy="264560"/>
    <xdr:sp macro="" textlink="">
      <xdr:nvSpPr>
        <xdr:cNvPr id="2" name="テキスト ボックス 1">
          <a:extLst>
            <a:ext uri="{FF2B5EF4-FFF2-40B4-BE49-F238E27FC236}">
              <a16:creationId xmlns:a16="http://schemas.microsoft.com/office/drawing/2014/main" id="{00000000-0008-0000-2D00-000002000000}"/>
            </a:ext>
          </a:extLst>
        </xdr:cNvPr>
        <xdr:cNvSpPr txBox="1"/>
      </xdr:nvSpPr>
      <xdr:spPr>
        <a:xfrm>
          <a:off x="23413316" y="51443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55</xdr:col>
      <xdr:colOff>288637</xdr:colOff>
      <xdr:row>75</xdr:row>
      <xdr:rowOff>115454</xdr:rowOff>
    </xdr:from>
    <xdr:to>
      <xdr:col>55</xdr:col>
      <xdr:colOff>346364</xdr:colOff>
      <xdr:row>76</xdr:row>
      <xdr:rowOff>0</xdr:rowOff>
    </xdr:to>
    <xdr:sp macro="" textlink="">
      <xdr:nvSpPr>
        <xdr:cNvPr id="3" name="テキスト ボックス 2">
          <a:extLst>
            <a:ext uri="{FF2B5EF4-FFF2-40B4-BE49-F238E27FC236}">
              <a16:creationId xmlns:a16="http://schemas.microsoft.com/office/drawing/2014/main" id="{00000000-0008-0000-2D00-000003000000}"/>
            </a:ext>
          </a:extLst>
        </xdr:cNvPr>
        <xdr:cNvSpPr txBox="1"/>
      </xdr:nvSpPr>
      <xdr:spPr>
        <a:xfrm>
          <a:off x="24301162" y="12621779"/>
          <a:ext cx="57727" cy="55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oneCellAnchor>
    <xdr:from>
      <xdr:col>47</xdr:col>
      <xdr:colOff>295603</xdr:colOff>
      <xdr:row>96</xdr:row>
      <xdr:rowOff>21896</xdr:rowOff>
    </xdr:from>
    <xdr:ext cx="184731" cy="264560"/>
    <xdr:sp macro="" textlink="">
      <xdr:nvSpPr>
        <xdr:cNvPr id="4" name="テキスト ボックス 3">
          <a:extLst>
            <a:ext uri="{FF2B5EF4-FFF2-40B4-BE49-F238E27FC236}">
              <a16:creationId xmlns:a16="http://schemas.microsoft.com/office/drawing/2014/main" id="{00000000-0008-0000-2D00-000004000000}"/>
            </a:ext>
          </a:extLst>
        </xdr:cNvPr>
        <xdr:cNvSpPr txBox="1"/>
      </xdr:nvSpPr>
      <xdr:spPr>
        <a:xfrm>
          <a:off x="18821728" y="161096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p>
      </xdr:txBody>
    </xdr:sp>
    <xdr:clientData/>
  </xdr:oneCellAnchor>
  <xdr:oneCellAnchor>
    <xdr:from>
      <xdr:col>54</xdr:col>
      <xdr:colOff>86591</xdr:colOff>
      <xdr:row>37</xdr:row>
      <xdr:rowOff>86591</xdr:rowOff>
    </xdr:from>
    <xdr:ext cx="184731" cy="264560"/>
    <xdr:sp macro="" textlink="">
      <xdr:nvSpPr>
        <xdr:cNvPr id="5" name="テキスト ボックス 4">
          <a:extLst>
            <a:ext uri="{FF2B5EF4-FFF2-40B4-BE49-F238E27FC236}">
              <a16:creationId xmlns:a16="http://schemas.microsoft.com/office/drawing/2014/main" id="{00000000-0008-0000-2D00-000005000000}"/>
            </a:ext>
          </a:extLst>
        </xdr:cNvPr>
        <xdr:cNvSpPr txBox="1"/>
      </xdr:nvSpPr>
      <xdr:spPr>
        <a:xfrm>
          <a:off x="23413316" y="64683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86591</xdr:colOff>
      <xdr:row>42</xdr:row>
      <xdr:rowOff>86591</xdr:rowOff>
    </xdr:from>
    <xdr:ext cx="184731" cy="264560"/>
    <xdr:sp macro="" textlink="">
      <xdr:nvSpPr>
        <xdr:cNvPr id="6" name="テキスト ボックス 5">
          <a:extLst>
            <a:ext uri="{FF2B5EF4-FFF2-40B4-BE49-F238E27FC236}">
              <a16:creationId xmlns:a16="http://schemas.microsoft.com/office/drawing/2014/main" id="{00000000-0008-0000-2D00-000006000000}"/>
            </a:ext>
          </a:extLst>
        </xdr:cNvPr>
        <xdr:cNvSpPr txBox="1"/>
      </xdr:nvSpPr>
      <xdr:spPr>
        <a:xfrm>
          <a:off x="23413316" y="74494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48</xdr:col>
      <xdr:colOff>497085</xdr:colOff>
      <xdr:row>102</xdr:row>
      <xdr:rowOff>35415</xdr:rowOff>
    </xdr:from>
    <xdr:to>
      <xdr:col>49</xdr:col>
      <xdr:colOff>107472</xdr:colOff>
      <xdr:row>103</xdr:row>
      <xdr:rowOff>85074</xdr:rowOff>
    </xdr:to>
    <xdr:sp macro="" textlink="">
      <xdr:nvSpPr>
        <xdr:cNvPr id="7" name="テキスト ボックス 6">
          <a:extLst>
            <a:ext uri="{FF2B5EF4-FFF2-40B4-BE49-F238E27FC236}">
              <a16:creationId xmlns:a16="http://schemas.microsoft.com/office/drawing/2014/main" id="{00000000-0008-0000-2D00-000007000000}"/>
            </a:ext>
          </a:extLst>
        </xdr:cNvPr>
        <xdr:cNvSpPr txBox="1"/>
      </xdr:nvSpPr>
      <xdr:spPr>
        <a:xfrm>
          <a:off x="19709010" y="170756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126</xdr:row>
      <xdr:rowOff>35415</xdr:rowOff>
    </xdr:from>
    <xdr:to>
      <xdr:col>49</xdr:col>
      <xdr:colOff>107472</xdr:colOff>
      <xdr:row>127</xdr:row>
      <xdr:rowOff>85074</xdr:rowOff>
    </xdr:to>
    <xdr:sp macro="" textlink="">
      <xdr:nvSpPr>
        <xdr:cNvPr id="8" name="テキスト ボックス 7">
          <a:extLst>
            <a:ext uri="{FF2B5EF4-FFF2-40B4-BE49-F238E27FC236}">
              <a16:creationId xmlns:a16="http://schemas.microsoft.com/office/drawing/2014/main" id="{00000000-0008-0000-2D00-000008000000}"/>
            </a:ext>
          </a:extLst>
        </xdr:cNvPr>
        <xdr:cNvSpPr txBox="1"/>
      </xdr:nvSpPr>
      <xdr:spPr>
        <a:xfrm>
          <a:off x="19709010" y="209618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150</xdr:row>
      <xdr:rowOff>35415</xdr:rowOff>
    </xdr:from>
    <xdr:to>
      <xdr:col>49</xdr:col>
      <xdr:colOff>107472</xdr:colOff>
      <xdr:row>151</xdr:row>
      <xdr:rowOff>85074</xdr:rowOff>
    </xdr:to>
    <xdr:sp macro="" textlink="">
      <xdr:nvSpPr>
        <xdr:cNvPr id="9" name="テキスト ボックス 8">
          <a:extLst>
            <a:ext uri="{FF2B5EF4-FFF2-40B4-BE49-F238E27FC236}">
              <a16:creationId xmlns:a16="http://schemas.microsoft.com/office/drawing/2014/main" id="{00000000-0008-0000-2D00-000009000000}"/>
            </a:ext>
          </a:extLst>
        </xdr:cNvPr>
        <xdr:cNvSpPr txBox="1"/>
      </xdr:nvSpPr>
      <xdr:spPr>
        <a:xfrm>
          <a:off x="19709010" y="248480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174</xdr:row>
      <xdr:rowOff>35415</xdr:rowOff>
    </xdr:from>
    <xdr:to>
      <xdr:col>49</xdr:col>
      <xdr:colOff>107472</xdr:colOff>
      <xdr:row>175</xdr:row>
      <xdr:rowOff>85074</xdr:rowOff>
    </xdr:to>
    <xdr:sp macro="" textlink="">
      <xdr:nvSpPr>
        <xdr:cNvPr id="10" name="テキスト ボックス 9">
          <a:extLst>
            <a:ext uri="{FF2B5EF4-FFF2-40B4-BE49-F238E27FC236}">
              <a16:creationId xmlns:a16="http://schemas.microsoft.com/office/drawing/2014/main" id="{00000000-0008-0000-2D00-00000A000000}"/>
            </a:ext>
          </a:extLst>
        </xdr:cNvPr>
        <xdr:cNvSpPr txBox="1"/>
      </xdr:nvSpPr>
      <xdr:spPr>
        <a:xfrm>
          <a:off x="19709010" y="287342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198</xdr:row>
      <xdr:rowOff>35415</xdr:rowOff>
    </xdr:from>
    <xdr:to>
      <xdr:col>49</xdr:col>
      <xdr:colOff>107472</xdr:colOff>
      <xdr:row>199</xdr:row>
      <xdr:rowOff>85074</xdr:rowOff>
    </xdr:to>
    <xdr:sp macro="" textlink="">
      <xdr:nvSpPr>
        <xdr:cNvPr id="11" name="テキスト ボックス 10">
          <a:extLst>
            <a:ext uri="{FF2B5EF4-FFF2-40B4-BE49-F238E27FC236}">
              <a16:creationId xmlns:a16="http://schemas.microsoft.com/office/drawing/2014/main" id="{00000000-0008-0000-2D00-00000B000000}"/>
            </a:ext>
          </a:extLst>
        </xdr:cNvPr>
        <xdr:cNvSpPr txBox="1"/>
      </xdr:nvSpPr>
      <xdr:spPr>
        <a:xfrm>
          <a:off x="19709010" y="326585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223</xdr:row>
      <xdr:rowOff>35415</xdr:rowOff>
    </xdr:from>
    <xdr:to>
      <xdr:col>49</xdr:col>
      <xdr:colOff>107472</xdr:colOff>
      <xdr:row>224</xdr:row>
      <xdr:rowOff>85074</xdr:rowOff>
    </xdr:to>
    <xdr:sp macro="" textlink="">
      <xdr:nvSpPr>
        <xdr:cNvPr id="12" name="テキスト ボックス 11">
          <a:extLst>
            <a:ext uri="{FF2B5EF4-FFF2-40B4-BE49-F238E27FC236}">
              <a16:creationId xmlns:a16="http://schemas.microsoft.com/office/drawing/2014/main" id="{00000000-0008-0000-2D00-00000C000000}"/>
            </a:ext>
          </a:extLst>
        </xdr:cNvPr>
        <xdr:cNvSpPr txBox="1"/>
      </xdr:nvSpPr>
      <xdr:spPr>
        <a:xfrm>
          <a:off x="19709010" y="367542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248</xdr:row>
      <xdr:rowOff>35415</xdr:rowOff>
    </xdr:from>
    <xdr:to>
      <xdr:col>49</xdr:col>
      <xdr:colOff>107472</xdr:colOff>
      <xdr:row>249</xdr:row>
      <xdr:rowOff>85074</xdr:rowOff>
    </xdr:to>
    <xdr:sp macro="" textlink="">
      <xdr:nvSpPr>
        <xdr:cNvPr id="13" name="テキスト ボックス 12">
          <a:extLst>
            <a:ext uri="{FF2B5EF4-FFF2-40B4-BE49-F238E27FC236}">
              <a16:creationId xmlns:a16="http://schemas.microsoft.com/office/drawing/2014/main" id="{00000000-0008-0000-2D00-00000D000000}"/>
            </a:ext>
          </a:extLst>
        </xdr:cNvPr>
        <xdr:cNvSpPr txBox="1"/>
      </xdr:nvSpPr>
      <xdr:spPr>
        <a:xfrm>
          <a:off x="19709010" y="408500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273</xdr:row>
      <xdr:rowOff>35415</xdr:rowOff>
    </xdr:from>
    <xdr:to>
      <xdr:col>49</xdr:col>
      <xdr:colOff>107472</xdr:colOff>
      <xdr:row>274</xdr:row>
      <xdr:rowOff>85074</xdr:rowOff>
    </xdr:to>
    <xdr:sp macro="" textlink="">
      <xdr:nvSpPr>
        <xdr:cNvPr id="14" name="テキスト ボックス 13">
          <a:extLst>
            <a:ext uri="{FF2B5EF4-FFF2-40B4-BE49-F238E27FC236}">
              <a16:creationId xmlns:a16="http://schemas.microsoft.com/office/drawing/2014/main" id="{00000000-0008-0000-2D00-00000E000000}"/>
            </a:ext>
          </a:extLst>
        </xdr:cNvPr>
        <xdr:cNvSpPr txBox="1"/>
      </xdr:nvSpPr>
      <xdr:spPr>
        <a:xfrm>
          <a:off x="19709010" y="449457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298</xdr:row>
      <xdr:rowOff>35415</xdr:rowOff>
    </xdr:from>
    <xdr:to>
      <xdr:col>49</xdr:col>
      <xdr:colOff>107472</xdr:colOff>
      <xdr:row>299</xdr:row>
      <xdr:rowOff>85074</xdr:rowOff>
    </xdr:to>
    <xdr:sp macro="" textlink="">
      <xdr:nvSpPr>
        <xdr:cNvPr id="15" name="テキスト ボックス 14">
          <a:extLst>
            <a:ext uri="{FF2B5EF4-FFF2-40B4-BE49-F238E27FC236}">
              <a16:creationId xmlns:a16="http://schemas.microsoft.com/office/drawing/2014/main" id="{00000000-0008-0000-2D00-00000F000000}"/>
            </a:ext>
          </a:extLst>
        </xdr:cNvPr>
        <xdr:cNvSpPr txBox="1"/>
      </xdr:nvSpPr>
      <xdr:spPr>
        <a:xfrm>
          <a:off x="19709010" y="490415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323</xdr:row>
      <xdr:rowOff>35415</xdr:rowOff>
    </xdr:from>
    <xdr:to>
      <xdr:col>49</xdr:col>
      <xdr:colOff>107472</xdr:colOff>
      <xdr:row>324</xdr:row>
      <xdr:rowOff>85074</xdr:rowOff>
    </xdr:to>
    <xdr:sp macro="" textlink="">
      <xdr:nvSpPr>
        <xdr:cNvPr id="16" name="テキスト ボックス 15">
          <a:extLst>
            <a:ext uri="{FF2B5EF4-FFF2-40B4-BE49-F238E27FC236}">
              <a16:creationId xmlns:a16="http://schemas.microsoft.com/office/drawing/2014/main" id="{00000000-0008-0000-2D00-000010000000}"/>
            </a:ext>
          </a:extLst>
        </xdr:cNvPr>
        <xdr:cNvSpPr txBox="1"/>
      </xdr:nvSpPr>
      <xdr:spPr>
        <a:xfrm>
          <a:off x="19709010" y="53137290"/>
          <a:ext cx="296187" cy="2401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348</xdr:row>
      <xdr:rowOff>35415</xdr:rowOff>
    </xdr:from>
    <xdr:to>
      <xdr:col>49</xdr:col>
      <xdr:colOff>107472</xdr:colOff>
      <xdr:row>349</xdr:row>
      <xdr:rowOff>85074</xdr:rowOff>
    </xdr:to>
    <xdr:sp macro="" textlink="">
      <xdr:nvSpPr>
        <xdr:cNvPr id="17" name="テキスト ボックス 16">
          <a:extLst>
            <a:ext uri="{FF2B5EF4-FFF2-40B4-BE49-F238E27FC236}">
              <a16:creationId xmlns:a16="http://schemas.microsoft.com/office/drawing/2014/main" id="{00000000-0008-0000-2D00-000011000000}"/>
            </a:ext>
          </a:extLst>
        </xdr:cNvPr>
        <xdr:cNvSpPr txBox="1"/>
      </xdr:nvSpPr>
      <xdr:spPr>
        <a:xfrm>
          <a:off x="19709010" y="572520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372</xdr:row>
      <xdr:rowOff>35415</xdr:rowOff>
    </xdr:from>
    <xdr:to>
      <xdr:col>49</xdr:col>
      <xdr:colOff>107472</xdr:colOff>
      <xdr:row>373</xdr:row>
      <xdr:rowOff>85074</xdr:rowOff>
    </xdr:to>
    <xdr:sp macro="" textlink="">
      <xdr:nvSpPr>
        <xdr:cNvPr id="18" name="テキスト ボックス 17">
          <a:extLst>
            <a:ext uri="{FF2B5EF4-FFF2-40B4-BE49-F238E27FC236}">
              <a16:creationId xmlns:a16="http://schemas.microsoft.com/office/drawing/2014/main" id="{00000000-0008-0000-2D00-000012000000}"/>
            </a:ext>
          </a:extLst>
        </xdr:cNvPr>
        <xdr:cNvSpPr txBox="1"/>
      </xdr:nvSpPr>
      <xdr:spPr>
        <a:xfrm>
          <a:off x="19709010" y="611763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397</xdr:row>
      <xdr:rowOff>35415</xdr:rowOff>
    </xdr:from>
    <xdr:to>
      <xdr:col>49</xdr:col>
      <xdr:colOff>107472</xdr:colOff>
      <xdr:row>398</xdr:row>
      <xdr:rowOff>85074</xdr:rowOff>
    </xdr:to>
    <xdr:sp macro="" textlink="">
      <xdr:nvSpPr>
        <xdr:cNvPr id="19" name="テキスト ボックス 18">
          <a:extLst>
            <a:ext uri="{FF2B5EF4-FFF2-40B4-BE49-F238E27FC236}">
              <a16:creationId xmlns:a16="http://schemas.microsoft.com/office/drawing/2014/main" id="{00000000-0008-0000-2D00-000013000000}"/>
            </a:ext>
          </a:extLst>
        </xdr:cNvPr>
        <xdr:cNvSpPr txBox="1"/>
      </xdr:nvSpPr>
      <xdr:spPr>
        <a:xfrm>
          <a:off x="19709010" y="6527214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422</xdr:row>
      <xdr:rowOff>35415</xdr:rowOff>
    </xdr:from>
    <xdr:to>
      <xdr:col>49</xdr:col>
      <xdr:colOff>107472</xdr:colOff>
      <xdr:row>423</xdr:row>
      <xdr:rowOff>85074</xdr:rowOff>
    </xdr:to>
    <xdr:sp macro="" textlink="">
      <xdr:nvSpPr>
        <xdr:cNvPr id="20" name="テキスト ボックス 19">
          <a:extLst>
            <a:ext uri="{FF2B5EF4-FFF2-40B4-BE49-F238E27FC236}">
              <a16:creationId xmlns:a16="http://schemas.microsoft.com/office/drawing/2014/main" id="{00000000-0008-0000-2D00-000014000000}"/>
            </a:ext>
          </a:extLst>
        </xdr:cNvPr>
        <xdr:cNvSpPr txBox="1"/>
      </xdr:nvSpPr>
      <xdr:spPr>
        <a:xfrm>
          <a:off x="19709010" y="693678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446</xdr:row>
      <xdr:rowOff>35415</xdr:rowOff>
    </xdr:from>
    <xdr:to>
      <xdr:col>49</xdr:col>
      <xdr:colOff>107472</xdr:colOff>
      <xdr:row>447</xdr:row>
      <xdr:rowOff>85074</xdr:rowOff>
    </xdr:to>
    <xdr:sp macro="" textlink="">
      <xdr:nvSpPr>
        <xdr:cNvPr id="21" name="テキスト ボックス 20">
          <a:extLst>
            <a:ext uri="{FF2B5EF4-FFF2-40B4-BE49-F238E27FC236}">
              <a16:creationId xmlns:a16="http://schemas.microsoft.com/office/drawing/2014/main" id="{00000000-0008-0000-2D00-000015000000}"/>
            </a:ext>
          </a:extLst>
        </xdr:cNvPr>
        <xdr:cNvSpPr txBox="1"/>
      </xdr:nvSpPr>
      <xdr:spPr>
        <a:xfrm>
          <a:off x="19709010" y="732921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470</xdr:row>
      <xdr:rowOff>35415</xdr:rowOff>
    </xdr:from>
    <xdr:to>
      <xdr:col>49</xdr:col>
      <xdr:colOff>107472</xdr:colOff>
      <xdr:row>471</xdr:row>
      <xdr:rowOff>85074</xdr:rowOff>
    </xdr:to>
    <xdr:sp macro="" textlink="">
      <xdr:nvSpPr>
        <xdr:cNvPr id="22" name="テキスト ボックス 21">
          <a:extLst>
            <a:ext uri="{FF2B5EF4-FFF2-40B4-BE49-F238E27FC236}">
              <a16:creationId xmlns:a16="http://schemas.microsoft.com/office/drawing/2014/main" id="{00000000-0008-0000-2D00-000016000000}"/>
            </a:ext>
          </a:extLst>
        </xdr:cNvPr>
        <xdr:cNvSpPr txBox="1"/>
      </xdr:nvSpPr>
      <xdr:spPr>
        <a:xfrm>
          <a:off x="19709010" y="772164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494</xdr:row>
      <xdr:rowOff>35415</xdr:rowOff>
    </xdr:from>
    <xdr:to>
      <xdr:col>49</xdr:col>
      <xdr:colOff>107472</xdr:colOff>
      <xdr:row>495</xdr:row>
      <xdr:rowOff>85074</xdr:rowOff>
    </xdr:to>
    <xdr:sp macro="" textlink="">
      <xdr:nvSpPr>
        <xdr:cNvPr id="23" name="テキスト ボックス 22">
          <a:extLst>
            <a:ext uri="{FF2B5EF4-FFF2-40B4-BE49-F238E27FC236}">
              <a16:creationId xmlns:a16="http://schemas.microsoft.com/office/drawing/2014/main" id="{00000000-0008-0000-2D00-000017000000}"/>
            </a:ext>
          </a:extLst>
        </xdr:cNvPr>
        <xdr:cNvSpPr txBox="1"/>
      </xdr:nvSpPr>
      <xdr:spPr>
        <a:xfrm>
          <a:off x="19709010" y="811407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twoCellAnchor>
    <xdr:from>
      <xdr:col>48</xdr:col>
      <xdr:colOff>497085</xdr:colOff>
      <xdr:row>518</xdr:row>
      <xdr:rowOff>35415</xdr:rowOff>
    </xdr:from>
    <xdr:to>
      <xdr:col>49</xdr:col>
      <xdr:colOff>107472</xdr:colOff>
      <xdr:row>519</xdr:row>
      <xdr:rowOff>85074</xdr:rowOff>
    </xdr:to>
    <xdr:sp macro="" textlink="">
      <xdr:nvSpPr>
        <xdr:cNvPr id="24" name="テキスト ボックス 23">
          <a:extLst>
            <a:ext uri="{FF2B5EF4-FFF2-40B4-BE49-F238E27FC236}">
              <a16:creationId xmlns:a16="http://schemas.microsoft.com/office/drawing/2014/main" id="{00000000-0008-0000-2D00-000018000000}"/>
            </a:ext>
          </a:extLst>
        </xdr:cNvPr>
        <xdr:cNvSpPr txBox="1"/>
      </xdr:nvSpPr>
      <xdr:spPr>
        <a:xfrm>
          <a:off x="19709010" y="85065090"/>
          <a:ext cx="296187" cy="22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endParaRPr kumimoji="1" lang="ja-JP" altLang="en-US" sz="1100" b="1">
            <a:solidFill>
              <a:srgbClr val="FF0000"/>
            </a:solidFill>
          </a:endParaRPr>
        </a:p>
      </xdr:txBody>
    </xdr:sp>
    <xdr:clientData/>
  </xdr:twoCellAnchor>
  <xdr:oneCellAnchor>
    <xdr:from>
      <xdr:col>4</xdr:col>
      <xdr:colOff>624152</xdr:colOff>
      <xdr:row>19</xdr:row>
      <xdr:rowOff>122465</xdr:rowOff>
    </xdr:from>
    <xdr:ext cx="2384633" cy="607188"/>
    <xdr:sp macro="" textlink="">
      <xdr:nvSpPr>
        <xdr:cNvPr id="25" name="角丸四角形吹き出し 24">
          <a:extLst>
            <a:ext uri="{FF2B5EF4-FFF2-40B4-BE49-F238E27FC236}">
              <a16:creationId xmlns:a16="http://schemas.microsoft.com/office/drawing/2014/main" id="{00000000-0008-0000-2D00-000019000000}"/>
            </a:ext>
          </a:extLst>
        </xdr:cNvPr>
        <xdr:cNvSpPr/>
      </xdr:nvSpPr>
      <xdr:spPr>
        <a:xfrm>
          <a:off x="2338652" y="3578679"/>
          <a:ext cx="2384633" cy="607188"/>
        </a:xfrm>
        <a:prstGeom prst="wedgeRoundRectCallout">
          <a:avLst>
            <a:gd name="adj1" fmla="val 41882"/>
            <a:gd name="adj2" fmla="val 19529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実績は計画内容を削除し、実績時点までの入力を行い提出する</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twoCellAnchor>
    <xdr:from>
      <xdr:col>41</xdr:col>
      <xdr:colOff>421822</xdr:colOff>
      <xdr:row>3</xdr:row>
      <xdr:rowOff>190500</xdr:rowOff>
    </xdr:from>
    <xdr:to>
      <xdr:col>43</xdr:col>
      <xdr:colOff>466363</xdr:colOff>
      <xdr:row>7</xdr:row>
      <xdr:rowOff>50188</xdr:rowOff>
    </xdr:to>
    <xdr:sp macro="" textlink="">
      <xdr:nvSpPr>
        <xdr:cNvPr id="26" name="額縁 25">
          <a:hlinkClick xmlns:r="http://schemas.openxmlformats.org/officeDocument/2006/relationships" r:id=""/>
          <a:extLst>
            <a:ext uri="{FF2B5EF4-FFF2-40B4-BE49-F238E27FC236}">
              <a16:creationId xmlns:a16="http://schemas.microsoft.com/office/drawing/2014/main" id="{00000000-0008-0000-2D00-00001A000000}"/>
            </a:ext>
          </a:extLst>
        </xdr:cNvPr>
        <xdr:cNvSpPr/>
      </xdr:nvSpPr>
      <xdr:spPr>
        <a:xfrm>
          <a:off x="14831786" y="680357"/>
          <a:ext cx="1405256" cy="70333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oneCellAnchor>
    <xdr:from>
      <xdr:col>7</xdr:col>
      <xdr:colOff>133359</xdr:colOff>
      <xdr:row>0</xdr:row>
      <xdr:rowOff>179733</xdr:rowOff>
    </xdr:from>
    <xdr:ext cx="2114550" cy="277467"/>
    <xdr:sp macro="" textlink="">
      <xdr:nvSpPr>
        <xdr:cNvPr id="27" name="角丸四角形吹き出し 4">
          <a:extLst>
            <a:ext uri="{FF2B5EF4-FFF2-40B4-BE49-F238E27FC236}">
              <a16:creationId xmlns:a16="http://schemas.microsoft.com/office/drawing/2014/main" id="{1C99BE72-4A4D-4092-802D-81D16B881AF2}"/>
            </a:ext>
          </a:extLst>
        </xdr:cNvPr>
        <xdr:cNvSpPr/>
      </xdr:nvSpPr>
      <xdr:spPr>
        <a:xfrm>
          <a:off x="3181359" y="179733"/>
          <a:ext cx="2114550" cy="277467"/>
        </a:xfrm>
        <a:prstGeom prst="wedgeRoundRectCallout">
          <a:avLst>
            <a:gd name="adj1" fmla="val -61977"/>
            <a:gd name="adj2" fmla="val 5762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計画・実績の該当する方を囲む</a:t>
          </a:r>
        </a:p>
      </xdr:txBody>
    </xdr:sp>
    <xdr:clientData/>
  </xdr:oneCellAnchor>
  <xdr:twoCellAnchor>
    <xdr:from>
      <xdr:col>5</xdr:col>
      <xdr:colOff>187787</xdr:colOff>
      <xdr:row>1</xdr:row>
      <xdr:rowOff>16447</xdr:rowOff>
    </xdr:from>
    <xdr:to>
      <xdr:col>7</xdr:col>
      <xdr:colOff>111588</xdr:colOff>
      <xdr:row>2</xdr:row>
      <xdr:rowOff>57268</xdr:rowOff>
    </xdr:to>
    <xdr:sp macro="" textlink="">
      <xdr:nvSpPr>
        <xdr:cNvPr id="28" name="楕円 27">
          <a:extLst>
            <a:ext uri="{FF2B5EF4-FFF2-40B4-BE49-F238E27FC236}">
              <a16:creationId xmlns:a16="http://schemas.microsoft.com/office/drawing/2014/main" id="{ABDF687F-3EBC-4877-9873-027315EAA37B}"/>
            </a:ext>
          </a:extLst>
        </xdr:cNvPr>
        <xdr:cNvSpPr/>
      </xdr:nvSpPr>
      <xdr:spPr>
        <a:xfrm>
          <a:off x="2664287" y="506304"/>
          <a:ext cx="495301" cy="285750"/>
        </a:xfrm>
        <a:prstGeom prst="ellipse">
          <a:avLst/>
        </a:prstGeom>
        <a:noFill/>
        <a:ln w="12700"/>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50</xdr:col>
      <xdr:colOff>86591</xdr:colOff>
      <xdr:row>13</xdr:row>
      <xdr:rowOff>86591</xdr:rowOff>
    </xdr:from>
    <xdr:ext cx="184731" cy="264560"/>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21841691" y="21058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51</xdr:col>
      <xdr:colOff>288637</xdr:colOff>
      <xdr:row>42</xdr:row>
      <xdr:rowOff>115454</xdr:rowOff>
    </xdr:from>
    <xdr:to>
      <xdr:col>51</xdr:col>
      <xdr:colOff>346364</xdr:colOff>
      <xdr:row>43</xdr:row>
      <xdr:rowOff>0</xdr:rowOff>
    </xdr:to>
    <xdr:sp macro="" textlink="">
      <xdr:nvSpPr>
        <xdr:cNvPr id="3" name="テキスト ボックス 2">
          <a:extLst>
            <a:ext uri="{FF2B5EF4-FFF2-40B4-BE49-F238E27FC236}">
              <a16:creationId xmlns:a16="http://schemas.microsoft.com/office/drawing/2014/main" id="{00000000-0008-0000-2E00-000003000000}"/>
            </a:ext>
          </a:extLst>
        </xdr:cNvPr>
        <xdr:cNvSpPr txBox="1"/>
      </xdr:nvSpPr>
      <xdr:spPr>
        <a:xfrm>
          <a:off x="22729537" y="5049404"/>
          <a:ext cx="57727" cy="55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oneCellAnchor>
    <xdr:from>
      <xdr:col>43</xdr:col>
      <xdr:colOff>295603</xdr:colOff>
      <xdr:row>55</xdr:row>
      <xdr:rowOff>21896</xdr:rowOff>
    </xdr:from>
    <xdr:ext cx="184731" cy="264560"/>
    <xdr:sp macro="" textlink="">
      <xdr:nvSpPr>
        <xdr:cNvPr id="4" name="テキスト ボックス 3">
          <a:extLst>
            <a:ext uri="{FF2B5EF4-FFF2-40B4-BE49-F238E27FC236}">
              <a16:creationId xmlns:a16="http://schemas.microsoft.com/office/drawing/2014/main" id="{00000000-0008-0000-2E00-000004000000}"/>
            </a:ext>
          </a:extLst>
        </xdr:cNvPr>
        <xdr:cNvSpPr txBox="1"/>
      </xdr:nvSpPr>
      <xdr:spPr>
        <a:xfrm>
          <a:off x="17250103" y="63274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50</xdr:col>
      <xdr:colOff>86591</xdr:colOff>
      <xdr:row>14</xdr:row>
      <xdr:rowOff>86591</xdr:rowOff>
    </xdr:from>
    <xdr:ext cx="184731" cy="264560"/>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21841691" y="21058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51</xdr:col>
      <xdr:colOff>288637</xdr:colOff>
      <xdr:row>43</xdr:row>
      <xdr:rowOff>115454</xdr:rowOff>
    </xdr:from>
    <xdr:to>
      <xdr:col>51</xdr:col>
      <xdr:colOff>346364</xdr:colOff>
      <xdr:row>44</xdr:row>
      <xdr:rowOff>0</xdr:rowOff>
    </xdr:to>
    <xdr:sp macro="" textlink="">
      <xdr:nvSpPr>
        <xdr:cNvPr id="3" name="テキスト ボックス 2">
          <a:extLst>
            <a:ext uri="{FF2B5EF4-FFF2-40B4-BE49-F238E27FC236}">
              <a16:creationId xmlns:a16="http://schemas.microsoft.com/office/drawing/2014/main" id="{00000000-0008-0000-2F00-000003000000}"/>
            </a:ext>
          </a:extLst>
        </xdr:cNvPr>
        <xdr:cNvSpPr txBox="1"/>
      </xdr:nvSpPr>
      <xdr:spPr>
        <a:xfrm>
          <a:off x="22729537" y="5049404"/>
          <a:ext cx="57727" cy="55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oneCellAnchor>
    <xdr:from>
      <xdr:col>43</xdr:col>
      <xdr:colOff>295603</xdr:colOff>
      <xdr:row>56</xdr:row>
      <xdr:rowOff>21896</xdr:rowOff>
    </xdr:from>
    <xdr:ext cx="184731" cy="264560"/>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7250103" y="63274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p>
      </xdr:txBody>
    </xdr:sp>
    <xdr:clientData/>
  </xdr:oneCellAnchor>
  <xdr:oneCellAnchor>
    <xdr:from>
      <xdr:col>3</xdr:col>
      <xdr:colOff>285749</xdr:colOff>
      <xdr:row>17</xdr:row>
      <xdr:rowOff>113058</xdr:rowOff>
    </xdr:from>
    <xdr:ext cx="1828801" cy="277467"/>
    <xdr:sp macro="" textlink="">
      <xdr:nvSpPr>
        <xdr:cNvPr id="5" name="角丸四角形吹き出し 4">
          <a:extLst>
            <a:ext uri="{FF2B5EF4-FFF2-40B4-BE49-F238E27FC236}">
              <a16:creationId xmlns:a16="http://schemas.microsoft.com/office/drawing/2014/main" id="{00000000-0008-0000-2F00-000005000000}"/>
            </a:ext>
          </a:extLst>
        </xdr:cNvPr>
        <xdr:cNvSpPr/>
      </xdr:nvSpPr>
      <xdr:spPr>
        <a:xfrm>
          <a:off x="1685924" y="2646708"/>
          <a:ext cx="1828801" cy="277467"/>
        </a:xfrm>
        <a:prstGeom prst="wedgeRoundRectCallout">
          <a:avLst>
            <a:gd name="adj1" fmla="val 56942"/>
            <a:gd name="adj2" fmla="val -12431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計画時は実績に入力しない</a:t>
          </a:r>
        </a:p>
      </xdr:txBody>
    </xdr:sp>
    <xdr:clientData/>
  </xdr:oneCellAnchor>
  <xdr:twoCellAnchor>
    <xdr:from>
      <xdr:col>13</xdr:col>
      <xdr:colOff>273327</xdr:colOff>
      <xdr:row>63</xdr:row>
      <xdr:rowOff>157370</xdr:rowOff>
    </xdr:from>
    <xdr:to>
      <xdr:col>17</xdr:col>
      <xdr:colOff>8283</xdr:colOff>
      <xdr:row>65</xdr:row>
      <xdr:rowOff>152400</xdr:rowOff>
    </xdr:to>
    <xdr:sp macro="" textlink="">
      <xdr:nvSpPr>
        <xdr:cNvPr id="12" name="正方形/長方形 11">
          <a:extLst>
            <a:ext uri="{FF2B5EF4-FFF2-40B4-BE49-F238E27FC236}">
              <a16:creationId xmlns:a16="http://schemas.microsoft.com/office/drawing/2014/main" id="{00000000-0008-0000-2F00-00000C000000}"/>
            </a:ext>
          </a:extLst>
        </xdr:cNvPr>
        <xdr:cNvSpPr/>
      </xdr:nvSpPr>
      <xdr:spPr>
        <a:xfrm>
          <a:off x="4531002" y="7491620"/>
          <a:ext cx="877956" cy="33793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281609</xdr:colOff>
      <xdr:row>127</xdr:row>
      <xdr:rowOff>173934</xdr:rowOff>
    </xdr:from>
    <xdr:to>
      <xdr:col>32</xdr:col>
      <xdr:colOff>281609</xdr:colOff>
      <xdr:row>130</xdr:row>
      <xdr:rowOff>8281</xdr:rowOff>
    </xdr:to>
    <xdr:sp macro="" textlink="">
      <xdr:nvSpPr>
        <xdr:cNvPr id="14" name="正方形/長方形 13">
          <a:extLst>
            <a:ext uri="{FF2B5EF4-FFF2-40B4-BE49-F238E27FC236}">
              <a16:creationId xmlns:a16="http://schemas.microsoft.com/office/drawing/2014/main" id="{00000000-0008-0000-2F00-00000E000000}"/>
            </a:ext>
          </a:extLst>
        </xdr:cNvPr>
        <xdr:cNvSpPr/>
      </xdr:nvSpPr>
      <xdr:spPr>
        <a:xfrm>
          <a:off x="9111284" y="14366184"/>
          <a:ext cx="857250" cy="340416"/>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819978</xdr:colOff>
      <xdr:row>143</xdr:row>
      <xdr:rowOff>165652</xdr:rowOff>
    </xdr:from>
    <xdr:to>
      <xdr:col>5</xdr:col>
      <xdr:colOff>16566</xdr:colOff>
      <xdr:row>146</xdr:row>
      <xdr:rowOff>1</xdr:rowOff>
    </xdr:to>
    <xdr:sp macro="" textlink="">
      <xdr:nvSpPr>
        <xdr:cNvPr id="15" name="正方形/長方形 14">
          <a:extLst>
            <a:ext uri="{FF2B5EF4-FFF2-40B4-BE49-F238E27FC236}">
              <a16:creationId xmlns:a16="http://schemas.microsoft.com/office/drawing/2014/main" id="{00000000-0008-0000-2F00-00000F000000}"/>
            </a:ext>
          </a:extLst>
        </xdr:cNvPr>
        <xdr:cNvSpPr/>
      </xdr:nvSpPr>
      <xdr:spPr>
        <a:xfrm>
          <a:off x="1096203" y="16072402"/>
          <a:ext cx="892038" cy="348698"/>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123824</xdr:colOff>
      <xdr:row>1</xdr:row>
      <xdr:rowOff>1</xdr:rowOff>
    </xdr:from>
    <xdr:to>
      <xdr:col>10</xdr:col>
      <xdr:colOff>47625</xdr:colOff>
      <xdr:row>2</xdr:row>
      <xdr:rowOff>38101</xdr:rowOff>
    </xdr:to>
    <xdr:sp macro="" textlink="">
      <xdr:nvSpPr>
        <xdr:cNvPr id="6" name="楕円 5">
          <a:extLst>
            <a:ext uri="{FF2B5EF4-FFF2-40B4-BE49-F238E27FC236}">
              <a16:creationId xmlns:a16="http://schemas.microsoft.com/office/drawing/2014/main" id="{B65C1921-39B2-163E-B7FF-B08F7AE4B013}"/>
            </a:ext>
          </a:extLst>
        </xdr:cNvPr>
        <xdr:cNvSpPr/>
      </xdr:nvSpPr>
      <xdr:spPr>
        <a:xfrm>
          <a:off x="2952749" y="495301"/>
          <a:ext cx="495301" cy="285750"/>
        </a:xfrm>
        <a:prstGeom prst="ellipse">
          <a:avLst/>
        </a:prstGeom>
        <a:noFill/>
        <a:ln w="12700"/>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10</xdr:col>
      <xdr:colOff>38101</xdr:colOff>
      <xdr:row>0</xdr:row>
      <xdr:rowOff>179733</xdr:rowOff>
    </xdr:from>
    <xdr:ext cx="2114550" cy="277467"/>
    <xdr:sp macro="" textlink="">
      <xdr:nvSpPr>
        <xdr:cNvPr id="18" name="角丸四角形吹き出し 4">
          <a:extLst>
            <a:ext uri="{FF2B5EF4-FFF2-40B4-BE49-F238E27FC236}">
              <a16:creationId xmlns:a16="http://schemas.microsoft.com/office/drawing/2014/main" id="{66B9073E-157B-4B8A-6042-AFCA4CF463EC}"/>
            </a:ext>
          </a:extLst>
        </xdr:cNvPr>
        <xdr:cNvSpPr/>
      </xdr:nvSpPr>
      <xdr:spPr>
        <a:xfrm>
          <a:off x="3438526" y="179733"/>
          <a:ext cx="2114550" cy="277467"/>
        </a:xfrm>
        <a:prstGeom prst="wedgeRoundRectCallout">
          <a:avLst>
            <a:gd name="adj1" fmla="val -61977"/>
            <a:gd name="adj2" fmla="val 5762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計画・実績の該当する方を囲む</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8</xdr:col>
      <xdr:colOff>242046</xdr:colOff>
      <xdr:row>6</xdr:row>
      <xdr:rowOff>98611</xdr:rowOff>
    </xdr:from>
    <xdr:ext cx="2384633" cy="274108"/>
    <xdr:sp macro="" textlink="">
      <xdr:nvSpPr>
        <xdr:cNvPr id="2" name="角丸四角形吹き出し 1">
          <a:extLst>
            <a:ext uri="{FF2B5EF4-FFF2-40B4-BE49-F238E27FC236}">
              <a16:creationId xmlns:a16="http://schemas.microsoft.com/office/drawing/2014/main" id="{00000000-0008-0000-3100-000002000000}"/>
            </a:ext>
          </a:extLst>
        </xdr:cNvPr>
        <xdr:cNvSpPr/>
      </xdr:nvSpPr>
      <xdr:spPr>
        <a:xfrm>
          <a:off x="2977626" y="1035871"/>
          <a:ext cx="2384633" cy="274108"/>
        </a:xfrm>
        <a:prstGeom prst="wedgeRoundRectCallout">
          <a:avLst>
            <a:gd name="adj1" fmla="val -60258"/>
            <a:gd name="adj2" fmla="val 11124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工期の始期日から入力してください。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24</xdr:col>
      <xdr:colOff>116540</xdr:colOff>
      <xdr:row>6</xdr:row>
      <xdr:rowOff>89647</xdr:rowOff>
    </xdr:from>
    <xdr:ext cx="3035053" cy="274108"/>
    <xdr:sp macro="" textlink="">
      <xdr:nvSpPr>
        <xdr:cNvPr id="3" name="角丸四角形吹き出し 2">
          <a:extLst>
            <a:ext uri="{FF2B5EF4-FFF2-40B4-BE49-F238E27FC236}">
              <a16:creationId xmlns:a16="http://schemas.microsoft.com/office/drawing/2014/main" id="{00000000-0008-0000-3100-000003000000}"/>
            </a:ext>
          </a:extLst>
        </xdr:cNvPr>
        <xdr:cNvSpPr/>
      </xdr:nvSpPr>
      <xdr:spPr>
        <a:xfrm>
          <a:off x="9588200" y="1026907"/>
          <a:ext cx="3035053" cy="274108"/>
        </a:xfrm>
        <a:prstGeom prst="wedgeRoundRectCallout">
          <a:avLst>
            <a:gd name="adj1" fmla="val 57867"/>
            <a:gd name="adj2" fmla="val -29757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計画・実績をプルダウンから選択してください。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22</xdr:col>
      <xdr:colOff>215152</xdr:colOff>
      <xdr:row>107</xdr:row>
      <xdr:rowOff>55132</xdr:rowOff>
    </xdr:from>
    <xdr:ext cx="3035053" cy="493059"/>
    <xdr:sp macro="" textlink="">
      <xdr:nvSpPr>
        <xdr:cNvPr id="4" name="角丸四角形吹き出し 3">
          <a:extLst>
            <a:ext uri="{FF2B5EF4-FFF2-40B4-BE49-F238E27FC236}">
              <a16:creationId xmlns:a16="http://schemas.microsoft.com/office/drawing/2014/main" id="{00000000-0008-0000-3100-000004000000}"/>
            </a:ext>
          </a:extLst>
        </xdr:cNvPr>
        <xdr:cNvSpPr/>
      </xdr:nvSpPr>
      <xdr:spPr>
        <a:xfrm>
          <a:off x="9122932" y="16232392"/>
          <a:ext cx="3035053" cy="493059"/>
        </a:xfrm>
        <a:prstGeom prst="wedgeRoundRectCallout">
          <a:avLst>
            <a:gd name="adj1" fmla="val 89472"/>
            <a:gd name="adj2" fmla="val -16120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達成で「</a:t>
          </a:r>
          <a:r>
            <a:rPr kumimoji="1" lang="ja-JP" altLang="en-US" sz="1050">
              <a:solidFill>
                <a:srgbClr val="FF0000"/>
              </a:solidFill>
              <a:latin typeface="HGｺﾞｼｯｸM" panose="020B0609000000000000" pitchFamily="49" charset="-128"/>
              <a:ea typeface="HGｺﾞｼｯｸM" panose="020B0609000000000000" pitchFamily="49" charset="-128"/>
            </a:rPr>
            <a:t>赤</a:t>
          </a:r>
          <a:r>
            <a:rPr kumimoji="1" lang="ja-JP" altLang="en-US" sz="1050">
              <a:solidFill>
                <a:srgbClr val="002060"/>
              </a:solidFill>
              <a:latin typeface="HGｺﾞｼｯｸM" panose="020B0609000000000000" pitchFamily="49" charset="-128"/>
              <a:ea typeface="HGｺﾞｼｯｸM" panose="020B0609000000000000" pitchFamily="49" charset="-128"/>
            </a:rPr>
            <a:t>」、未達成で「</a:t>
          </a:r>
          <a:r>
            <a:rPr kumimoji="1" lang="ja-JP" altLang="en-US" sz="1050">
              <a:solidFill>
                <a:srgbClr val="00B0F0"/>
              </a:solidFill>
              <a:latin typeface="HGｺﾞｼｯｸM" panose="020B0609000000000000" pitchFamily="49" charset="-128"/>
              <a:ea typeface="HGｺﾞｼｯｸM" panose="020B0609000000000000" pitchFamily="49" charset="-128"/>
            </a:rPr>
            <a:t>青</a:t>
          </a:r>
          <a:r>
            <a:rPr kumimoji="1" lang="ja-JP" altLang="en-US" sz="1050">
              <a:solidFill>
                <a:srgbClr val="002060"/>
              </a:solidFill>
              <a:latin typeface="HGｺﾞｼｯｸM" panose="020B0609000000000000" pitchFamily="49" charset="-128"/>
              <a:ea typeface="HGｺﾞｼｯｸM" panose="020B0609000000000000" pitchFamily="49" charset="-128"/>
            </a:rPr>
            <a:t>」になります。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8</xdr:col>
      <xdr:colOff>38102</xdr:colOff>
      <xdr:row>0</xdr:row>
      <xdr:rowOff>157322</xdr:rowOff>
    </xdr:from>
    <xdr:ext cx="2114550" cy="277467"/>
    <xdr:sp macro="" textlink="">
      <xdr:nvSpPr>
        <xdr:cNvPr id="5" name="角丸四角形吹き出し 4">
          <a:extLst>
            <a:ext uri="{FF2B5EF4-FFF2-40B4-BE49-F238E27FC236}">
              <a16:creationId xmlns:a16="http://schemas.microsoft.com/office/drawing/2014/main" id="{507BDF30-8BE1-4CEF-84AE-43406DA11124}"/>
            </a:ext>
          </a:extLst>
        </xdr:cNvPr>
        <xdr:cNvSpPr/>
      </xdr:nvSpPr>
      <xdr:spPr>
        <a:xfrm>
          <a:off x="3743327" y="157322"/>
          <a:ext cx="2114550" cy="277467"/>
        </a:xfrm>
        <a:prstGeom prst="wedgeRoundRectCallout">
          <a:avLst>
            <a:gd name="adj1" fmla="val -61977"/>
            <a:gd name="adj2" fmla="val 5762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計画・実績の該当する方を囲む</a:t>
          </a:r>
        </a:p>
      </xdr:txBody>
    </xdr:sp>
    <xdr:clientData/>
  </xdr:oneCellAnchor>
  <xdr:twoCellAnchor>
    <xdr:from>
      <xdr:col>7</xdr:col>
      <xdr:colOff>156885</xdr:colOff>
      <xdr:row>1</xdr:row>
      <xdr:rowOff>0</xdr:rowOff>
    </xdr:from>
    <xdr:to>
      <xdr:col>9</xdr:col>
      <xdr:colOff>24656</xdr:colOff>
      <xdr:row>2</xdr:row>
      <xdr:rowOff>50427</xdr:rowOff>
    </xdr:to>
    <xdr:sp macro="" textlink="">
      <xdr:nvSpPr>
        <xdr:cNvPr id="6" name="楕円 5">
          <a:extLst>
            <a:ext uri="{FF2B5EF4-FFF2-40B4-BE49-F238E27FC236}">
              <a16:creationId xmlns:a16="http://schemas.microsoft.com/office/drawing/2014/main" id="{62733875-0002-41D6-B8AC-50F62961D5B6}"/>
            </a:ext>
          </a:extLst>
        </xdr:cNvPr>
        <xdr:cNvSpPr/>
      </xdr:nvSpPr>
      <xdr:spPr>
        <a:xfrm>
          <a:off x="2891120" y="493059"/>
          <a:ext cx="495301" cy="285750"/>
        </a:xfrm>
        <a:prstGeom prst="ellipse">
          <a:avLst/>
        </a:prstGeom>
        <a:noFill/>
        <a:ln w="12700"/>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69</xdr:col>
      <xdr:colOff>385483</xdr:colOff>
      <xdr:row>1</xdr:row>
      <xdr:rowOff>62753</xdr:rowOff>
    </xdr:from>
    <xdr:to>
      <xdr:col>71</xdr:col>
      <xdr:colOff>379600</xdr:colOff>
      <xdr:row>4</xdr:row>
      <xdr:rowOff>172289</xdr:rowOff>
    </xdr:to>
    <xdr:sp macro="" textlink="">
      <xdr:nvSpPr>
        <xdr:cNvPr id="3" name="額縁 2">
          <a:hlinkClick xmlns:r="http://schemas.openxmlformats.org/officeDocument/2006/relationships" r:id=""/>
          <a:extLst>
            <a:ext uri="{FF2B5EF4-FFF2-40B4-BE49-F238E27FC236}">
              <a16:creationId xmlns:a16="http://schemas.microsoft.com/office/drawing/2014/main" id="{00000000-0008-0000-3200-000003000000}"/>
            </a:ext>
          </a:extLst>
        </xdr:cNvPr>
        <xdr:cNvSpPr/>
      </xdr:nvSpPr>
      <xdr:spPr>
        <a:xfrm>
          <a:off x="36280165" y="295835"/>
          <a:ext cx="1213317" cy="647419"/>
        </a:xfrm>
        <a:prstGeom prst="bevel">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一覧に戻る</a:t>
          </a:r>
        </a:p>
      </xdr:txBody>
    </xdr:sp>
    <xdr:clientData fPrintsWithSheet="0"/>
  </xdr:twoCellAnchor>
</xdr:wsDr>
</file>

<file path=xl/drawings/drawing8.xml><?xml version="1.0" encoding="utf-8"?>
<xdr:wsDr xmlns:xdr="http://schemas.openxmlformats.org/drawingml/2006/spreadsheetDrawing" xmlns:a="http://schemas.openxmlformats.org/drawingml/2006/main">
  <xdr:oneCellAnchor>
    <xdr:from>
      <xdr:col>9</xdr:col>
      <xdr:colOff>1111624</xdr:colOff>
      <xdr:row>7</xdr:row>
      <xdr:rowOff>17928</xdr:rowOff>
    </xdr:from>
    <xdr:ext cx="3128683" cy="723900"/>
    <xdr:sp macro="" textlink="">
      <xdr:nvSpPr>
        <xdr:cNvPr id="2" name="角丸四角形吹き出し 1">
          <a:extLst>
            <a:ext uri="{FF2B5EF4-FFF2-40B4-BE49-F238E27FC236}">
              <a16:creationId xmlns:a16="http://schemas.microsoft.com/office/drawing/2014/main" id="{00000000-0008-0000-3300-000002000000}"/>
            </a:ext>
          </a:extLst>
        </xdr:cNvPr>
        <xdr:cNvSpPr/>
      </xdr:nvSpPr>
      <xdr:spPr>
        <a:xfrm>
          <a:off x="4723504" y="1130448"/>
          <a:ext cx="3128683" cy="723900"/>
        </a:xfrm>
        <a:prstGeom prst="wedgeRoundRectCallout">
          <a:avLst>
            <a:gd name="adj1" fmla="val -40572"/>
            <a:gd name="adj2" fmla="val -8740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工事着手日，工事完成日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p>
      </xdr:txBody>
    </xdr:sp>
    <xdr:clientData/>
  </xdr:oneCellAnchor>
  <xdr:oneCellAnchor>
    <xdr:from>
      <xdr:col>10</xdr:col>
      <xdr:colOff>281045</xdr:colOff>
      <xdr:row>23</xdr:row>
      <xdr:rowOff>49890</xdr:rowOff>
    </xdr:from>
    <xdr:ext cx="2121498" cy="274108"/>
    <xdr:sp macro="" textlink="">
      <xdr:nvSpPr>
        <xdr:cNvPr id="3" name="角丸四角形吹き出し 2">
          <a:extLst>
            <a:ext uri="{FF2B5EF4-FFF2-40B4-BE49-F238E27FC236}">
              <a16:creationId xmlns:a16="http://schemas.microsoft.com/office/drawing/2014/main" id="{00000000-0008-0000-3300-000003000000}"/>
            </a:ext>
          </a:extLst>
        </xdr:cNvPr>
        <xdr:cNvSpPr/>
      </xdr:nvSpPr>
      <xdr:spPr>
        <a:xfrm>
          <a:off x="5203565" y="2907390"/>
          <a:ext cx="2121498" cy="274108"/>
        </a:xfrm>
        <a:prstGeom prst="wedgeRoundRectCallout">
          <a:avLst>
            <a:gd name="adj1" fmla="val -37464"/>
            <a:gd name="adj2" fmla="val -12860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現場閉所率が自動計算されます。</a:t>
          </a:r>
        </a:p>
      </xdr:txBody>
    </xdr:sp>
    <xdr:clientData/>
  </xdr:oneCellAnchor>
  <xdr:oneCellAnchor>
    <xdr:from>
      <xdr:col>17</xdr:col>
      <xdr:colOff>107107</xdr:colOff>
      <xdr:row>30</xdr:row>
      <xdr:rowOff>71719</xdr:rowOff>
    </xdr:from>
    <xdr:ext cx="3129151" cy="861258"/>
    <xdr:sp macro="" textlink="">
      <xdr:nvSpPr>
        <xdr:cNvPr id="4" name="角丸四角形吹き出し 3">
          <a:extLst>
            <a:ext uri="{FF2B5EF4-FFF2-40B4-BE49-F238E27FC236}">
              <a16:creationId xmlns:a16="http://schemas.microsoft.com/office/drawing/2014/main" id="{00000000-0008-0000-3300-000004000000}"/>
            </a:ext>
          </a:extLst>
        </xdr:cNvPr>
        <xdr:cNvSpPr/>
      </xdr:nvSpPr>
      <xdr:spPr>
        <a:xfrm>
          <a:off x="8451007" y="3805519"/>
          <a:ext cx="3129151" cy="861258"/>
        </a:xfrm>
        <a:prstGeom prst="wedgeRoundRectCallout">
          <a:avLst>
            <a:gd name="adj1" fmla="val -39627"/>
            <a:gd name="adj2" fmla="val 12091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　統一現場閉所日は黄色着色されます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　</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繰越を行っている場合、年度によって</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　　統一現場閉所は異なるためご留意ください。</a:t>
          </a:r>
        </a:p>
      </xdr:txBody>
    </xdr:sp>
    <xdr:clientData/>
  </xdr:oneCellAnchor>
  <xdr:oneCellAnchor>
    <xdr:from>
      <xdr:col>9</xdr:col>
      <xdr:colOff>35854</xdr:colOff>
      <xdr:row>40</xdr:row>
      <xdr:rowOff>71718</xdr:rowOff>
    </xdr:from>
    <xdr:ext cx="3792075" cy="829348"/>
    <xdr:sp macro="" textlink="">
      <xdr:nvSpPr>
        <xdr:cNvPr id="5" name="角丸四角形吹き出し 4">
          <a:extLst>
            <a:ext uri="{FF2B5EF4-FFF2-40B4-BE49-F238E27FC236}">
              <a16:creationId xmlns:a16="http://schemas.microsoft.com/office/drawing/2014/main" id="{00000000-0008-0000-3300-000005000000}"/>
            </a:ext>
          </a:extLst>
        </xdr:cNvPr>
        <xdr:cNvSpPr/>
      </xdr:nvSpPr>
      <xdr:spPr>
        <a:xfrm>
          <a:off x="3647734" y="4857078"/>
          <a:ext cx="3792075" cy="829348"/>
        </a:xfrm>
        <a:prstGeom prst="wedgeRoundRectCallout">
          <a:avLst>
            <a:gd name="adj1" fmla="val -72499"/>
            <a:gd name="adj2" fmla="val 10160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原則「土」「日」を閉所日としますが、</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受注者の責によらず土日に施工を行わざるを得ない場合は、</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同一週内で振替えは可能です。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9</xdr:col>
      <xdr:colOff>322730</xdr:colOff>
      <xdr:row>98</xdr:row>
      <xdr:rowOff>44824</xdr:rowOff>
    </xdr:from>
    <xdr:ext cx="2884395" cy="564894"/>
    <xdr:sp macro="" textlink="">
      <xdr:nvSpPr>
        <xdr:cNvPr id="6" name="角丸四角形吹き出し 5">
          <a:extLst>
            <a:ext uri="{FF2B5EF4-FFF2-40B4-BE49-F238E27FC236}">
              <a16:creationId xmlns:a16="http://schemas.microsoft.com/office/drawing/2014/main" id="{00000000-0008-0000-3300-000006000000}"/>
            </a:ext>
          </a:extLst>
        </xdr:cNvPr>
        <xdr:cNvSpPr/>
      </xdr:nvSpPr>
      <xdr:spPr>
        <a:xfrm>
          <a:off x="3934610" y="11490064"/>
          <a:ext cx="2884395" cy="564894"/>
        </a:xfrm>
        <a:prstGeom prst="wedgeRoundRectCallout">
          <a:avLst>
            <a:gd name="adj1" fmla="val 63637"/>
            <a:gd name="adj2" fmla="val -21291"/>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夏季休暇，年末年始休暇，工事中止を</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プルダウンリストから選択し，入力します。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9</xdr:col>
      <xdr:colOff>1020625</xdr:colOff>
      <xdr:row>109</xdr:row>
      <xdr:rowOff>150547</xdr:rowOff>
    </xdr:from>
    <xdr:ext cx="3003961" cy="855118"/>
    <xdr:sp macro="" textlink="">
      <xdr:nvSpPr>
        <xdr:cNvPr id="7" name="角丸四角形吹き出し 6">
          <a:extLst>
            <a:ext uri="{FF2B5EF4-FFF2-40B4-BE49-F238E27FC236}">
              <a16:creationId xmlns:a16="http://schemas.microsoft.com/office/drawing/2014/main" id="{00000000-0008-0000-3300-000007000000}"/>
            </a:ext>
          </a:extLst>
        </xdr:cNvPr>
        <xdr:cNvSpPr/>
      </xdr:nvSpPr>
      <xdr:spPr>
        <a:xfrm>
          <a:off x="4632505" y="12822607"/>
          <a:ext cx="3003961" cy="855118"/>
        </a:xfrm>
        <a:prstGeom prst="wedgeRoundRectCallout">
          <a:avLst>
            <a:gd name="adj1" fmla="val 47833"/>
            <a:gd name="adj2" fmla="val -82639"/>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8</xdr:col>
      <xdr:colOff>38102</xdr:colOff>
      <xdr:row>0</xdr:row>
      <xdr:rowOff>157322</xdr:rowOff>
    </xdr:from>
    <xdr:ext cx="2114550" cy="277467"/>
    <xdr:sp macro="" textlink="">
      <xdr:nvSpPr>
        <xdr:cNvPr id="8" name="角丸四角形吹き出し 4">
          <a:extLst>
            <a:ext uri="{FF2B5EF4-FFF2-40B4-BE49-F238E27FC236}">
              <a16:creationId xmlns:a16="http://schemas.microsoft.com/office/drawing/2014/main" id="{ECAF4830-656B-40BF-9667-180082C55AF9}"/>
            </a:ext>
          </a:extLst>
        </xdr:cNvPr>
        <xdr:cNvSpPr/>
      </xdr:nvSpPr>
      <xdr:spPr>
        <a:xfrm>
          <a:off x="3736043" y="157322"/>
          <a:ext cx="2114550" cy="277467"/>
        </a:xfrm>
        <a:prstGeom prst="wedgeRoundRectCallout">
          <a:avLst>
            <a:gd name="adj1" fmla="val -61977"/>
            <a:gd name="adj2" fmla="val 5762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計画・実績の該当する方を囲む</a:t>
          </a:r>
        </a:p>
      </xdr:txBody>
    </xdr:sp>
    <xdr:clientData/>
  </xdr:oneCellAnchor>
  <xdr:twoCellAnchor>
    <xdr:from>
      <xdr:col>6</xdr:col>
      <xdr:colOff>194987</xdr:colOff>
      <xdr:row>1</xdr:row>
      <xdr:rowOff>439</xdr:rowOff>
    </xdr:from>
    <xdr:to>
      <xdr:col>8</xdr:col>
      <xdr:colOff>62759</xdr:colOff>
      <xdr:row>2</xdr:row>
      <xdr:rowOff>50866</xdr:rowOff>
    </xdr:to>
    <xdr:sp macro="" textlink="">
      <xdr:nvSpPr>
        <xdr:cNvPr id="9" name="楕円 8">
          <a:extLst>
            <a:ext uri="{FF2B5EF4-FFF2-40B4-BE49-F238E27FC236}">
              <a16:creationId xmlns:a16="http://schemas.microsoft.com/office/drawing/2014/main" id="{A39FD090-1754-485A-A21E-DA72054481D4}"/>
            </a:ext>
          </a:extLst>
        </xdr:cNvPr>
        <xdr:cNvSpPr/>
      </xdr:nvSpPr>
      <xdr:spPr>
        <a:xfrm>
          <a:off x="3265399" y="493498"/>
          <a:ext cx="495301" cy="285750"/>
        </a:xfrm>
        <a:prstGeom prst="ellipse">
          <a:avLst/>
        </a:prstGeom>
        <a:noFill/>
        <a:ln w="12700"/>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33</xdr:col>
      <xdr:colOff>350520</xdr:colOff>
      <xdr:row>1</xdr:row>
      <xdr:rowOff>45720</xdr:rowOff>
    </xdr:from>
    <xdr:to>
      <xdr:col>35</xdr:col>
      <xdr:colOff>329397</xdr:colOff>
      <xdr:row>5</xdr:row>
      <xdr:rowOff>22579</xdr:rowOff>
    </xdr:to>
    <xdr:sp macro="" textlink="">
      <xdr:nvSpPr>
        <xdr:cNvPr id="3" name="額縁 2">
          <a:hlinkClick xmlns:r="http://schemas.openxmlformats.org/officeDocument/2006/relationships" r:id=""/>
          <a:extLst>
            <a:ext uri="{FF2B5EF4-FFF2-40B4-BE49-F238E27FC236}">
              <a16:creationId xmlns:a16="http://schemas.microsoft.com/office/drawing/2014/main" id="{00000000-0008-0000-3400-000003000000}"/>
            </a:ext>
          </a:extLst>
        </xdr:cNvPr>
        <xdr:cNvSpPr/>
      </xdr:nvSpPr>
      <xdr:spPr>
        <a:xfrm>
          <a:off x="9745980" y="289560"/>
          <a:ext cx="1213317" cy="647419"/>
        </a:xfrm>
        <a:prstGeom prst="bevel">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一覧に戻る</a:t>
          </a: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14"/>
  </sheetPr>
  <dimension ref="A1:H24"/>
  <sheetViews>
    <sheetView tabSelected="1" view="pageBreakPreview" zoomScaleNormal="115" zoomScaleSheetLayoutView="100" workbookViewId="0">
      <selection activeCell="D14" sqref="D14"/>
    </sheetView>
  </sheetViews>
  <sheetFormatPr defaultColWidth="9" defaultRowHeight="13.5" x14ac:dyDescent="0.15"/>
  <cols>
    <col min="1" max="1" width="14.625" style="1" customWidth="1"/>
    <col min="2" max="2" width="9" style="1"/>
    <col min="3" max="3" width="50.625" style="1" customWidth="1"/>
    <col min="4" max="4" width="64.375" style="1" customWidth="1"/>
    <col min="5" max="6" width="9" style="1"/>
    <col min="7" max="7" width="15" style="1" bestFit="1" customWidth="1"/>
    <col min="8" max="16384" width="9" style="1"/>
  </cols>
  <sheetData>
    <row r="1" spans="1:8" ht="24" customHeight="1" thickBot="1" x14ac:dyDescent="0.2">
      <c r="A1" s="19" t="s">
        <v>12</v>
      </c>
      <c r="D1" s="42"/>
    </row>
    <row r="2" spans="1:8" ht="21.75" customHeight="1" thickTop="1" x14ac:dyDescent="0.15">
      <c r="A2" s="2" t="s">
        <v>5</v>
      </c>
      <c r="B2" s="20" t="s">
        <v>7</v>
      </c>
      <c r="C2" s="21" t="s">
        <v>6</v>
      </c>
      <c r="D2" s="22" t="s">
        <v>4</v>
      </c>
    </row>
    <row r="3" spans="1:8" ht="15" customHeight="1" x14ac:dyDescent="0.15">
      <c r="A3" s="23" t="s">
        <v>53</v>
      </c>
      <c r="B3" s="24"/>
      <c r="C3" s="31" t="s">
        <v>251</v>
      </c>
      <c r="D3" s="25"/>
    </row>
    <row r="4" spans="1:8" ht="15" customHeight="1" x14ac:dyDescent="0.15">
      <c r="A4" s="23" t="s">
        <v>119</v>
      </c>
      <c r="B4" s="24"/>
      <c r="C4" s="31" t="s">
        <v>247</v>
      </c>
      <c r="D4" s="25"/>
    </row>
    <row r="5" spans="1:8" ht="15" customHeight="1" x14ac:dyDescent="0.15">
      <c r="A5" s="23" t="s">
        <v>15</v>
      </c>
      <c r="B5" s="24"/>
      <c r="C5" s="33" t="s">
        <v>248</v>
      </c>
      <c r="D5" s="25"/>
    </row>
    <row r="6" spans="1:8" ht="15" customHeight="1" x14ac:dyDescent="0.15">
      <c r="A6" s="23" t="s">
        <v>16</v>
      </c>
      <c r="B6" s="24"/>
      <c r="C6" s="32" t="s">
        <v>249</v>
      </c>
      <c r="D6" s="25"/>
      <c r="F6" s="37"/>
      <c r="G6" s="37"/>
      <c r="H6" s="37"/>
    </row>
    <row r="7" spans="1:8" ht="15" customHeight="1" x14ac:dyDescent="0.15">
      <c r="A7" s="26" t="s">
        <v>17</v>
      </c>
      <c r="B7" s="24" t="s">
        <v>20</v>
      </c>
      <c r="C7" s="34">
        <v>45785</v>
      </c>
      <c r="D7" s="27" t="s">
        <v>199</v>
      </c>
      <c r="F7" s="37"/>
      <c r="G7" s="38">
        <f>C7</f>
        <v>45785</v>
      </c>
      <c r="H7" s="37"/>
    </row>
    <row r="8" spans="1:8" ht="15" customHeight="1" x14ac:dyDescent="0.15">
      <c r="A8" s="28"/>
      <c r="B8" s="24" t="s">
        <v>211</v>
      </c>
      <c r="C8" s="34">
        <v>45785</v>
      </c>
      <c r="D8" s="27" t="s">
        <v>200</v>
      </c>
      <c r="F8" s="37"/>
      <c r="G8" s="37"/>
      <c r="H8" s="37"/>
    </row>
    <row r="9" spans="1:8" ht="15" customHeight="1" x14ac:dyDescent="0.15">
      <c r="A9" s="29"/>
      <c r="B9" s="24" t="s">
        <v>212</v>
      </c>
      <c r="C9" s="34">
        <v>46045</v>
      </c>
      <c r="D9" s="27" t="s">
        <v>201</v>
      </c>
    </row>
    <row r="10" spans="1:8" ht="15" customHeight="1" x14ac:dyDescent="0.15">
      <c r="A10" s="26" t="s">
        <v>18</v>
      </c>
      <c r="B10" s="24" t="s">
        <v>14</v>
      </c>
      <c r="C10" s="32" t="s">
        <v>22</v>
      </c>
      <c r="D10" s="25"/>
    </row>
    <row r="11" spans="1:8" ht="15" customHeight="1" x14ac:dyDescent="0.15">
      <c r="A11" s="728" t="s">
        <v>250</v>
      </c>
      <c r="B11" s="24" t="s">
        <v>14</v>
      </c>
      <c r="C11" s="32" t="s">
        <v>23</v>
      </c>
      <c r="D11" s="25"/>
    </row>
    <row r="12" spans="1:8" ht="15" customHeight="1" x14ac:dyDescent="0.15">
      <c r="A12" s="729"/>
      <c r="B12" s="24"/>
      <c r="C12" s="32"/>
      <c r="D12" s="25"/>
    </row>
    <row r="13" spans="1:8" ht="15" customHeight="1" x14ac:dyDescent="0.15">
      <c r="A13" s="23" t="s">
        <v>19</v>
      </c>
      <c r="B13" s="24" t="s">
        <v>21</v>
      </c>
      <c r="C13" s="35">
        <v>22000000</v>
      </c>
      <c r="D13" s="25"/>
    </row>
    <row r="14" spans="1:8" ht="15" customHeight="1" x14ac:dyDescent="0.15">
      <c r="A14" s="43" t="s">
        <v>120</v>
      </c>
      <c r="B14" s="24" t="s">
        <v>13</v>
      </c>
      <c r="C14" s="32" t="s">
        <v>244</v>
      </c>
      <c r="D14" s="25"/>
    </row>
    <row r="15" spans="1:8" ht="15" customHeight="1" x14ac:dyDescent="0.15">
      <c r="A15" s="28"/>
      <c r="B15" s="24" t="s">
        <v>0</v>
      </c>
      <c r="C15" s="32" t="s">
        <v>246</v>
      </c>
      <c r="D15" s="25"/>
    </row>
    <row r="16" spans="1:8" ht="15" customHeight="1" x14ac:dyDescent="0.15">
      <c r="A16" s="28"/>
      <c r="B16" s="24" t="s">
        <v>1</v>
      </c>
      <c r="C16" s="32" t="s">
        <v>245</v>
      </c>
      <c r="D16" s="25"/>
    </row>
    <row r="17" spans="1:4" ht="15" customHeight="1" x14ac:dyDescent="0.15">
      <c r="A17" s="28"/>
      <c r="B17" s="24" t="s">
        <v>2</v>
      </c>
      <c r="C17" s="31" t="s">
        <v>51</v>
      </c>
      <c r="D17" s="25"/>
    </row>
    <row r="18" spans="1:4" ht="15" customHeight="1" thickBot="1" x14ac:dyDescent="0.2">
      <c r="A18" s="29"/>
      <c r="B18" s="24" t="s">
        <v>3</v>
      </c>
      <c r="C18" s="36" t="s">
        <v>52</v>
      </c>
      <c r="D18" s="25"/>
    </row>
    <row r="19" spans="1:4" s="30" customFormat="1" ht="15" thickTop="1" x14ac:dyDescent="0.15">
      <c r="A19" s="30" t="s">
        <v>10</v>
      </c>
    </row>
    <row r="20" spans="1:4" s="30" customFormat="1" ht="14.25" x14ac:dyDescent="0.15">
      <c r="A20" s="30" t="s">
        <v>8</v>
      </c>
    </row>
    <row r="21" spans="1:4" ht="14.25" x14ac:dyDescent="0.15">
      <c r="A21" s="30" t="s">
        <v>9</v>
      </c>
    </row>
    <row r="22" spans="1:4" ht="14.25" x14ac:dyDescent="0.15">
      <c r="A22" s="30"/>
    </row>
    <row r="23" spans="1:4" ht="14.25" x14ac:dyDescent="0.15">
      <c r="A23" s="30"/>
    </row>
    <row r="24" spans="1:4" ht="14.25" x14ac:dyDescent="0.15">
      <c r="A24" s="30"/>
    </row>
  </sheetData>
  <mergeCells count="1">
    <mergeCell ref="A11:A12"/>
  </mergeCells>
  <phoneticPr fontId="19"/>
  <pageMargins left="0.70866141732283472" right="0.70866141732283472" top="0.74803149606299213" bottom="0.74803149606299213" header="0.31496062992125984" footer="0.31496062992125984"/>
  <pageSetup paperSize="9" scale="64" orientation="landscape"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pageSetUpPr fitToPage="1"/>
  </sheetPr>
  <dimension ref="A1:AI452"/>
  <sheetViews>
    <sheetView view="pageBreakPreview" topLeftCell="A2" zoomScale="85" zoomScaleNormal="85" zoomScaleSheetLayoutView="85" workbookViewId="0">
      <selection activeCell="K5" sqref="K5"/>
    </sheetView>
  </sheetViews>
  <sheetFormatPr defaultColWidth="8.875" defaultRowHeight="13.5" x14ac:dyDescent="0.15"/>
  <cols>
    <col min="1" max="1" width="11.625" style="253" customWidth="1"/>
    <col min="2" max="2" width="12.25" style="253" customWidth="1"/>
    <col min="3" max="9" width="4.125" style="253" customWidth="1"/>
    <col min="10" max="10" width="19.125" style="253" bestFit="1" customWidth="1"/>
    <col min="11" max="11" width="9.5" style="253" customWidth="1"/>
    <col min="12" max="12" width="11.625" style="253" customWidth="1"/>
    <col min="13" max="13" width="12.25" style="253" customWidth="1"/>
    <col min="14" max="20" width="4.125" style="253" customWidth="1"/>
    <col min="21" max="21" width="18.5" style="253" customWidth="1"/>
    <col min="22" max="22" width="9.5" style="253" customWidth="1"/>
    <col min="23" max="23" width="11.625" style="253" customWidth="1"/>
    <col min="24" max="26" width="8.875" style="253"/>
    <col min="27" max="27" width="10.5" style="253" bestFit="1" customWidth="1"/>
    <col min="28" max="28" width="8.875" style="253" hidden="1" customWidth="1"/>
    <col min="29" max="16384" width="8.875" style="253"/>
  </cols>
  <sheetData>
    <row r="1" spans="1:35" s="201" customFormat="1" ht="39" customHeight="1" x14ac:dyDescent="0.15">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I1" s="199"/>
    </row>
    <row r="2" spans="1:35" ht="18.75" x14ac:dyDescent="0.15">
      <c r="A2" s="250"/>
      <c r="B2" s="251" t="s">
        <v>238</v>
      </c>
      <c r="C2" s="250"/>
      <c r="D2" s="250"/>
      <c r="E2" s="250"/>
      <c r="F2" s="250"/>
      <c r="G2" s="250"/>
      <c r="H2" s="250"/>
      <c r="I2" s="250"/>
      <c r="J2" s="250"/>
      <c r="K2" s="250"/>
      <c r="L2" s="250"/>
      <c r="M2" s="250"/>
      <c r="N2" s="250"/>
      <c r="O2" s="250"/>
      <c r="P2" s="250"/>
      <c r="Q2" s="250"/>
      <c r="R2" s="250"/>
      <c r="S2" s="250"/>
      <c r="T2" s="250"/>
      <c r="U2" s="250"/>
      <c r="V2" s="250"/>
    </row>
    <row r="3" spans="1:35" ht="14.25" thickBot="1" x14ac:dyDescent="0.2">
      <c r="A3" s="250"/>
      <c r="B3" s="250"/>
      <c r="C3" s="250"/>
      <c r="D3" s="250"/>
      <c r="E3" s="250"/>
      <c r="F3" s="250"/>
      <c r="G3" s="250"/>
      <c r="H3" s="250"/>
      <c r="I3" s="250"/>
      <c r="J3" s="250"/>
      <c r="K3" s="250"/>
      <c r="L3" s="250"/>
      <c r="M3" s="250"/>
      <c r="N3" s="250"/>
      <c r="O3" s="250"/>
      <c r="P3" s="250"/>
      <c r="Q3" s="250"/>
      <c r="R3" s="250"/>
      <c r="S3" s="250"/>
      <c r="T3" s="250"/>
      <c r="U3" s="250"/>
    </row>
    <row r="4" spans="1:35" ht="14.25" thickBot="1" x14ac:dyDescent="0.2">
      <c r="A4" s="250"/>
      <c r="B4" s="386" t="s">
        <v>215</v>
      </c>
      <c r="C4" s="386"/>
      <c r="D4" s="386"/>
      <c r="E4" s="386"/>
      <c r="F4" s="252" t="s">
        <v>70</v>
      </c>
      <c r="G4" s="387" t="str">
        <f>入力シート!C5</f>
        <v>××××工事（第２工区）</v>
      </c>
      <c r="H4" s="387"/>
      <c r="I4" s="387"/>
      <c r="J4" s="387"/>
      <c r="K4" s="387"/>
      <c r="L4" s="387"/>
      <c r="M4" s="388" t="s">
        <v>239</v>
      </c>
      <c r="N4" s="388"/>
      <c r="O4" s="388"/>
      <c r="P4" s="388"/>
      <c r="Q4" s="388"/>
      <c r="R4" s="388"/>
      <c r="S4" s="388"/>
      <c r="T4" s="252" t="s">
        <v>195</v>
      </c>
      <c r="U4" s="256" t="str">
        <f>IF(COUNTIF(AB11:AB138,"NG")&gt;=1,"未達成","達成")</f>
        <v>達成</v>
      </c>
    </row>
    <row r="5" spans="1:35" ht="14.25" x14ac:dyDescent="0.15">
      <c r="A5" s="250"/>
      <c r="B5" s="386" t="s">
        <v>217</v>
      </c>
      <c r="C5" s="386"/>
      <c r="D5" s="386"/>
      <c r="E5" s="386"/>
      <c r="F5" s="252" t="s">
        <v>70</v>
      </c>
      <c r="G5" s="630">
        <v>45933</v>
      </c>
      <c r="H5" s="630"/>
      <c r="I5" s="630"/>
      <c r="J5" s="630"/>
      <c r="K5" s="260" t="str">
        <f>TEXT(WEEKDAY(G5),"aaa")</f>
        <v>金</v>
      </c>
      <c r="L5" s="250"/>
      <c r="M5" s="250"/>
      <c r="N5" s="388" t="s">
        <v>232</v>
      </c>
      <c r="O5" s="388"/>
      <c r="P5" s="388"/>
      <c r="Q5" s="388"/>
      <c r="R5" s="388"/>
      <c r="S5" s="388"/>
      <c r="T5" s="252" t="s">
        <v>195</v>
      </c>
      <c r="U5" s="317">
        <f>V6/V5</f>
        <v>1</v>
      </c>
      <c r="V5" s="277">
        <f>AA20+AA22+AA37+AA39+AA54+AA56+AA71+AA73+AA88+AA90+AA105+AA107+AA122+AA124+AA139+AA141</f>
        <v>7</v>
      </c>
    </row>
    <row r="6" spans="1:35" ht="14.25" x14ac:dyDescent="0.15">
      <c r="A6" s="250"/>
      <c r="B6" s="386" t="s">
        <v>218</v>
      </c>
      <c r="C6" s="386"/>
      <c r="D6" s="386"/>
      <c r="E6" s="386"/>
      <c r="F6" s="252" t="s">
        <v>70</v>
      </c>
      <c r="G6" s="630">
        <v>46037</v>
      </c>
      <c r="H6" s="630"/>
      <c r="I6" s="630"/>
      <c r="J6" s="630"/>
      <c r="K6" s="260" t="str">
        <f>TEXT(WEEKDAY(G6),"aaa")</f>
        <v>木</v>
      </c>
      <c r="L6" s="252" t="s">
        <v>233</v>
      </c>
      <c r="M6" s="318">
        <f>G6-G5+1</f>
        <v>105</v>
      </c>
      <c r="N6" s="252"/>
      <c r="O6" s="265"/>
      <c r="P6" s="265"/>
      <c r="Q6" s="265"/>
      <c r="R6" s="250"/>
      <c r="S6" s="250"/>
      <c r="T6" s="250"/>
      <c r="U6" s="250"/>
      <c r="V6" s="277">
        <f>AA21+AA23+AA38+AA40+AA55+AA57+AA72+AA74+AA89+AA91+AA106+AA108+AA123+AA125+AA140+AA142</f>
        <v>7</v>
      </c>
    </row>
    <row r="7" spans="1:35" ht="14.25" x14ac:dyDescent="0.15">
      <c r="A7" s="250"/>
      <c r="B7" s="263"/>
      <c r="C7" s="263"/>
      <c r="D7" s="263"/>
      <c r="E7" s="263"/>
      <c r="F7" s="252"/>
      <c r="G7" s="264"/>
      <c r="H7" s="265"/>
      <c r="I7" s="265"/>
      <c r="J7" s="265"/>
      <c r="K7" s="260"/>
      <c r="L7" s="252"/>
      <c r="M7" s="262"/>
      <c r="N7" s="252"/>
      <c r="O7" s="265"/>
      <c r="P7" s="265"/>
      <c r="Q7" s="265"/>
      <c r="R7" s="250"/>
      <c r="S7" s="250"/>
      <c r="T7" s="250"/>
      <c r="U7" s="250"/>
      <c r="V7" s="250"/>
    </row>
    <row r="8" spans="1:35" x14ac:dyDescent="0.15">
      <c r="A8" s="250"/>
      <c r="B8" s="250"/>
      <c r="C8" s="250"/>
      <c r="D8" s="250"/>
      <c r="E8" s="250"/>
      <c r="F8" s="250"/>
      <c r="G8" s="250"/>
      <c r="H8" s="250"/>
      <c r="I8" s="250"/>
      <c r="J8" s="250"/>
      <c r="K8" s="250"/>
      <c r="L8" s="250"/>
      <c r="M8" s="250"/>
      <c r="N8" s="250"/>
      <c r="O8" s="250"/>
      <c r="P8" s="250"/>
      <c r="Q8" s="250"/>
      <c r="R8" s="250"/>
      <c r="S8" s="250"/>
      <c r="T8" s="250"/>
      <c r="U8" s="250"/>
      <c r="V8" s="250"/>
    </row>
    <row r="9" spans="1:35" ht="14.25" hidden="1" customHeight="1" x14ac:dyDescent="0.15">
      <c r="A9" s="250"/>
      <c r="B9" s="250"/>
      <c r="C9" s="266">
        <f>YEAR(G5)</f>
        <v>2025</v>
      </c>
      <c r="D9" s="266">
        <f>MONTH(G5)</f>
        <v>10</v>
      </c>
      <c r="E9" s="266">
        <f>DAY(G5)</f>
        <v>3</v>
      </c>
      <c r="F9" s="266"/>
      <c r="G9" s="266"/>
      <c r="H9" s="266"/>
      <c r="I9" s="266"/>
      <c r="J9" s="250"/>
      <c r="K9" s="250"/>
      <c r="L9" s="250"/>
      <c r="M9" s="250"/>
      <c r="N9" s="266">
        <f>YEAR(I129+1)</f>
        <v>2025</v>
      </c>
      <c r="O9" s="266">
        <f>MONTH(I129+1)</f>
        <v>11</v>
      </c>
      <c r="P9" s="266">
        <f>DAY(I129+1)</f>
        <v>24</v>
      </c>
      <c r="Q9" s="266"/>
      <c r="R9" s="266"/>
      <c r="S9" s="266"/>
      <c r="T9" s="266"/>
      <c r="U9" s="250"/>
      <c r="V9" s="250"/>
    </row>
    <row r="10" spans="1:35" ht="14.25" hidden="1" customHeight="1" x14ac:dyDescent="0.15">
      <c r="A10" s="250"/>
      <c r="B10" s="250"/>
      <c r="C10" s="267">
        <f t="shared" ref="C10:G10" si="0">D10-1</f>
        <v>45929</v>
      </c>
      <c r="D10" s="267">
        <f t="shared" si="0"/>
        <v>45930</v>
      </c>
      <c r="E10" s="267">
        <f t="shared" si="0"/>
        <v>45931</v>
      </c>
      <c r="F10" s="267">
        <f t="shared" si="0"/>
        <v>45932</v>
      </c>
      <c r="G10" s="267">
        <f t="shared" si="0"/>
        <v>45933</v>
      </c>
      <c r="H10" s="267">
        <f>I10-1</f>
        <v>45934</v>
      </c>
      <c r="I10" s="267">
        <f>DATE(C9,D9,I12)</f>
        <v>45935</v>
      </c>
      <c r="J10" s="250"/>
      <c r="K10" s="250"/>
      <c r="L10" s="250"/>
      <c r="M10" s="250"/>
      <c r="N10" s="267">
        <f>I129+1</f>
        <v>45985</v>
      </c>
      <c r="O10" s="267">
        <f t="shared" ref="O10:T10" si="1">N10+1</f>
        <v>45986</v>
      </c>
      <c r="P10" s="267">
        <f t="shared" si="1"/>
        <v>45987</v>
      </c>
      <c r="Q10" s="267">
        <f t="shared" si="1"/>
        <v>45988</v>
      </c>
      <c r="R10" s="267">
        <f t="shared" si="1"/>
        <v>45989</v>
      </c>
      <c r="S10" s="267">
        <f t="shared" si="1"/>
        <v>45990</v>
      </c>
      <c r="T10" s="267">
        <f t="shared" si="1"/>
        <v>45991</v>
      </c>
      <c r="U10" s="250"/>
      <c r="V10" s="250"/>
    </row>
    <row r="11" spans="1:35" ht="14.25" customHeight="1" x14ac:dyDescent="0.15">
      <c r="A11" s="250"/>
      <c r="B11" s="268" t="s">
        <v>141</v>
      </c>
      <c r="C11" s="270">
        <f>DATE($C9,$D9,1)</f>
        <v>45931</v>
      </c>
      <c r="D11" s="271"/>
      <c r="E11" s="271"/>
      <c r="F11" s="271"/>
      <c r="G11" s="271"/>
      <c r="H11" s="271"/>
      <c r="I11" s="271"/>
      <c r="J11" s="271"/>
      <c r="K11" s="319"/>
      <c r="L11" s="250"/>
      <c r="M11" s="268" t="s">
        <v>141</v>
      </c>
      <c r="N11" s="270">
        <f>DATE($N9,$O9,1)</f>
        <v>45962</v>
      </c>
      <c r="O11" s="271"/>
      <c r="P11" s="271"/>
      <c r="Q11" s="271"/>
      <c r="R11" s="271"/>
      <c r="S11" s="271"/>
      <c r="T11" s="271"/>
      <c r="U11" s="271"/>
      <c r="V11" s="319"/>
    </row>
    <row r="12" spans="1:35" ht="14.25" customHeight="1" x14ac:dyDescent="0.15">
      <c r="A12" s="250"/>
      <c r="B12" s="272" t="s">
        <v>222</v>
      </c>
      <c r="C12" s="273" t="str">
        <f>IF("月"=$K5,$E9,"")</f>
        <v/>
      </c>
      <c r="D12" s="274" t="str">
        <f>IF(C12="",IF("火"=$K5,$E9,""),C12+1)</f>
        <v/>
      </c>
      <c r="E12" s="274" t="str">
        <f>IF(D12="",IF("水"=$K5,$E9,""),D12+1)</f>
        <v/>
      </c>
      <c r="F12" s="274" t="str">
        <f>IF(E12="",IF("木"=$K5,$E9,""),E12+1)</f>
        <v/>
      </c>
      <c r="G12" s="274">
        <f>IF(F12="",IF("金"=$K5,$E9,""),F12+1)</f>
        <v>3</v>
      </c>
      <c r="H12" s="274">
        <f>IF(G12="",IF("土"=$K5,$E9,""),G12+1)</f>
        <v>4</v>
      </c>
      <c r="I12" s="274">
        <f>IF(H12="",IF("日"=$K5,$E9,""),H12+1)</f>
        <v>5</v>
      </c>
      <c r="J12" s="320" t="s">
        <v>177</v>
      </c>
      <c r="K12" s="321">
        <f>COUNTIFS(C13:I13,"土",C14:I14,"")+COUNTIFS(C13:I13,"日",C14:I14,"")</f>
        <v>2</v>
      </c>
      <c r="L12" s="250"/>
      <c r="M12" s="272" t="s">
        <v>222</v>
      </c>
      <c r="N12" s="273">
        <f>IF(I129&lt;$G$6,I131+1,"")</f>
        <v>45985</v>
      </c>
      <c r="O12" s="274">
        <f t="shared" ref="O12:T12" si="2">IF(N10&lt;$G$6,N12+1,"")</f>
        <v>45986</v>
      </c>
      <c r="P12" s="274">
        <f t="shared" si="2"/>
        <v>45987</v>
      </c>
      <c r="Q12" s="274">
        <f t="shared" si="2"/>
        <v>45988</v>
      </c>
      <c r="R12" s="274">
        <f t="shared" si="2"/>
        <v>45989</v>
      </c>
      <c r="S12" s="274">
        <f t="shared" si="2"/>
        <v>45990</v>
      </c>
      <c r="T12" s="274">
        <f t="shared" si="2"/>
        <v>45991</v>
      </c>
      <c r="U12" s="320" t="s">
        <v>177</v>
      </c>
      <c r="V12" s="321">
        <f>COUNTIFS(N13:T13,"土",N14:T14,"")+COUNTIFS(N13:T13,"日",N14:T14,"")</f>
        <v>2</v>
      </c>
    </row>
    <row r="13" spans="1:35" ht="14.25" customHeight="1" x14ac:dyDescent="0.15">
      <c r="A13" s="250"/>
      <c r="B13" s="272" t="s">
        <v>65</v>
      </c>
      <c r="C13" s="279" t="str">
        <f>IF(C12="","","月")</f>
        <v/>
      </c>
      <c r="D13" s="279" t="str">
        <f>IF(D12="","","火")</f>
        <v/>
      </c>
      <c r="E13" s="279" t="str">
        <f>IF(E12="","","水")</f>
        <v/>
      </c>
      <c r="F13" s="279" t="str">
        <f>IF(F12="","","木")</f>
        <v/>
      </c>
      <c r="G13" s="279" t="str">
        <f>IF(G12="","","金")</f>
        <v>金</v>
      </c>
      <c r="H13" s="279" t="str">
        <f>IF(H12="","","土")</f>
        <v>土</v>
      </c>
      <c r="I13" s="279" t="str">
        <f>IF(I12="","","日")</f>
        <v>日</v>
      </c>
      <c r="J13" s="322" t="s">
        <v>234</v>
      </c>
      <c r="K13" s="323">
        <f>COUNTIF(C14:I14,"夏休")+COUNTIF(C14:I14,"冬休")+COUNTIF(C14:I14,"中止")+COUNTIF(C14:I14,"制作中")</f>
        <v>0</v>
      </c>
      <c r="L13" s="250"/>
      <c r="M13" s="272" t="s">
        <v>65</v>
      </c>
      <c r="N13" s="279" t="str">
        <f>IF(N12="","","月")</f>
        <v>月</v>
      </c>
      <c r="O13" s="279" t="str">
        <f>IF(O12="","","火")</f>
        <v>火</v>
      </c>
      <c r="P13" s="279" t="str">
        <f>IF(P12="","","水")</f>
        <v>水</v>
      </c>
      <c r="Q13" s="279" t="str">
        <f>IF(Q12="","","木")</f>
        <v>木</v>
      </c>
      <c r="R13" s="279" t="str">
        <f>IF(R12="","","金")</f>
        <v>金</v>
      </c>
      <c r="S13" s="279" t="str">
        <f>IF(S12="","","土")</f>
        <v>土</v>
      </c>
      <c r="T13" s="279" t="str">
        <f>IF(T12="","","日")</f>
        <v>日</v>
      </c>
      <c r="U13" s="322" t="s">
        <v>234</v>
      </c>
      <c r="V13" s="323">
        <f>COUNTIF(N14:T14,"夏休")+COUNTIF(N14:T14,"冬休")+COUNTIF(N14:T14,"中止")+COUNTIF(N14:T14,"制作中")</f>
        <v>0</v>
      </c>
    </row>
    <row r="14" spans="1:35" ht="14.25" customHeight="1" x14ac:dyDescent="0.15">
      <c r="A14" s="250"/>
      <c r="B14" s="617" t="s">
        <v>234</v>
      </c>
      <c r="C14" s="618"/>
      <c r="D14" s="619"/>
      <c r="E14" s="619"/>
      <c r="F14" s="619"/>
      <c r="G14" s="619"/>
      <c r="H14" s="619"/>
      <c r="I14" s="621"/>
      <c r="J14" s="322" t="s">
        <v>66</v>
      </c>
      <c r="K14" s="324">
        <f>COUNT(C12:I12)-K13</f>
        <v>3</v>
      </c>
      <c r="L14" s="250"/>
      <c r="M14" s="617" t="s">
        <v>234</v>
      </c>
      <c r="N14" s="618"/>
      <c r="O14" s="619"/>
      <c r="P14" s="619"/>
      <c r="Q14" s="619"/>
      <c r="R14" s="619"/>
      <c r="S14" s="619"/>
      <c r="T14" s="621"/>
      <c r="U14" s="322" t="s">
        <v>66</v>
      </c>
      <c r="V14" s="323">
        <f>COUNT(N12:T12)-V13</f>
        <v>7</v>
      </c>
    </row>
    <row r="15" spans="1:35" ht="14.25" customHeight="1" x14ac:dyDescent="0.15">
      <c r="A15" s="250"/>
      <c r="B15" s="617"/>
      <c r="C15" s="382"/>
      <c r="D15" s="372"/>
      <c r="E15" s="372"/>
      <c r="F15" s="372"/>
      <c r="G15" s="372"/>
      <c r="H15" s="372"/>
      <c r="I15" s="622"/>
      <c r="J15" s="322" t="s">
        <v>67</v>
      </c>
      <c r="K15" s="323">
        <f>COUNTIF(C16:I17,"休")</f>
        <v>2</v>
      </c>
      <c r="L15" s="250"/>
      <c r="M15" s="617"/>
      <c r="N15" s="382"/>
      <c r="O15" s="372"/>
      <c r="P15" s="372"/>
      <c r="Q15" s="372"/>
      <c r="R15" s="372"/>
      <c r="S15" s="372"/>
      <c r="T15" s="622"/>
      <c r="U15" s="322" t="s">
        <v>67</v>
      </c>
      <c r="V15" s="323">
        <f>COUNTIF(N16:T17,"休")</f>
        <v>2</v>
      </c>
    </row>
    <row r="16" spans="1:35" ht="14.25" customHeight="1" x14ac:dyDescent="0.15">
      <c r="A16" s="250"/>
      <c r="B16" s="617" t="s">
        <v>60</v>
      </c>
      <c r="C16" s="623"/>
      <c r="D16" s="624"/>
      <c r="E16" s="624"/>
      <c r="F16" s="624"/>
      <c r="G16" s="624"/>
      <c r="H16" s="624" t="s">
        <v>83</v>
      </c>
      <c r="I16" s="625" t="s">
        <v>83</v>
      </c>
      <c r="J16" s="322" t="s">
        <v>68</v>
      </c>
      <c r="K16" s="325">
        <f>K15/K14</f>
        <v>0.66666666666666663</v>
      </c>
      <c r="L16" s="250"/>
      <c r="M16" s="617" t="s">
        <v>60</v>
      </c>
      <c r="N16" s="623"/>
      <c r="O16" s="624"/>
      <c r="P16" s="624"/>
      <c r="Q16" s="624"/>
      <c r="R16" s="624"/>
      <c r="S16" s="624" t="s">
        <v>83</v>
      </c>
      <c r="T16" s="625" t="s">
        <v>83</v>
      </c>
      <c r="U16" s="322" t="s">
        <v>68</v>
      </c>
      <c r="V16" s="326">
        <f>V15/V14</f>
        <v>0.2857142857142857</v>
      </c>
    </row>
    <row r="17" spans="1:28" ht="14.25" customHeight="1" x14ac:dyDescent="0.15">
      <c r="A17" s="250"/>
      <c r="B17" s="617"/>
      <c r="C17" s="623"/>
      <c r="D17" s="624"/>
      <c r="E17" s="624"/>
      <c r="F17" s="624"/>
      <c r="G17" s="624"/>
      <c r="H17" s="624"/>
      <c r="I17" s="625"/>
      <c r="J17" s="322" t="s">
        <v>57</v>
      </c>
      <c r="K17" s="323">
        <f>COUNTA(C18:I18)</f>
        <v>2</v>
      </c>
      <c r="L17" s="250"/>
      <c r="M17" s="617"/>
      <c r="N17" s="623"/>
      <c r="O17" s="624"/>
      <c r="P17" s="624"/>
      <c r="Q17" s="624"/>
      <c r="R17" s="624"/>
      <c r="S17" s="624"/>
      <c r="T17" s="625"/>
      <c r="U17" s="322" t="s">
        <v>57</v>
      </c>
      <c r="V17" s="323">
        <f>COUNTA(N18:T18)</f>
        <v>2</v>
      </c>
    </row>
    <row r="18" spans="1:28" ht="14.25" customHeight="1" x14ac:dyDescent="0.15">
      <c r="A18" s="250"/>
      <c r="B18" s="617" t="s">
        <v>62</v>
      </c>
      <c r="C18" s="623"/>
      <c r="D18" s="624"/>
      <c r="E18" s="624"/>
      <c r="F18" s="624"/>
      <c r="G18" s="624"/>
      <c r="H18" s="624" t="s">
        <v>83</v>
      </c>
      <c r="I18" s="625" t="s">
        <v>83</v>
      </c>
      <c r="J18" s="322" t="s">
        <v>69</v>
      </c>
      <c r="K18" s="325">
        <f>K17/K14</f>
        <v>0.66666666666666663</v>
      </c>
      <c r="L18" s="250"/>
      <c r="M18" s="617" t="s">
        <v>62</v>
      </c>
      <c r="N18" s="623"/>
      <c r="O18" s="624"/>
      <c r="P18" s="624"/>
      <c r="Q18" s="624"/>
      <c r="R18" s="624"/>
      <c r="S18" s="624" t="s">
        <v>83</v>
      </c>
      <c r="T18" s="625" t="s">
        <v>83</v>
      </c>
      <c r="U18" s="322" t="s">
        <v>69</v>
      </c>
      <c r="V18" s="326">
        <f>V17/V14</f>
        <v>0.2857142857142857</v>
      </c>
    </row>
    <row r="19" spans="1:28" ht="14.25" customHeight="1" x14ac:dyDescent="0.15">
      <c r="A19" s="250"/>
      <c r="B19" s="628"/>
      <c r="C19" s="626"/>
      <c r="D19" s="627"/>
      <c r="E19" s="627"/>
      <c r="F19" s="627"/>
      <c r="G19" s="627"/>
      <c r="H19" s="627"/>
      <c r="I19" s="629"/>
      <c r="J19" s="327" t="s">
        <v>235</v>
      </c>
      <c r="K19" s="328" t="str">
        <f>IF(K12&lt;1,"対象外",IF(K17&gt;=K12,"OK","NG"))</f>
        <v>OK</v>
      </c>
      <c r="L19" s="250"/>
      <c r="M19" s="628"/>
      <c r="N19" s="626"/>
      <c r="O19" s="627"/>
      <c r="P19" s="627"/>
      <c r="Q19" s="627"/>
      <c r="R19" s="627"/>
      <c r="S19" s="627"/>
      <c r="T19" s="629"/>
      <c r="U19" s="327" t="s">
        <v>235</v>
      </c>
      <c r="V19" s="328" t="str">
        <f>IF(1&gt;V12,"対象外",IF(V17&gt;=V12,"OK","NG"))</f>
        <v>OK</v>
      </c>
      <c r="AB19" s="253" t="str">
        <f>IF(COUNTIF(K18:W19,"NG")&gt;=1,"NG","OK")</f>
        <v>OK</v>
      </c>
    </row>
    <row r="20" spans="1:28" ht="14.25" hidden="1" customHeight="1" x14ac:dyDescent="0.15">
      <c r="A20" s="250"/>
      <c r="B20" s="311" t="s">
        <v>207</v>
      </c>
      <c r="C20" s="311"/>
      <c r="D20" s="311"/>
      <c r="E20" s="311"/>
      <c r="F20" s="311"/>
      <c r="G20" s="311"/>
      <c r="H20" s="311">
        <f>IF(AND(DAY(H12)&gt;=22,DAY(H12)&lt;=28,H13="土"),1,0)</f>
        <v>0</v>
      </c>
      <c r="I20" s="311"/>
      <c r="J20" s="304"/>
      <c r="K20" s="304"/>
      <c r="L20" s="304"/>
      <c r="M20" s="311"/>
      <c r="N20" s="311"/>
      <c r="O20" s="311"/>
      <c r="P20" s="311"/>
      <c r="Q20" s="311"/>
      <c r="R20" s="311"/>
      <c r="S20" s="311">
        <f>IF(AND(DAY(S12)&gt;=22,DAY(S12)&lt;=28,S13="土"),1,0)</f>
        <v>0</v>
      </c>
      <c r="T20" s="311"/>
      <c r="U20" s="304"/>
      <c r="V20" s="304"/>
      <c r="W20" s="305"/>
      <c r="AA20" s="253">
        <f>_xlfn.AGGREGATE(9,6,C20:W20)</f>
        <v>0</v>
      </c>
      <c r="AB20" s="253" t="str">
        <f>IF(COUNTIF(K19:W20,"NG")&gt;=1,"NG","OK")</f>
        <v>OK</v>
      </c>
    </row>
    <row r="21" spans="1:28" ht="14.25" hidden="1" customHeight="1" x14ac:dyDescent="0.15">
      <c r="A21" s="250"/>
      <c r="B21" s="311" t="s">
        <v>236</v>
      </c>
      <c r="C21" s="311"/>
      <c r="D21" s="311"/>
      <c r="E21" s="311"/>
      <c r="F21" s="311"/>
      <c r="G21" s="311"/>
      <c r="H21" s="311">
        <f>IF(AND(DAY(H12)&gt;=22,DAY(H12)&lt;=28,H13="土",OR(H18="休",H18="雨")),1,0)</f>
        <v>0</v>
      </c>
      <c r="I21" s="311"/>
      <c r="J21" s="304"/>
      <c r="K21" s="304"/>
      <c r="L21" s="304"/>
      <c r="M21" s="311"/>
      <c r="N21" s="311"/>
      <c r="O21" s="311"/>
      <c r="P21" s="311"/>
      <c r="Q21" s="311"/>
      <c r="R21" s="311"/>
      <c r="S21" s="311">
        <f>IF(AND(DAY(S12)&gt;=22,DAY(S12)&lt;=28,S13="土",OR(S18="休",S18="雨")),1,0)</f>
        <v>0</v>
      </c>
      <c r="T21" s="311"/>
      <c r="U21" s="304"/>
      <c r="V21" s="304"/>
      <c r="W21" s="305"/>
      <c r="AA21" s="253">
        <f>_xlfn.AGGREGATE(9,6,C21:W21)</f>
        <v>0</v>
      </c>
      <c r="AB21" s="253" t="str">
        <f>IF(COUNTIF(K20:W21,"NG")&gt;=1,"NG","OK")</f>
        <v>OK</v>
      </c>
    </row>
    <row r="22" spans="1:28" ht="14.25" hidden="1" customHeight="1" x14ac:dyDescent="0.15">
      <c r="A22" s="250"/>
      <c r="B22" s="311" t="s">
        <v>209</v>
      </c>
      <c r="C22" s="311"/>
      <c r="D22" s="311"/>
      <c r="E22" s="311"/>
      <c r="F22" s="311"/>
      <c r="G22" s="311"/>
      <c r="H22" s="311">
        <f>IF(AND(DAY(H12)&gt;=8,DAY(H12)&lt;=14,H13="土"),1,0)</f>
        <v>0</v>
      </c>
      <c r="I22" s="311"/>
      <c r="J22" s="304"/>
      <c r="K22" s="304"/>
      <c r="L22" s="304"/>
      <c r="M22" s="311"/>
      <c r="N22" s="311"/>
      <c r="O22" s="311"/>
      <c r="P22" s="311"/>
      <c r="Q22" s="311"/>
      <c r="R22" s="311"/>
      <c r="S22" s="311">
        <f>IF(AND(DAY(S12)&gt;=8,DAY(S12)&lt;=14,S13="土"),1,0)</f>
        <v>0</v>
      </c>
      <c r="T22" s="311"/>
      <c r="U22" s="304"/>
      <c r="V22" s="304"/>
      <c r="W22" s="305"/>
      <c r="AA22" s="253">
        <f>_xlfn.AGGREGATE(9,6,C22:W22)</f>
        <v>0</v>
      </c>
      <c r="AB22" s="253" t="str">
        <f>IF(COUNTIF(K21:W22,"NG")&gt;=1,"NG","OK")</f>
        <v>OK</v>
      </c>
    </row>
    <row r="23" spans="1:28" ht="14.25" hidden="1" customHeight="1" x14ac:dyDescent="0.15">
      <c r="A23" s="250"/>
      <c r="B23" s="311" t="s">
        <v>237</v>
      </c>
      <c r="C23" s="311"/>
      <c r="D23" s="311"/>
      <c r="E23" s="311"/>
      <c r="F23" s="311"/>
      <c r="G23" s="311"/>
      <c r="H23" s="311">
        <f>IF(AND(DAY(H12)&gt;=8,DAY(H12)&lt;=14,H13="土",OR(H18="休",H18="雨")),1,0)</f>
        <v>0</v>
      </c>
      <c r="I23" s="311"/>
      <c r="J23" s="304"/>
      <c r="K23" s="304"/>
      <c r="L23" s="304"/>
      <c r="M23" s="311"/>
      <c r="N23" s="311"/>
      <c r="O23" s="311"/>
      <c r="P23" s="311"/>
      <c r="Q23" s="311"/>
      <c r="R23" s="311"/>
      <c r="S23" s="311">
        <f>IF(AND(DAY(S12)&gt;=8,DAY(S12)&lt;=14,S13="土",OR(S18="休",S18="雨")),1,0)</f>
        <v>0</v>
      </c>
      <c r="T23" s="311"/>
      <c r="U23" s="304"/>
      <c r="V23" s="304"/>
      <c r="W23" s="305"/>
      <c r="AA23" s="253">
        <f>_xlfn.AGGREGATE(9,6,C23:W23)</f>
        <v>0</v>
      </c>
      <c r="AB23" s="253" t="str">
        <f>IF(COUNTIF(K22:W23,"NG")&gt;=1,"NG","OK")</f>
        <v>OK</v>
      </c>
    </row>
    <row r="24" spans="1:28" ht="14.25" customHeight="1" x14ac:dyDescent="0.15">
      <c r="A24" s="250"/>
      <c r="B24" s="252"/>
      <c r="C24" s="252"/>
      <c r="D24" s="252"/>
      <c r="E24" s="252"/>
      <c r="F24" s="252"/>
      <c r="G24" s="252"/>
      <c r="H24" s="252"/>
      <c r="I24" s="252"/>
      <c r="J24" s="250"/>
      <c r="K24" s="250"/>
      <c r="L24" s="250"/>
      <c r="M24" s="252"/>
      <c r="N24" s="252"/>
      <c r="O24" s="252"/>
      <c r="P24" s="252"/>
      <c r="Q24" s="252"/>
      <c r="R24" s="252"/>
      <c r="S24" s="252"/>
      <c r="T24" s="252"/>
      <c r="U24" s="250"/>
      <c r="V24" s="250"/>
    </row>
    <row r="25" spans="1:28" ht="14.25" customHeight="1" x14ac:dyDescent="0.15">
      <c r="A25" s="250"/>
      <c r="B25" s="250"/>
      <c r="C25" s="250"/>
      <c r="D25" s="250"/>
      <c r="E25" s="250"/>
      <c r="F25" s="250"/>
      <c r="G25" s="250"/>
      <c r="H25" s="250"/>
      <c r="I25" s="250"/>
      <c r="J25" s="250"/>
      <c r="K25" s="250"/>
      <c r="L25" s="250"/>
      <c r="M25" s="250"/>
      <c r="N25" s="250"/>
      <c r="O25" s="250"/>
      <c r="P25" s="250"/>
      <c r="Q25" s="250"/>
      <c r="R25" s="250"/>
      <c r="S25" s="250"/>
      <c r="T25" s="250"/>
      <c r="U25" s="250"/>
      <c r="V25" s="250"/>
    </row>
    <row r="26" spans="1:28" ht="14.25" hidden="1" customHeight="1" x14ac:dyDescent="0.15">
      <c r="A26" s="250"/>
      <c r="B26" s="250"/>
      <c r="C26" s="266">
        <f>YEAR(I10+1)</f>
        <v>2025</v>
      </c>
      <c r="D26" s="266">
        <f>MONTH(I10+1)</f>
        <v>10</v>
      </c>
      <c r="E26" s="266">
        <f>DAY(I10+1)</f>
        <v>6</v>
      </c>
      <c r="F26" s="266"/>
      <c r="G26" s="266"/>
      <c r="H26" s="266"/>
      <c r="I26" s="266"/>
      <c r="J26" s="250"/>
      <c r="K26" s="250"/>
      <c r="L26" s="250"/>
      <c r="M26" s="250"/>
      <c r="N26" s="266">
        <f>YEAR(T10+1)</f>
        <v>2025</v>
      </c>
      <c r="O26" s="266">
        <f>MONTH(T10+1)</f>
        <v>12</v>
      </c>
      <c r="P26" s="266">
        <f>DAY(T10+1)</f>
        <v>1</v>
      </c>
      <c r="Q26" s="266"/>
      <c r="R26" s="266"/>
      <c r="S26" s="266"/>
      <c r="T26" s="266"/>
      <c r="U26" s="250"/>
      <c r="V26" s="250"/>
    </row>
    <row r="27" spans="1:28" ht="14.25" hidden="1" customHeight="1" x14ac:dyDescent="0.15">
      <c r="A27" s="250"/>
      <c r="B27" s="250"/>
      <c r="C27" s="267">
        <f>I10+1</f>
        <v>45936</v>
      </c>
      <c r="D27" s="267">
        <f>C27+1</f>
        <v>45937</v>
      </c>
      <c r="E27" s="267">
        <f t="shared" ref="E27:H27" si="3">D27+1</f>
        <v>45938</v>
      </c>
      <c r="F27" s="267">
        <f t="shared" si="3"/>
        <v>45939</v>
      </c>
      <c r="G27" s="267">
        <f t="shared" si="3"/>
        <v>45940</v>
      </c>
      <c r="H27" s="267">
        <f t="shared" si="3"/>
        <v>45941</v>
      </c>
      <c r="I27" s="267">
        <f>H27+1</f>
        <v>45942</v>
      </c>
      <c r="J27" s="250"/>
      <c r="K27" s="250"/>
      <c r="L27" s="250"/>
      <c r="M27" s="250"/>
      <c r="N27" s="267">
        <f>T10+1</f>
        <v>45992</v>
      </c>
      <c r="O27" s="267">
        <f t="shared" ref="O27:T27" si="4">N27+1</f>
        <v>45993</v>
      </c>
      <c r="P27" s="267">
        <f t="shared" si="4"/>
        <v>45994</v>
      </c>
      <c r="Q27" s="267">
        <f t="shared" si="4"/>
        <v>45995</v>
      </c>
      <c r="R27" s="267">
        <f t="shared" si="4"/>
        <v>45996</v>
      </c>
      <c r="S27" s="267">
        <f>R27+1</f>
        <v>45997</v>
      </c>
      <c r="T27" s="267">
        <f t="shared" si="4"/>
        <v>45998</v>
      </c>
      <c r="U27" s="250"/>
      <c r="V27" s="250"/>
    </row>
    <row r="28" spans="1:28" ht="14.25" customHeight="1" x14ac:dyDescent="0.15">
      <c r="A28" s="250"/>
      <c r="B28" s="268" t="s">
        <v>141</v>
      </c>
      <c r="C28" s="270">
        <f>DATE($C26,$D26,1)</f>
        <v>45931</v>
      </c>
      <c r="D28" s="271"/>
      <c r="E28" s="271"/>
      <c r="F28" s="271"/>
      <c r="G28" s="271"/>
      <c r="H28" s="271"/>
      <c r="I28" s="271"/>
      <c r="J28" s="271"/>
      <c r="K28" s="319"/>
      <c r="L28" s="250"/>
      <c r="M28" s="268" t="s">
        <v>141</v>
      </c>
      <c r="N28" s="270">
        <f>DATE($N26,$O26,1)</f>
        <v>45992</v>
      </c>
      <c r="O28" s="271"/>
      <c r="P28" s="271"/>
      <c r="Q28" s="271"/>
      <c r="R28" s="271"/>
      <c r="S28" s="271"/>
      <c r="T28" s="271"/>
      <c r="U28" s="271"/>
      <c r="V28" s="319"/>
    </row>
    <row r="29" spans="1:28" ht="14.25" customHeight="1" x14ac:dyDescent="0.15">
      <c r="A29" s="250"/>
      <c r="B29" s="272" t="s">
        <v>222</v>
      </c>
      <c r="C29" s="273">
        <f>IF(I10&lt;$G$6,C27,"")</f>
        <v>45936</v>
      </c>
      <c r="D29" s="274">
        <f t="shared" ref="D29:I29" si="5">IF(C27&lt;$G$6,C29+1,"")</f>
        <v>45937</v>
      </c>
      <c r="E29" s="274">
        <f t="shared" si="5"/>
        <v>45938</v>
      </c>
      <c r="F29" s="274">
        <f t="shared" si="5"/>
        <v>45939</v>
      </c>
      <c r="G29" s="274">
        <f t="shared" si="5"/>
        <v>45940</v>
      </c>
      <c r="H29" s="274">
        <f t="shared" si="5"/>
        <v>45941</v>
      </c>
      <c r="I29" s="274">
        <f t="shared" si="5"/>
        <v>45942</v>
      </c>
      <c r="J29" s="320" t="s">
        <v>177</v>
      </c>
      <c r="K29" s="321">
        <f>COUNTIFS(C30:I30,"土",C31:I31,"")+COUNTIFS(C30:I30,"日",C31:I31,"")</f>
        <v>2</v>
      </c>
      <c r="L29" s="250"/>
      <c r="M29" s="272" t="s">
        <v>222</v>
      </c>
      <c r="N29" s="273">
        <f>IF(T10&lt;$G$6,T12+1,"")</f>
        <v>45992</v>
      </c>
      <c r="O29" s="274">
        <f t="shared" ref="O29:T29" si="6">IF(N27&lt;$G$6,N29+1,"")</f>
        <v>45993</v>
      </c>
      <c r="P29" s="274">
        <f t="shared" si="6"/>
        <v>45994</v>
      </c>
      <c r="Q29" s="274">
        <f t="shared" si="6"/>
        <v>45995</v>
      </c>
      <c r="R29" s="274">
        <f t="shared" si="6"/>
        <v>45996</v>
      </c>
      <c r="S29" s="274">
        <f>IF(R27&lt;$G$6,R29+1,"")</f>
        <v>45997</v>
      </c>
      <c r="T29" s="274">
        <f t="shared" si="6"/>
        <v>45998</v>
      </c>
      <c r="U29" s="320" t="s">
        <v>177</v>
      </c>
      <c r="V29" s="321">
        <f>COUNTIFS(N30:T30,"土",N31:T31,"")+COUNTIFS(N30:T30,"日",N31:T31,"")</f>
        <v>2</v>
      </c>
    </row>
    <row r="30" spans="1:28" ht="14.25" customHeight="1" x14ac:dyDescent="0.15">
      <c r="A30" s="250"/>
      <c r="B30" s="272" t="s">
        <v>65</v>
      </c>
      <c r="C30" s="279" t="str">
        <f>IF(C29="","","月")</f>
        <v>月</v>
      </c>
      <c r="D30" s="279" t="str">
        <f>IF(D29="","","火")</f>
        <v>火</v>
      </c>
      <c r="E30" s="279" t="str">
        <f>IF(E29="","","水")</f>
        <v>水</v>
      </c>
      <c r="F30" s="279" t="str">
        <f>IF(F29="","","木")</f>
        <v>木</v>
      </c>
      <c r="G30" s="279" t="str">
        <f>IF(G29="","","金")</f>
        <v>金</v>
      </c>
      <c r="H30" s="279" t="str">
        <f>IF(H29="","","土")</f>
        <v>土</v>
      </c>
      <c r="I30" s="279" t="str">
        <f>IF(I29="","","日")</f>
        <v>日</v>
      </c>
      <c r="J30" s="322" t="s">
        <v>234</v>
      </c>
      <c r="K30" s="323">
        <f>COUNTIF(C31:I31,"夏休")+COUNTIF(C31:I31,"冬休")+COUNTIF(C31:I31,"中止")+COUNTIF(C31:I31,"制作中")</f>
        <v>0</v>
      </c>
      <c r="L30" s="250"/>
      <c r="M30" s="272" t="s">
        <v>65</v>
      </c>
      <c r="N30" s="279" t="str">
        <f>IF(N29="","","月")</f>
        <v>月</v>
      </c>
      <c r="O30" s="279" t="str">
        <f>IF(O29="","","火")</f>
        <v>火</v>
      </c>
      <c r="P30" s="279" t="str">
        <f>IF(P29="","","水")</f>
        <v>水</v>
      </c>
      <c r="Q30" s="279" t="str">
        <f>IF(Q29="","","木")</f>
        <v>木</v>
      </c>
      <c r="R30" s="279" t="str">
        <f>IF(R29="","","金")</f>
        <v>金</v>
      </c>
      <c r="S30" s="279" t="str">
        <f>IF(S29="","","土")</f>
        <v>土</v>
      </c>
      <c r="T30" s="279" t="str">
        <f>IF(T29="","","日")</f>
        <v>日</v>
      </c>
      <c r="U30" s="322" t="s">
        <v>234</v>
      </c>
      <c r="V30" s="323">
        <f>COUNTIF(N31:T31,"夏休")+COUNTIF(N31:T31,"冬休")+COUNTIF(N31:T31,"中止")+COUNTIF(N31:T31,"制作中")</f>
        <v>0</v>
      </c>
    </row>
    <row r="31" spans="1:28" ht="14.25" customHeight="1" x14ac:dyDescent="0.15">
      <c r="A31" s="250"/>
      <c r="B31" s="617" t="s">
        <v>234</v>
      </c>
      <c r="C31" s="618"/>
      <c r="D31" s="619"/>
      <c r="E31" s="619"/>
      <c r="F31" s="619"/>
      <c r="G31" s="619"/>
      <c r="H31" s="619"/>
      <c r="I31" s="621"/>
      <c r="J31" s="322" t="s">
        <v>66</v>
      </c>
      <c r="K31" s="323">
        <f>COUNT(C29:I29)-K30</f>
        <v>7</v>
      </c>
      <c r="L31" s="250"/>
      <c r="M31" s="617" t="s">
        <v>234</v>
      </c>
      <c r="N31" s="618"/>
      <c r="O31" s="619"/>
      <c r="P31" s="619"/>
      <c r="Q31" s="619"/>
      <c r="R31" s="619"/>
      <c r="S31" s="619"/>
      <c r="T31" s="621"/>
      <c r="U31" s="322" t="s">
        <v>66</v>
      </c>
      <c r="V31" s="323">
        <f>COUNT(N29:T29)-V30</f>
        <v>7</v>
      </c>
    </row>
    <row r="32" spans="1:28" ht="14.25" customHeight="1" x14ac:dyDescent="0.15">
      <c r="A32" s="250"/>
      <c r="B32" s="617"/>
      <c r="C32" s="382"/>
      <c r="D32" s="372"/>
      <c r="E32" s="372"/>
      <c r="F32" s="372"/>
      <c r="G32" s="372"/>
      <c r="H32" s="372"/>
      <c r="I32" s="622"/>
      <c r="J32" s="322" t="s">
        <v>67</v>
      </c>
      <c r="K32" s="323">
        <f>COUNTIF(C33:I34,"休")</f>
        <v>2</v>
      </c>
      <c r="L32" s="250"/>
      <c r="M32" s="617"/>
      <c r="N32" s="382"/>
      <c r="O32" s="372"/>
      <c r="P32" s="372"/>
      <c r="Q32" s="372"/>
      <c r="R32" s="372"/>
      <c r="S32" s="372"/>
      <c r="T32" s="622"/>
      <c r="U32" s="322" t="s">
        <v>67</v>
      </c>
      <c r="V32" s="323">
        <f>COUNTIF(N33:T34,"休")</f>
        <v>2</v>
      </c>
    </row>
    <row r="33" spans="1:28" ht="14.25" customHeight="1" x14ac:dyDescent="0.15">
      <c r="A33" s="250"/>
      <c r="B33" s="617" t="s">
        <v>60</v>
      </c>
      <c r="C33" s="623"/>
      <c r="D33" s="624"/>
      <c r="E33" s="624"/>
      <c r="F33" s="624"/>
      <c r="G33" s="624"/>
      <c r="H33" s="624" t="s">
        <v>83</v>
      </c>
      <c r="I33" s="625" t="s">
        <v>83</v>
      </c>
      <c r="J33" s="322" t="s">
        <v>68</v>
      </c>
      <c r="K33" s="326">
        <f>K32/K31</f>
        <v>0.2857142857142857</v>
      </c>
      <c r="L33" s="250"/>
      <c r="M33" s="617" t="s">
        <v>60</v>
      </c>
      <c r="N33" s="623"/>
      <c r="O33" s="624"/>
      <c r="P33" s="624"/>
      <c r="Q33" s="624"/>
      <c r="R33" s="624"/>
      <c r="S33" s="624" t="s">
        <v>83</v>
      </c>
      <c r="T33" s="625" t="s">
        <v>83</v>
      </c>
      <c r="U33" s="322" t="s">
        <v>68</v>
      </c>
      <c r="V33" s="326">
        <f>V32/V31</f>
        <v>0.2857142857142857</v>
      </c>
    </row>
    <row r="34" spans="1:28" ht="14.25" customHeight="1" x14ac:dyDescent="0.15">
      <c r="A34" s="250"/>
      <c r="B34" s="617"/>
      <c r="C34" s="623"/>
      <c r="D34" s="624"/>
      <c r="E34" s="624"/>
      <c r="F34" s="624"/>
      <c r="G34" s="624"/>
      <c r="H34" s="624"/>
      <c r="I34" s="625"/>
      <c r="J34" s="322" t="s">
        <v>57</v>
      </c>
      <c r="K34" s="323">
        <f>COUNTA(C35:I35)</f>
        <v>3</v>
      </c>
      <c r="L34" s="250"/>
      <c r="M34" s="617"/>
      <c r="N34" s="623"/>
      <c r="O34" s="624"/>
      <c r="P34" s="624"/>
      <c r="Q34" s="624"/>
      <c r="R34" s="624"/>
      <c r="S34" s="624"/>
      <c r="T34" s="625"/>
      <c r="U34" s="322" t="s">
        <v>57</v>
      </c>
      <c r="V34" s="323">
        <f>COUNTA(N35:T35)</f>
        <v>2</v>
      </c>
    </row>
    <row r="35" spans="1:28" ht="14.25" customHeight="1" x14ac:dyDescent="0.15">
      <c r="A35" s="250"/>
      <c r="B35" s="617" t="s">
        <v>62</v>
      </c>
      <c r="C35" s="623"/>
      <c r="D35" s="624"/>
      <c r="E35" s="624" t="s">
        <v>106</v>
      </c>
      <c r="F35" s="624"/>
      <c r="G35" s="624"/>
      <c r="H35" s="624" t="s">
        <v>83</v>
      </c>
      <c r="I35" s="625" t="s">
        <v>83</v>
      </c>
      <c r="J35" s="322" t="s">
        <v>69</v>
      </c>
      <c r="K35" s="326">
        <f>K34/K31</f>
        <v>0.42857142857142855</v>
      </c>
      <c r="L35" s="250"/>
      <c r="M35" s="617" t="s">
        <v>62</v>
      </c>
      <c r="N35" s="623"/>
      <c r="O35" s="624"/>
      <c r="P35" s="624"/>
      <c r="Q35" s="624"/>
      <c r="R35" s="624"/>
      <c r="S35" s="624" t="s">
        <v>83</v>
      </c>
      <c r="T35" s="625" t="s">
        <v>83</v>
      </c>
      <c r="U35" s="322" t="s">
        <v>69</v>
      </c>
      <c r="V35" s="326">
        <f>V34/V31</f>
        <v>0.2857142857142857</v>
      </c>
    </row>
    <row r="36" spans="1:28" ht="14.25" customHeight="1" x14ac:dyDescent="0.15">
      <c r="A36" s="250"/>
      <c r="B36" s="628"/>
      <c r="C36" s="626"/>
      <c r="D36" s="627"/>
      <c r="E36" s="627"/>
      <c r="F36" s="627"/>
      <c r="G36" s="627"/>
      <c r="H36" s="627"/>
      <c r="I36" s="629"/>
      <c r="J36" s="327" t="s">
        <v>235</v>
      </c>
      <c r="K36" s="328" t="str">
        <f>IF(K29&lt;1,"対象外",IF(K34&gt;=K29,"OK","NG"))</f>
        <v>OK</v>
      </c>
      <c r="L36" s="250"/>
      <c r="M36" s="628"/>
      <c r="N36" s="626"/>
      <c r="O36" s="627"/>
      <c r="P36" s="627"/>
      <c r="Q36" s="627"/>
      <c r="R36" s="627"/>
      <c r="S36" s="627"/>
      <c r="T36" s="629"/>
      <c r="U36" s="327" t="s">
        <v>235</v>
      </c>
      <c r="V36" s="328" t="str">
        <f>IF(1&gt;V29,"対象外",IF(V34&gt;=V29,"OK","NG"))</f>
        <v>OK</v>
      </c>
      <c r="AB36" s="253" t="str">
        <f>IF(COUNTIF(K35:W36,"NG")&gt;=1,"NG","OK")</f>
        <v>OK</v>
      </c>
    </row>
    <row r="37" spans="1:28" ht="14.25" hidden="1" customHeight="1" x14ac:dyDescent="0.15">
      <c r="A37" s="250"/>
      <c r="B37" s="252"/>
      <c r="C37" s="252"/>
      <c r="D37" s="252"/>
      <c r="E37" s="252"/>
      <c r="F37" s="252"/>
      <c r="G37" s="252"/>
      <c r="H37" s="311">
        <f>IF(AND(DAY(H29)&gt;=22,DAY(H29)&lt;=28,H30="土"),1,0)</f>
        <v>0</v>
      </c>
      <c r="I37" s="252"/>
      <c r="J37" s="250"/>
      <c r="K37" s="250"/>
      <c r="L37" s="250"/>
      <c r="M37" s="252"/>
      <c r="N37" s="252"/>
      <c r="O37" s="252"/>
      <c r="P37" s="252"/>
      <c r="Q37" s="252"/>
      <c r="R37" s="252"/>
      <c r="S37" s="311">
        <f>IF(AND(DAY(S29)&gt;=22,DAY(S29)&lt;=28,S30="土"),1,0)</f>
        <v>0</v>
      </c>
      <c r="T37" s="252"/>
      <c r="U37" s="250"/>
      <c r="V37" s="250"/>
      <c r="AA37" s="253">
        <f>_xlfn.AGGREGATE(9,6,C37:W37)</f>
        <v>0</v>
      </c>
      <c r="AB37" s="253" t="str">
        <f>IF(COUNTIF(K36:W37,"NG")&gt;=1,"NG","OK")</f>
        <v>OK</v>
      </c>
    </row>
    <row r="38" spans="1:28" ht="14.25" hidden="1" customHeight="1" x14ac:dyDescent="0.15">
      <c r="A38" s="250"/>
      <c r="B38" s="252"/>
      <c r="C38" s="252"/>
      <c r="D38" s="252"/>
      <c r="E38" s="252"/>
      <c r="F38" s="252"/>
      <c r="G38" s="252"/>
      <c r="H38" s="311">
        <f>IF(AND(DAY(H29)&gt;=22,DAY(H29)&lt;=28,H30="土",OR(H35="休",H35="雨")),1,0)</f>
        <v>0</v>
      </c>
      <c r="I38" s="252"/>
      <c r="J38" s="250"/>
      <c r="K38" s="250"/>
      <c r="L38" s="250"/>
      <c r="M38" s="252"/>
      <c r="N38" s="252"/>
      <c r="O38" s="252"/>
      <c r="P38" s="252"/>
      <c r="Q38" s="252"/>
      <c r="R38" s="252"/>
      <c r="S38" s="311">
        <f>IF(AND(DAY(S29)&gt;=22,DAY(S29)&lt;=28,S30="土",OR(S35="休",S35="雨")),1,0)</f>
        <v>0</v>
      </c>
      <c r="T38" s="252"/>
      <c r="U38" s="250"/>
      <c r="V38" s="250"/>
      <c r="AA38" s="253">
        <f>_xlfn.AGGREGATE(9,6,C38:W38)</f>
        <v>0</v>
      </c>
      <c r="AB38" s="253" t="str">
        <f>IF(COUNTIF(K37:W38,"NG")&gt;=1,"NG","OK")</f>
        <v>OK</v>
      </c>
    </row>
    <row r="39" spans="1:28" ht="14.25" hidden="1" customHeight="1" x14ac:dyDescent="0.15">
      <c r="A39" s="250"/>
      <c r="B39" s="252"/>
      <c r="C39" s="252"/>
      <c r="D39" s="252"/>
      <c r="E39" s="252"/>
      <c r="F39" s="252"/>
      <c r="G39" s="252"/>
      <c r="H39" s="311">
        <f>IF(AND(DAY(H29)&gt;=8,DAY(H29)&lt;=14,H30="土"),1,0)</f>
        <v>1</v>
      </c>
      <c r="I39" s="252"/>
      <c r="J39" s="250"/>
      <c r="K39" s="250"/>
      <c r="L39" s="250"/>
      <c r="M39" s="252"/>
      <c r="N39" s="252"/>
      <c r="O39" s="252"/>
      <c r="P39" s="252"/>
      <c r="Q39" s="252"/>
      <c r="R39" s="252"/>
      <c r="S39" s="311">
        <f>IF(AND(DAY(S29)&gt;=8,DAY(S29)&lt;=14,S30="土"),1,0)</f>
        <v>0</v>
      </c>
      <c r="T39" s="252"/>
      <c r="U39" s="250"/>
      <c r="V39" s="250"/>
      <c r="AA39" s="253">
        <f>_xlfn.AGGREGATE(9,6,C39:W39)</f>
        <v>1</v>
      </c>
      <c r="AB39" s="253" t="str">
        <f>IF(COUNTIF(K38:W39,"NG")&gt;=1,"NG","OK")</f>
        <v>OK</v>
      </c>
    </row>
    <row r="40" spans="1:28" ht="14.25" hidden="1" customHeight="1" x14ac:dyDescent="0.15">
      <c r="A40" s="250"/>
      <c r="B40" s="252"/>
      <c r="C40" s="252"/>
      <c r="D40" s="252"/>
      <c r="E40" s="252"/>
      <c r="F40" s="252"/>
      <c r="G40" s="252"/>
      <c r="H40" s="311">
        <f>IF(AND(DAY(H29)&gt;=8,DAY(H29)&lt;=14,H30="土",OR(H35="休",H35="雨")),1,0)</f>
        <v>1</v>
      </c>
      <c r="I40" s="252"/>
      <c r="J40" s="250"/>
      <c r="K40" s="250"/>
      <c r="L40" s="250"/>
      <c r="M40" s="252"/>
      <c r="N40" s="252"/>
      <c r="O40" s="252"/>
      <c r="P40" s="252"/>
      <c r="Q40" s="252"/>
      <c r="R40" s="252"/>
      <c r="S40" s="311">
        <f>IF(AND(DAY(S29)&gt;=8,DAY(S29)&lt;=14,S30="土",OR(S35="休",S35="雨")),1,0)</f>
        <v>0</v>
      </c>
      <c r="T40" s="252"/>
      <c r="U40" s="250"/>
      <c r="V40" s="250"/>
      <c r="AA40" s="253">
        <f>_xlfn.AGGREGATE(9,6,C40:W40)</f>
        <v>1</v>
      </c>
      <c r="AB40" s="253" t="str">
        <f>IF(COUNTIF(K39:W40,"NG")&gt;=1,"NG","OK")</f>
        <v>OK</v>
      </c>
    </row>
    <row r="41" spans="1:28" ht="14.25" customHeight="1" x14ac:dyDescent="0.15">
      <c r="A41" s="250"/>
      <c r="B41" s="252"/>
      <c r="C41" s="252"/>
      <c r="D41" s="252"/>
      <c r="E41" s="252"/>
      <c r="F41" s="252"/>
      <c r="G41" s="252"/>
      <c r="H41" s="252"/>
      <c r="I41" s="252"/>
      <c r="J41" s="250"/>
      <c r="K41" s="250"/>
      <c r="L41" s="250"/>
      <c r="M41" s="252"/>
      <c r="N41" s="252"/>
      <c r="O41" s="252"/>
      <c r="P41" s="252"/>
      <c r="Q41" s="252"/>
      <c r="R41" s="252"/>
      <c r="S41" s="252"/>
      <c r="T41" s="252"/>
      <c r="U41" s="250"/>
      <c r="V41" s="250"/>
    </row>
    <row r="42" spans="1:28" ht="14.25" customHeight="1" x14ac:dyDescent="0.15">
      <c r="A42" s="250"/>
      <c r="B42" s="250"/>
      <c r="C42" s="250"/>
      <c r="D42" s="250"/>
      <c r="E42" s="250"/>
      <c r="F42" s="250"/>
      <c r="G42" s="250"/>
      <c r="H42" s="250"/>
      <c r="I42" s="250"/>
      <c r="J42" s="250"/>
      <c r="K42" s="250"/>
      <c r="L42" s="250"/>
      <c r="M42" s="250"/>
      <c r="N42" s="250"/>
      <c r="O42" s="250"/>
      <c r="P42" s="250"/>
      <c r="Q42" s="250"/>
      <c r="R42" s="250"/>
      <c r="S42" s="250"/>
      <c r="T42" s="250"/>
      <c r="U42" s="250"/>
      <c r="V42" s="250"/>
    </row>
    <row r="43" spans="1:28" ht="14.25" hidden="1" customHeight="1" x14ac:dyDescent="0.15">
      <c r="A43" s="250"/>
      <c r="B43" s="250"/>
      <c r="C43" s="266">
        <f>YEAR(I27+1)</f>
        <v>2025</v>
      </c>
      <c r="D43" s="266">
        <f>MONTH(I27+1)</f>
        <v>10</v>
      </c>
      <c r="E43" s="266">
        <f>DAY(I27+1)</f>
        <v>13</v>
      </c>
      <c r="F43" s="266"/>
      <c r="G43" s="266"/>
      <c r="H43" s="266"/>
      <c r="I43" s="266"/>
      <c r="J43" s="250"/>
      <c r="K43" s="250"/>
      <c r="L43" s="250"/>
      <c r="M43" s="250"/>
      <c r="N43" s="266">
        <f>YEAR(T27+1)</f>
        <v>2025</v>
      </c>
      <c r="O43" s="266">
        <f>MONTH(T27+1)</f>
        <v>12</v>
      </c>
      <c r="P43" s="266">
        <f>DAY(T27+1)</f>
        <v>8</v>
      </c>
      <c r="Q43" s="266"/>
      <c r="R43" s="266"/>
      <c r="S43" s="266"/>
      <c r="T43" s="266"/>
      <c r="U43" s="250"/>
      <c r="V43" s="250"/>
    </row>
    <row r="44" spans="1:28" ht="14.25" hidden="1" customHeight="1" x14ac:dyDescent="0.15">
      <c r="A44" s="250"/>
      <c r="B44" s="250"/>
      <c r="C44" s="267">
        <f>I27+1</f>
        <v>45943</v>
      </c>
      <c r="D44" s="267">
        <f>C44+1</f>
        <v>45944</v>
      </c>
      <c r="E44" s="267">
        <f t="shared" ref="E44:I44" si="7">D44+1</f>
        <v>45945</v>
      </c>
      <c r="F44" s="267">
        <f t="shared" si="7"/>
        <v>45946</v>
      </c>
      <c r="G44" s="267">
        <f t="shared" si="7"/>
        <v>45947</v>
      </c>
      <c r="H44" s="267">
        <f t="shared" si="7"/>
        <v>45948</v>
      </c>
      <c r="I44" s="267">
        <f t="shared" si="7"/>
        <v>45949</v>
      </c>
      <c r="J44" s="250"/>
      <c r="K44" s="250"/>
      <c r="L44" s="250"/>
      <c r="M44" s="250"/>
      <c r="N44" s="267">
        <f>T27+1</f>
        <v>45999</v>
      </c>
      <c r="O44" s="267">
        <f t="shared" ref="O44:T44" si="8">N44+1</f>
        <v>46000</v>
      </c>
      <c r="P44" s="267">
        <f t="shared" si="8"/>
        <v>46001</v>
      </c>
      <c r="Q44" s="267">
        <f t="shared" si="8"/>
        <v>46002</v>
      </c>
      <c r="R44" s="267">
        <f t="shared" si="8"/>
        <v>46003</v>
      </c>
      <c r="S44" s="267">
        <f t="shared" si="8"/>
        <v>46004</v>
      </c>
      <c r="T44" s="267">
        <f t="shared" si="8"/>
        <v>46005</v>
      </c>
      <c r="U44" s="250"/>
      <c r="V44" s="250"/>
    </row>
    <row r="45" spans="1:28" ht="14.25" customHeight="1" x14ac:dyDescent="0.15">
      <c r="A45" s="250"/>
      <c r="B45" s="268" t="s">
        <v>141</v>
      </c>
      <c r="C45" s="270">
        <f>DATE($C43,$D43,1)</f>
        <v>45931</v>
      </c>
      <c r="D45" s="271"/>
      <c r="E45" s="271"/>
      <c r="F45" s="271"/>
      <c r="G45" s="271"/>
      <c r="H45" s="271"/>
      <c r="I45" s="271"/>
      <c r="J45" s="271"/>
      <c r="K45" s="319"/>
      <c r="L45" s="250"/>
      <c r="M45" s="268" t="s">
        <v>141</v>
      </c>
      <c r="N45" s="270">
        <f>DATE($N43,$O43,1)</f>
        <v>45992</v>
      </c>
      <c r="O45" s="271"/>
      <c r="P45" s="271"/>
      <c r="Q45" s="271"/>
      <c r="R45" s="271"/>
      <c r="S45" s="271"/>
      <c r="T45" s="271"/>
      <c r="U45" s="271"/>
      <c r="V45" s="319"/>
    </row>
    <row r="46" spans="1:28" ht="14.25" customHeight="1" x14ac:dyDescent="0.15">
      <c r="A46" s="250"/>
      <c r="B46" s="272" t="s">
        <v>222</v>
      </c>
      <c r="C46" s="273">
        <f>IF(I27&lt;$G$6,I29+1,"")</f>
        <v>45943</v>
      </c>
      <c r="D46" s="274">
        <f t="shared" ref="D46:I46" si="9">IF(C44&lt;$G$6,C46+1,"")</f>
        <v>45944</v>
      </c>
      <c r="E46" s="274">
        <f t="shared" si="9"/>
        <v>45945</v>
      </c>
      <c r="F46" s="274">
        <f t="shared" si="9"/>
        <v>45946</v>
      </c>
      <c r="G46" s="274">
        <f t="shared" si="9"/>
        <v>45947</v>
      </c>
      <c r="H46" s="274">
        <f t="shared" si="9"/>
        <v>45948</v>
      </c>
      <c r="I46" s="274">
        <f t="shared" si="9"/>
        <v>45949</v>
      </c>
      <c r="J46" s="320" t="s">
        <v>177</v>
      </c>
      <c r="K46" s="321">
        <f>COUNTIFS(C47:I47,"土",C48:I48,"")+COUNTIFS(C47:I47,"日",C48:I48,"")</f>
        <v>2</v>
      </c>
      <c r="L46" s="250"/>
      <c r="M46" s="272" t="s">
        <v>222</v>
      </c>
      <c r="N46" s="273">
        <f>IF(T27&lt;$G$6,T29+1,"")</f>
        <v>45999</v>
      </c>
      <c r="O46" s="274">
        <f t="shared" ref="O46:T46" si="10">IF(N44&lt;$G$6,N46+1,"")</f>
        <v>46000</v>
      </c>
      <c r="P46" s="274">
        <f t="shared" si="10"/>
        <v>46001</v>
      </c>
      <c r="Q46" s="274">
        <f t="shared" si="10"/>
        <v>46002</v>
      </c>
      <c r="R46" s="274">
        <f t="shared" si="10"/>
        <v>46003</v>
      </c>
      <c r="S46" s="274">
        <f t="shared" si="10"/>
        <v>46004</v>
      </c>
      <c r="T46" s="274">
        <f t="shared" si="10"/>
        <v>46005</v>
      </c>
      <c r="U46" s="320" t="s">
        <v>177</v>
      </c>
      <c r="V46" s="321">
        <f>COUNTIFS(N47:T47,"土",N48:T48,"")+COUNTIFS(N47:T47,"日",N48:T48,"")</f>
        <v>2</v>
      </c>
    </row>
    <row r="47" spans="1:28" ht="14.25" customHeight="1" x14ac:dyDescent="0.15">
      <c r="A47" s="250"/>
      <c r="B47" s="272" t="s">
        <v>65</v>
      </c>
      <c r="C47" s="279" t="str">
        <f>IF(C46="","","月")</f>
        <v>月</v>
      </c>
      <c r="D47" s="279" t="str">
        <f>IF(D46="","","火")</f>
        <v>火</v>
      </c>
      <c r="E47" s="279" t="str">
        <f>IF(E46="","","水")</f>
        <v>水</v>
      </c>
      <c r="F47" s="279" t="str">
        <f>IF(F46="","","木")</f>
        <v>木</v>
      </c>
      <c r="G47" s="279" t="str">
        <f>IF(G46="","","金")</f>
        <v>金</v>
      </c>
      <c r="H47" s="279" t="str">
        <f>IF(H46="","","土")</f>
        <v>土</v>
      </c>
      <c r="I47" s="279" t="str">
        <f>IF(I46="","","日")</f>
        <v>日</v>
      </c>
      <c r="J47" s="322" t="s">
        <v>234</v>
      </c>
      <c r="K47" s="323">
        <f>COUNTIF(C48:I48,"夏休")+COUNTIF(C48:I48,"冬休")+COUNTIF(C48:I48,"中止")+COUNTIF(C48:I48,"制作中")</f>
        <v>0</v>
      </c>
      <c r="L47" s="250"/>
      <c r="M47" s="272" t="s">
        <v>65</v>
      </c>
      <c r="N47" s="279" t="str">
        <f>IF(N46="","","月")</f>
        <v>月</v>
      </c>
      <c r="O47" s="279" t="str">
        <f>IF(O46="","","火")</f>
        <v>火</v>
      </c>
      <c r="P47" s="279" t="str">
        <f>IF(P46="","","水")</f>
        <v>水</v>
      </c>
      <c r="Q47" s="279" t="str">
        <f>IF(Q46="","","木")</f>
        <v>木</v>
      </c>
      <c r="R47" s="279" t="str">
        <f>IF(R46="","","金")</f>
        <v>金</v>
      </c>
      <c r="S47" s="279" t="str">
        <f>IF(S46="","","土")</f>
        <v>土</v>
      </c>
      <c r="T47" s="279" t="str">
        <f>IF(T46="","","日")</f>
        <v>日</v>
      </c>
      <c r="U47" s="322" t="s">
        <v>234</v>
      </c>
      <c r="V47" s="323">
        <f>COUNTIF(N48:T48,"夏休")+COUNTIF(N48:T48,"冬休")+COUNTIF(N48:T48,"中止")+COUNTIF(N48:T48,"制作中")</f>
        <v>0</v>
      </c>
    </row>
    <row r="48" spans="1:28" ht="14.25" customHeight="1" x14ac:dyDescent="0.15">
      <c r="A48" s="250"/>
      <c r="B48" s="617" t="s">
        <v>234</v>
      </c>
      <c r="C48" s="618"/>
      <c r="D48" s="619"/>
      <c r="E48" s="619"/>
      <c r="F48" s="619"/>
      <c r="G48" s="619"/>
      <c r="H48" s="619"/>
      <c r="I48" s="621"/>
      <c r="J48" s="322" t="s">
        <v>66</v>
      </c>
      <c r="K48" s="323">
        <f>COUNT(C46:I46)-K47</f>
        <v>7</v>
      </c>
      <c r="L48" s="250"/>
      <c r="M48" s="617" t="s">
        <v>234</v>
      </c>
      <c r="N48" s="618"/>
      <c r="O48" s="619"/>
      <c r="P48" s="619"/>
      <c r="Q48" s="619"/>
      <c r="R48" s="619"/>
      <c r="S48" s="619"/>
      <c r="T48" s="621"/>
      <c r="U48" s="322" t="s">
        <v>66</v>
      </c>
      <c r="V48" s="323">
        <f>COUNT(N46:T46)-V47</f>
        <v>7</v>
      </c>
    </row>
    <row r="49" spans="1:28" ht="14.25" customHeight="1" x14ac:dyDescent="0.15">
      <c r="A49" s="250"/>
      <c r="B49" s="617"/>
      <c r="C49" s="382"/>
      <c r="D49" s="372"/>
      <c r="E49" s="372"/>
      <c r="F49" s="372"/>
      <c r="G49" s="372"/>
      <c r="H49" s="372"/>
      <c r="I49" s="622"/>
      <c r="J49" s="322" t="s">
        <v>67</v>
      </c>
      <c r="K49" s="323">
        <f>COUNTIF(C50:I51,"休")</f>
        <v>2</v>
      </c>
      <c r="L49" s="250"/>
      <c r="M49" s="617"/>
      <c r="N49" s="382"/>
      <c r="O49" s="372"/>
      <c r="P49" s="372"/>
      <c r="Q49" s="372"/>
      <c r="R49" s="372"/>
      <c r="S49" s="372"/>
      <c r="T49" s="622"/>
      <c r="U49" s="322" t="s">
        <v>67</v>
      </c>
      <c r="V49" s="323">
        <f>COUNTIF(N50:T51,"休")</f>
        <v>2</v>
      </c>
    </row>
    <row r="50" spans="1:28" ht="14.25" customHeight="1" x14ac:dyDescent="0.15">
      <c r="A50" s="250"/>
      <c r="B50" s="617" t="s">
        <v>60</v>
      </c>
      <c r="C50" s="623"/>
      <c r="D50" s="624"/>
      <c r="E50" s="624"/>
      <c r="F50" s="624" t="s">
        <v>83</v>
      </c>
      <c r="G50" s="624"/>
      <c r="H50" s="624"/>
      <c r="I50" s="625" t="s">
        <v>83</v>
      </c>
      <c r="J50" s="322" t="s">
        <v>68</v>
      </c>
      <c r="K50" s="326">
        <f>K49/K48</f>
        <v>0.2857142857142857</v>
      </c>
      <c r="L50" s="250"/>
      <c r="M50" s="617" t="s">
        <v>60</v>
      </c>
      <c r="N50" s="623"/>
      <c r="O50" s="624"/>
      <c r="P50" s="624"/>
      <c r="Q50" s="624"/>
      <c r="R50" s="624"/>
      <c r="S50" s="624" t="s">
        <v>83</v>
      </c>
      <c r="T50" s="625" t="s">
        <v>83</v>
      </c>
      <c r="U50" s="322" t="s">
        <v>68</v>
      </c>
      <c r="V50" s="326">
        <f>V49/V48</f>
        <v>0.2857142857142857</v>
      </c>
    </row>
    <row r="51" spans="1:28" ht="14.25" customHeight="1" x14ac:dyDescent="0.15">
      <c r="A51" s="250"/>
      <c r="B51" s="617"/>
      <c r="C51" s="623"/>
      <c r="D51" s="624"/>
      <c r="E51" s="624"/>
      <c r="F51" s="624"/>
      <c r="G51" s="624"/>
      <c r="H51" s="624"/>
      <c r="I51" s="625"/>
      <c r="J51" s="322" t="s">
        <v>57</v>
      </c>
      <c r="K51" s="323">
        <f>COUNTA(C52:I52)</f>
        <v>2</v>
      </c>
      <c r="L51" s="250"/>
      <c r="M51" s="617"/>
      <c r="N51" s="623"/>
      <c r="O51" s="624"/>
      <c r="P51" s="624"/>
      <c r="Q51" s="624"/>
      <c r="R51" s="624"/>
      <c r="S51" s="624"/>
      <c r="T51" s="625"/>
      <c r="U51" s="322" t="s">
        <v>57</v>
      </c>
      <c r="V51" s="323">
        <f>COUNTA(N52:T52)</f>
        <v>2</v>
      </c>
    </row>
    <row r="52" spans="1:28" ht="14.25" customHeight="1" x14ac:dyDescent="0.15">
      <c r="A52" s="250"/>
      <c r="B52" s="617" t="s">
        <v>62</v>
      </c>
      <c r="C52" s="623"/>
      <c r="D52" s="624"/>
      <c r="E52" s="624"/>
      <c r="F52" s="624" t="s">
        <v>83</v>
      </c>
      <c r="G52" s="624"/>
      <c r="H52" s="624"/>
      <c r="I52" s="625" t="s">
        <v>83</v>
      </c>
      <c r="J52" s="322" t="s">
        <v>69</v>
      </c>
      <c r="K52" s="326">
        <f>K51/K48</f>
        <v>0.2857142857142857</v>
      </c>
      <c r="L52" s="250"/>
      <c r="M52" s="617" t="s">
        <v>62</v>
      </c>
      <c r="N52" s="623"/>
      <c r="O52" s="624"/>
      <c r="P52" s="624"/>
      <c r="Q52" s="624"/>
      <c r="R52" s="624"/>
      <c r="S52" s="624" t="s">
        <v>83</v>
      </c>
      <c r="T52" s="625" t="s">
        <v>83</v>
      </c>
      <c r="U52" s="322" t="s">
        <v>69</v>
      </c>
      <c r="V52" s="326">
        <f>V51/V48</f>
        <v>0.2857142857142857</v>
      </c>
    </row>
    <row r="53" spans="1:28" ht="14.25" customHeight="1" x14ac:dyDescent="0.15">
      <c r="A53" s="250"/>
      <c r="B53" s="628"/>
      <c r="C53" s="626"/>
      <c r="D53" s="627"/>
      <c r="E53" s="627"/>
      <c r="F53" s="627"/>
      <c r="G53" s="627"/>
      <c r="H53" s="627"/>
      <c r="I53" s="629"/>
      <c r="J53" s="327" t="s">
        <v>235</v>
      </c>
      <c r="K53" s="328" t="str">
        <f>IF(K46&lt;1,"対象外",IF(K51&gt;=K46,"OK","NG"))</f>
        <v>OK</v>
      </c>
      <c r="L53" s="250"/>
      <c r="M53" s="628"/>
      <c r="N53" s="626"/>
      <c r="O53" s="627"/>
      <c r="P53" s="627"/>
      <c r="Q53" s="627"/>
      <c r="R53" s="627"/>
      <c r="S53" s="627"/>
      <c r="T53" s="629"/>
      <c r="U53" s="327" t="s">
        <v>235</v>
      </c>
      <c r="V53" s="328" t="str">
        <f>IF(1&gt;V46,"対象外",IF(V51&gt;=V46,"OK","NG"))</f>
        <v>OK</v>
      </c>
      <c r="AB53" s="253" t="str">
        <f>IF(COUNTIF(K52:W53,"NG")&gt;=1,"NG","OK")</f>
        <v>OK</v>
      </c>
    </row>
    <row r="54" spans="1:28" ht="14.25" hidden="1" customHeight="1" x14ac:dyDescent="0.15">
      <c r="A54" s="250"/>
      <c r="B54" s="252"/>
      <c r="C54" s="252"/>
      <c r="D54" s="252"/>
      <c r="E54" s="252"/>
      <c r="F54" s="252"/>
      <c r="G54" s="252"/>
      <c r="H54" s="311">
        <f>IF(AND(DAY(H46)&gt;=22,DAY(H46)&lt;=28,H47="土"),1,0)</f>
        <v>0</v>
      </c>
      <c r="I54" s="252"/>
      <c r="J54" s="250"/>
      <c r="K54" s="250"/>
      <c r="L54" s="250"/>
      <c r="M54" s="252"/>
      <c r="N54" s="252"/>
      <c r="O54" s="252"/>
      <c r="P54" s="252"/>
      <c r="Q54" s="252"/>
      <c r="R54" s="252"/>
      <c r="S54" s="311">
        <f>IF(AND(DAY(S46)&gt;=22,DAY(S46)&lt;=28,S47="土"),1,0)</f>
        <v>0</v>
      </c>
      <c r="T54" s="252"/>
      <c r="U54" s="250"/>
      <c r="V54" s="250"/>
      <c r="AA54" s="253">
        <f>_xlfn.AGGREGATE(9,6,C54:W54)</f>
        <v>0</v>
      </c>
      <c r="AB54" s="253" t="str">
        <f>IF(COUNTIF(K53:W54,"NG")&gt;=1,"NG","OK")</f>
        <v>OK</v>
      </c>
    </row>
    <row r="55" spans="1:28" ht="14.25" hidden="1" customHeight="1" x14ac:dyDescent="0.15">
      <c r="A55" s="250"/>
      <c r="B55" s="252"/>
      <c r="C55" s="252"/>
      <c r="D55" s="252"/>
      <c r="E55" s="252"/>
      <c r="F55" s="252"/>
      <c r="G55" s="252"/>
      <c r="H55" s="311">
        <f>IF(AND(DAY(H46)&gt;=22,DAY(H46)&lt;=28,H47="土",OR(H52="休",H52="雨")),1,0)</f>
        <v>0</v>
      </c>
      <c r="I55" s="252"/>
      <c r="J55" s="250"/>
      <c r="K55" s="250"/>
      <c r="L55" s="250"/>
      <c r="M55" s="252"/>
      <c r="N55" s="252"/>
      <c r="O55" s="252"/>
      <c r="P55" s="252"/>
      <c r="Q55" s="252"/>
      <c r="R55" s="252"/>
      <c r="S55" s="311">
        <f>IF(AND(DAY(S46)&gt;=22,DAY(S46)&lt;=28,S47="土",OR(S52="休",S52="雨")),1,0)</f>
        <v>0</v>
      </c>
      <c r="T55" s="252"/>
      <c r="U55" s="250"/>
      <c r="V55" s="250"/>
      <c r="AA55" s="253">
        <f>_xlfn.AGGREGATE(9,6,C55:W55)</f>
        <v>0</v>
      </c>
      <c r="AB55" s="253" t="str">
        <f>IF(COUNTIF(K54:W55,"NG")&gt;=1,"NG","OK")</f>
        <v>OK</v>
      </c>
    </row>
    <row r="56" spans="1:28" ht="14.25" hidden="1" customHeight="1" x14ac:dyDescent="0.15">
      <c r="A56" s="250"/>
      <c r="B56" s="252"/>
      <c r="C56" s="252"/>
      <c r="D56" s="252"/>
      <c r="E56" s="252"/>
      <c r="F56" s="252"/>
      <c r="G56" s="252"/>
      <c r="H56" s="311">
        <f>IF(AND(DAY(H46)&gt;=8,DAY(H46)&lt;=14,H47="土"),1,0)</f>
        <v>0</v>
      </c>
      <c r="I56" s="252"/>
      <c r="J56" s="250"/>
      <c r="K56" s="250"/>
      <c r="L56" s="250"/>
      <c r="M56" s="252"/>
      <c r="N56" s="252"/>
      <c r="O56" s="252"/>
      <c r="P56" s="252"/>
      <c r="Q56" s="252"/>
      <c r="R56" s="252"/>
      <c r="S56" s="311">
        <f>IF(AND(DAY(S46)&gt;=8,DAY(S46)&lt;=14,S47="土"),1,0)</f>
        <v>1</v>
      </c>
      <c r="T56" s="252"/>
      <c r="U56" s="250"/>
      <c r="V56" s="250"/>
      <c r="AA56" s="253">
        <f>_xlfn.AGGREGATE(9,6,C56:W56)</f>
        <v>1</v>
      </c>
      <c r="AB56" s="253" t="str">
        <f>IF(COUNTIF(K55:W56,"NG")&gt;=1,"NG","OK")</f>
        <v>OK</v>
      </c>
    </row>
    <row r="57" spans="1:28" ht="14.25" hidden="1" customHeight="1" x14ac:dyDescent="0.15">
      <c r="A57" s="250"/>
      <c r="B57" s="252"/>
      <c r="C57" s="252"/>
      <c r="D57" s="252"/>
      <c r="E57" s="252"/>
      <c r="F57" s="252"/>
      <c r="G57" s="252"/>
      <c r="H57" s="311">
        <f>IF(AND(DAY(H46)&gt;=8,DAY(H46)&lt;=14,H47="土",OR(H52="休",H52="雨")),1,0)</f>
        <v>0</v>
      </c>
      <c r="I57" s="252"/>
      <c r="J57" s="250"/>
      <c r="K57" s="250"/>
      <c r="L57" s="250"/>
      <c r="M57" s="252"/>
      <c r="N57" s="252"/>
      <c r="O57" s="252"/>
      <c r="P57" s="252"/>
      <c r="Q57" s="252"/>
      <c r="R57" s="252"/>
      <c r="S57" s="311">
        <f>IF(AND(DAY(S46)&gt;=8,DAY(S46)&lt;=14,S47="土",OR(S52="休",S52="雨")),1,0)</f>
        <v>1</v>
      </c>
      <c r="T57" s="252"/>
      <c r="U57" s="250"/>
      <c r="V57" s="250"/>
      <c r="AA57" s="253">
        <f>_xlfn.AGGREGATE(9,6,C57:W57)</f>
        <v>1</v>
      </c>
      <c r="AB57" s="253" t="str">
        <f>IF(COUNTIF(K56:W57,"NG")&gt;=1,"NG","OK")</f>
        <v>OK</v>
      </c>
    </row>
    <row r="58" spans="1:28" ht="14.25" customHeight="1" x14ac:dyDescent="0.15">
      <c r="A58" s="250"/>
      <c r="B58" s="252"/>
      <c r="C58" s="252"/>
      <c r="D58" s="252"/>
      <c r="E58" s="252"/>
      <c r="F58" s="252"/>
      <c r="G58" s="252"/>
      <c r="H58" s="252"/>
      <c r="I58" s="252"/>
      <c r="J58" s="250"/>
      <c r="K58" s="250"/>
      <c r="L58" s="250"/>
      <c r="M58" s="252"/>
      <c r="N58" s="252"/>
      <c r="O58" s="252"/>
      <c r="P58" s="252"/>
      <c r="Q58" s="252"/>
      <c r="R58" s="252"/>
      <c r="S58" s="252"/>
      <c r="T58" s="252"/>
      <c r="U58" s="250"/>
      <c r="V58" s="250"/>
    </row>
    <row r="59" spans="1:28" ht="14.25" customHeight="1" x14ac:dyDescent="0.15">
      <c r="A59" s="250"/>
      <c r="B59" s="250"/>
      <c r="C59" s="250"/>
      <c r="D59" s="250"/>
      <c r="E59" s="250"/>
      <c r="F59" s="250"/>
      <c r="G59" s="250"/>
      <c r="H59" s="250"/>
      <c r="I59" s="250"/>
      <c r="J59" s="250"/>
      <c r="K59" s="250"/>
      <c r="L59" s="250"/>
      <c r="M59" s="250"/>
      <c r="N59" s="250"/>
      <c r="O59" s="250"/>
      <c r="P59" s="250"/>
      <c r="Q59" s="250"/>
      <c r="R59" s="250"/>
      <c r="S59" s="250"/>
      <c r="T59" s="250"/>
      <c r="U59" s="250"/>
      <c r="V59" s="250"/>
    </row>
    <row r="60" spans="1:28" ht="14.25" hidden="1" customHeight="1" x14ac:dyDescent="0.15">
      <c r="A60" s="250"/>
      <c r="B60" s="250"/>
      <c r="C60" s="266">
        <f>YEAR(I44+1)</f>
        <v>2025</v>
      </c>
      <c r="D60" s="266">
        <f>MONTH(I44+1)</f>
        <v>10</v>
      </c>
      <c r="E60" s="266">
        <f>DAY(I44+1)</f>
        <v>20</v>
      </c>
      <c r="F60" s="266"/>
      <c r="G60" s="266"/>
      <c r="H60" s="266"/>
      <c r="I60" s="266"/>
      <c r="J60" s="250"/>
      <c r="K60" s="250"/>
      <c r="L60" s="250"/>
      <c r="M60" s="250"/>
      <c r="N60" s="266">
        <f>YEAR(T44+1)</f>
        <v>2025</v>
      </c>
      <c r="O60" s="266">
        <f>MONTH(T44+1)</f>
        <v>12</v>
      </c>
      <c r="P60" s="266">
        <f>DAY(T44+1)</f>
        <v>15</v>
      </c>
      <c r="Q60" s="266"/>
      <c r="R60" s="266"/>
      <c r="S60" s="266"/>
      <c r="T60" s="266"/>
      <c r="U60" s="250"/>
      <c r="V60" s="250"/>
    </row>
    <row r="61" spans="1:28" ht="14.25" hidden="1" customHeight="1" x14ac:dyDescent="0.15">
      <c r="A61" s="250"/>
      <c r="B61" s="250"/>
      <c r="C61" s="267">
        <f>I44+1</f>
        <v>45950</v>
      </c>
      <c r="D61" s="267">
        <f>C61+1</f>
        <v>45951</v>
      </c>
      <c r="E61" s="267">
        <f t="shared" ref="E61:I61" si="11">D61+1</f>
        <v>45952</v>
      </c>
      <c r="F61" s="267">
        <f t="shared" si="11"/>
        <v>45953</v>
      </c>
      <c r="G61" s="267">
        <f t="shared" si="11"/>
        <v>45954</v>
      </c>
      <c r="H61" s="267">
        <f t="shared" si="11"/>
        <v>45955</v>
      </c>
      <c r="I61" s="267">
        <f t="shared" si="11"/>
        <v>45956</v>
      </c>
      <c r="J61" s="250"/>
      <c r="K61" s="250"/>
      <c r="L61" s="250"/>
      <c r="M61" s="250"/>
      <c r="N61" s="267">
        <f>T44+1</f>
        <v>46006</v>
      </c>
      <c r="O61" s="267">
        <f t="shared" ref="O61:T61" si="12">N61+1</f>
        <v>46007</v>
      </c>
      <c r="P61" s="267">
        <f t="shared" si="12"/>
        <v>46008</v>
      </c>
      <c r="Q61" s="267">
        <f t="shared" si="12"/>
        <v>46009</v>
      </c>
      <c r="R61" s="267">
        <f t="shared" si="12"/>
        <v>46010</v>
      </c>
      <c r="S61" s="267">
        <f t="shared" si="12"/>
        <v>46011</v>
      </c>
      <c r="T61" s="267">
        <f t="shared" si="12"/>
        <v>46012</v>
      </c>
      <c r="U61" s="250"/>
      <c r="V61" s="250"/>
    </row>
    <row r="62" spans="1:28" ht="14.25" customHeight="1" x14ac:dyDescent="0.15">
      <c r="A62" s="250"/>
      <c r="B62" s="268" t="s">
        <v>141</v>
      </c>
      <c r="C62" s="270">
        <f>DATE($C60,$D60,1)</f>
        <v>45931</v>
      </c>
      <c r="D62" s="271"/>
      <c r="E62" s="271"/>
      <c r="F62" s="271"/>
      <c r="G62" s="271"/>
      <c r="H62" s="271"/>
      <c r="I62" s="271"/>
      <c r="J62" s="271"/>
      <c r="K62" s="319"/>
      <c r="L62" s="250"/>
      <c r="M62" s="268" t="s">
        <v>141</v>
      </c>
      <c r="N62" s="270">
        <f>DATE($N60,$O60,1)</f>
        <v>45992</v>
      </c>
      <c r="O62" s="271"/>
      <c r="P62" s="271"/>
      <c r="Q62" s="271"/>
      <c r="R62" s="271"/>
      <c r="S62" s="271"/>
      <c r="T62" s="271"/>
      <c r="U62" s="271"/>
      <c r="V62" s="319"/>
    </row>
    <row r="63" spans="1:28" ht="14.25" customHeight="1" x14ac:dyDescent="0.15">
      <c r="A63" s="250"/>
      <c r="B63" s="272" t="s">
        <v>222</v>
      </c>
      <c r="C63" s="273">
        <f>IF(I44&lt;$G$6,I46+1,"")</f>
        <v>45950</v>
      </c>
      <c r="D63" s="274">
        <f t="shared" ref="D63:I63" si="13">IF(C61&lt;$G$6,C63+1,"")</f>
        <v>45951</v>
      </c>
      <c r="E63" s="274">
        <f t="shared" si="13"/>
        <v>45952</v>
      </c>
      <c r="F63" s="274">
        <f t="shared" si="13"/>
        <v>45953</v>
      </c>
      <c r="G63" s="274">
        <f t="shared" si="13"/>
        <v>45954</v>
      </c>
      <c r="H63" s="274">
        <f t="shared" si="13"/>
        <v>45955</v>
      </c>
      <c r="I63" s="274">
        <f t="shared" si="13"/>
        <v>45956</v>
      </c>
      <c r="J63" s="320" t="s">
        <v>177</v>
      </c>
      <c r="K63" s="321">
        <f>COUNTIFS(C64:I64,"土",C65:I65,"")+COUNTIFS(C64:I64,"日",C65:I65,"")</f>
        <v>2</v>
      </c>
      <c r="L63" s="250"/>
      <c r="M63" s="272" t="s">
        <v>222</v>
      </c>
      <c r="N63" s="273">
        <f>IF(T44&lt;$G$6,T46+1,"")</f>
        <v>46006</v>
      </c>
      <c r="O63" s="274">
        <f t="shared" ref="O63:T63" si="14">IF(N61&lt;$G$6,N63+1,"")</f>
        <v>46007</v>
      </c>
      <c r="P63" s="274">
        <f t="shared" si="14"/>
        <v>46008</v>
      </c>
      <c r="Q63" s="274">
        <f t="shared" si="14"/>
        <v>46009</v>
      </c>
      <c r="R63" s="274">
        <f t="shared" si="14"/>
        <v>46010</v>
      </c>
      <c r="S63" s="274">
        <f t="shared" si="14"/>
        <v>46011</v>
      </c>
      <c r="T63" s="274">
        <f t="shared" si="14"/>
        <v>46012</v>
      </c>
      <c r="U63" s="320" t="s">
        <v>177</v>
      </c>
      <c r="V63" s="321">
        <f>COUNTIFS(N64:T64,"土",N65:T65,"")+COUNTIFS(N64:T64,"日",N65:T65,"")</f>
        <v>2</v>
      </c>
    </row>
    <row r="64" spans="1:28" ht="14.25" customHeight="1" x14ac:dyDescent="0.15">
      <c r="A64" s="250"/>
      <c r="B64" s="272" t="s">
        <v>65</v>
      </c>
      <c r="C64" s="279" t="str">
        <f>IF(C63="","","月")</f>
        <v>月</v>
      </c>
      <c r="D64" s="279" t="str">
        <f>IF(D63="","","火")</f>
        <v>火</v>
      </c>
      <c r="E64" s="279" t="str">
        <f>IF(E63="","","水")</f>
        <v>水</v>
      </c>
      <c r="F64" s="279" t="str">
        <f>IF(F63="","","木")</f>
        <v>木</v>
      </c>
      <c r="G64" s="279" t="str">
        <f>IF(G63="","","金")</f>
        <v>金</v>
      </c>
      <c r="H64" s="279" t="str">
        <f>IF(H63="","","土")</f>
        <v>土</v>
      </c>
      <c r="I64" s="279" t="str">
        <f>IF(I63="","","日")</f>
        <v>日</v>
      </c>
      <c r="J64" s="322" t="s">
        <v>234</v>
      </c>
      <c r="K64" s="323">
        <f>COUNTIF(C65:I65,"夏休")+COUNTIF(C65:I65,"冬休")+COUNTIF(C65:I65,"中止")+COUNTIF(C65:I65,"制作中")</f>
        <v>0</v>
      </c>
      <c r="L64" s="250"/>
      <c r="M64" s="272" t="s">
        <v>65</v>
      </c>
      <c r="N64" s="279" t="str">
        <f>IF(N63="","","月")</f>
        <v>月</v>
      </c>
      <c r="O64" s="279" t="str">
        <f>IF(O63="","","火")</f>
        <v>火</v>
      </c>
      <c r="P64" s="279" t="str">
        <f>IF(P63="","","水")</f>
        <v>水</v>
      </c>
      <c r="Q64" s="279" t="str">
        <f>IF(Q63="","","木")</f>
        <v>木</v>
      </c>
      <c r="R64" s="279" t="str">
        <f>IF(R63="","","金")</f>
        <v>金</v>
      </c>
      <c r="S64" s="279" t="str">
        <f>IF(S63="","","土")</f>
        <v>土</v>
      </c>
      <c r="T64" s="279" t="str">
        <f>IF(T63="","","日")</f>
        <v>日</v>
      </c>
      <c r="U64" s="322" t="s">
        <v>234</v>
      </c>
      <c r="V64" s="323">
        <f>COUNTIF(N65:T65,"夏休")+COUNTIF(N65:T65,"冬休")+COUNTIF(N65:T65,"中止")+COUNTIF(N65:T65,"制作中")</f>
        <v>0</v>
      </c>
    </row>
    <row r="65" spans="1:28" ht="14.25" customHeight="1" x14ac:dyDescent="0.15">
      <c r="A65" s="250"/>
      <c r="B65" s="617" t="s">
        <v>234</v>
      </c>
      <c r="C65" s="618"/>
      <c r="D65" s="619"/>
      <c r="E65" s="619"/>
      <c r="F65" s="619"/>
      <c r="G65" s="619"/>
      <c r="H65" s="619"/>
      <c r="I65" s="621"/>
      <c r="J65" s="322" t="s">
        <v>66</v>
      </c>
      <c r="K65" s="323">
        <f>COUNT(C63:I63)-K64</f>
        <v>7</v>
      </c>
      <c r="L65" s="250"/>
      <c r="M65" s="617" t="s">
        <v>234</v>
      </c>
      <c r="N65" s="618"/>
      <c r="O65" s="619"/>
      <c r="P65" s="619"/>
      <c r="Q65" s="619"/>
      <c r="R65" s="619"/>
      <c r="S65" s="619"/>
      <c r="T65" s="621"/>
      <c r="U65" s="322" t="s">
        <v>66</v>
      </c>
      <c r="V65" s="323">
        <f>COUNT(N63:T63)-V64</f>
        <v>7</v>
      </c>
    </row>
    <row r="66" spans="1:28" ht="14.25" customHeight="1" x14ac:dyDescent="0.15">
      <c r="A66" s="250"/>
      <c r="B66" s="617"/>
      <c r="C66" s="382"/>
      <c r="D66" s="372"/>
      <c r="E66" s="372"/>
      <c r="F66" s="372"/>
      <c r="G66" s="372"/>
      <c r="H66" s="372"/>
      <c r="I66" s="622"/>
      <c r="J66" s="322" t="s">
        <v>67</v>
      </c>
      <c r="K66" s="323">
        <f>COUNTIF(C67:I68,"休")</f>
        <v>2</v>
      </c>
      <c r="L66" s="250"/>
      <c r="M66" s="617"/>
      <c r="N66" s="382"/>
      <c r="O66" s="372"/>
      <c r="P66" s="372"/>
      <c r="Q66" s="372"/>
      <c r="R66" s="372"/>
      <c r="S66" s="372"/>
      <c r="T66" s="622"/>
      <c r="U66" s="322" t="s">
        <v>67</v>
      </c>
      <c r="V66" s="323">
        <f>COUNTIF(N67:T68,"休")</f>
        <v>2</v>
      </c>
    </row>
    <row r="67" spans="1:28" ht="14.25" customHeight="1" x14ac:dyDescent="0.15">
      <c r="A67" s="250"/>
      <c r="B67" s="617" t="s">
        <v>60</v>
      </c>
      <c r="C67" s="623"/>
      <c r="D67" s="624"/>
      <c r="E67" s="624"/>
      <c r="F67" s="624"/>
      <c r="G67" s="624"/>
      <c r="H67" s="624" t="s">
        <v>83</v>
      </c>
      <c r="I67" s="625" t="s">
        <v>83</v>
      </c>
      <c r="J67" s="322" t="s">
        <v>68</v>
      </c>
      <c r="K67" s="326">
        <f>K66/K65</f>
        <v>0.2857142857142857</v>
      </c>
      <c r="L67" s="250"/>
      <c r="M67" s="617" t="s">
        <v>60</v>
      </c>
      <c r="N67" s="623"/>
      <c r="O67" s="624"/>
      <c r="P67" s="624"/>
      <c r="Q67" s="624"/>
      <c r="R67" s="624"/>
      <c r="S67" s="624" t="s">
        <v>83</v>
      </c>
      <c r="T67" s="625" t="s">
        <v>83</v>
      </c>
      <c r="U67" s="322" t="s">
        <v>68</v>
      </c>
      <c r="V67" s="326">
        <f>V66/V65</f>
        <v>0.2857142857142857</v>
      </c>
    </row>
    <row r="68" spans="1:28" ht="14.25" customHeight="1" x14ac:dyDescent="0.15">
      <c r="A68" s="250"/>
      <c r="B68" s="617"/>
      <c r="C68" s="623"/>
      <c r="D68" s="624"/>
      <c r="E68" s="624"/>
      <c r="F68" s="624"/>
      <c r="G68" s="624"/>
      <c r="H68" s="624"/>
      <c r="I68" s="625"/>
      <c r="J68" s="322" t="s">
        <v>57</v>
      </c>
      <c r="K68" s="323">
        <f>COUNTA(C69:I69)</f>
        <v>2</v>
      </c>
      <c r="L68" s="250"/>
      <c r="M68" s="617"/>
      <c r="N68" s="623"/>
      <c r="O68" s="624"/>
      <c r="P68" s="624"/>
      <c r="Q68" s="624"/>
      <c r="R68" s="624"/>
      <c r="S68" s="624"/>
      <c r="T68" s="625"/>
      <c r="U68" s="322" t="s">
        <v>57</v>
      </c>
      <c r="V68" s="323">
        <f>COUNTA(N69:T69)</f>
        <v>2</v>
      </c>
    </row>
    <row r="69" spans="1:28" ht="14.25" customHeight="1" x14ac:dyDescent="0.15">
      <c r="A69" s="250"/>
      <c r="B69" s="617" t="s">
        <v>62</v>
      </c>
      <c r="C69" s="623"/>
      <c r="D69" s="624"/>
      <c r="E69" s="624"/>
      <c r="F69" s="624"/>
      <c r="G69" s="624"/>
      <c r="H69" s="624" t="s">
        <v>83</v>
      </c>
      <c r="I69" s="625" t="s">
        <v>83</v>
      </c>
      <c r="J69" s="322" t="s">
        <v>69</v>
      </c>
      <c r="K69" s="326">
        <f>K68/K65</f>
        <v>0.2857142857142857</v>
      </c>
      <c r="L69" s="250"/>
      <c r="M69" s="617" t="s">
        <v>62</v>
      </c>
      <c r="N69" s="623"/>
      <c r="O69" s="624"/>
      <c r="P69" s="624"/>
      <c r="Q69" s="624"/>
      <c r="R69" s="624"/>
      <c r="S69" s="624" t="s">
        <v>83</v>
      </c>
      <c r="T69" s="625" t="s">
        <v>83</v>
      </c>
      <c r="U69" s="322" t="s">
        <v>69</v>
      </c>
      <c r="V69" s="326">
        <f>V68/V65</f>
        <v>0.2857142857142857</v>
      </c>
    </row>
    <row r="70" spans="1:28" ht="14.25" customHeight="1" x14ac:dyDescent="0.15">
      <c r="A70" s="250"/>
      <c r="B70" s="628"/>
      <c r="C70" s="626"/>
      <c r="D70" s="627"/>
      <c r="E70" s="627"/>
      <c r="F70" s="627"/>
      <c r="G70" s="627"/>
      <c r="H70" s="627"/>
      <c r="I70" s="629"/>
      <c r="J70" s="327" t="s">
        <v>235</v>
      </c>
      <c r="K70" s="328" t="str">
        <f>IF(1&gt;K63,"対象外",IF(K68&gt;=K63,"OK","NG"))</f>
        <v>OK</v>
      </c>
      <c r="L70" s="250"/>
      <c r="M70" s="628"/>
      <c r="N70" s="626"/>
      <c r="O70" s="627"/>
      <c r="P70" s="627"/>
      <c r="Q70" s="627"/>
      <c r="R70" s="627"/>
      <c r="S70" s="627"/>
      <c r="T70" s="629"/>
      <c r="U70" s="327" t="s">
        <v>235</v>
      </c>
      <c r="V70" s="328" t="str">
        <f>IF(1&gt;V63,"対象外",IF(V68&gt;=V63,"OK","NG"))</f>
        <v>OK</v>
      </c>
      <c r="AB70" s="253" t="str">
        <f>IF(COUNTIF(K69:W70,"NG")&gt;=1,"NG","OK")</f>
        <v>OK</v>
      </c>
    </row>
    <row r="71" spans="1:28" ht="14.25" hidden="1" customHeight="1" x14ac:dyDescent="0.15">
      <c r="A71" s="250"/>
      <c r="B71" s="252"/>
      <c r="C71" s="252"/>
      <c r="D71" s="252"/>
      <c r="E71" s="252"/>
      <c r="F71" s="252"/>
      <c r="G71" s="252"/>
      <c r="H71" s="311">
        <f>IF(AND(DAY(H63)&gt;=22,DAY(H63)&lt;=28,H64="土"),1,0)</f>
        <v>1</v>
      </c>
      <c r="I71" s="252"/>
      <c r="J71" s="250"/>
      <c r="K71" s="250"/>
      <c r="L71" s="250"/>
      <c r="M71" s="252"/>
      <c r="N71" s="252"/>
      <c r="O71" s="252"/>
      <c r="P71" s="252"/>
      <c r="Q71" s="252"/>
      <c r="R71" s="252"/>
      <c r="S71" s="311">
        <f>IF(AND(DAY(S63)&gt;=22,DAY(S63)&lt;=28,S64="土"),1,0)</f>
        <v>0</v>
      </c>
      <c r="T71" s="252"/>
      <c r="U71" s="250"/>
      <c r="V71" s="250"/>
      <c r="AA71" s="253">
        <f>_xlfn.AGGREGATE(9,6,C71:W71)</f>
        <v>1</v>
      </c>
      <c r="AB71" s="253" t="str">
        <f>IF(COUNTIF(K70:W71,"NG")&gt;=1,"NG","OK")</f>
        <v>OK</v>
      </c>
    </row>
    <row r="72" spans="1:28" ht="14.25" hidden="1" customHeight="1" x14ac:dyDescent="0.15">
      <c r="A72" s="250"/>
      <c r="B72" s="252"/>
      <c r="C72" s="252"/>
      <c r="D72" s="252"/>
      <c r="E72" s="252"/>
      <c r="F72" s="252"/>
      <c r="G72" s="252"/>
      <c r="H72" s="311">
        <f>IF(AND(DAY(H63)&gt;=22,DAY(H63)&lt;=28,H64="土",OR(H69="休",H69="雨")),1,0)</f>
        <v>1</v>
      </c>
      <c r="I72" s="252"/>
      <c r="J72" s="250"/>
      <c r="K72" s="250"/>
      <c r="L72" s="250"/>
      <c r="M72" s="252"/>
      <c r="N72" s="252"/>
      <c r="O72" s="252"/>
      <c r="P72" s="252"/>
      <c r="Q72" s="252"/>
      <c r="R72" s="252"/>
      <c r="S72" s="311">
        <f>IF(AND(DAY(S63)&gt;=22,DAY(S63)&lt;=28,S64="土",OR(S69="休",S69="雨")),1,0)</f>
        <v>0</v>
      </c>
      <c r="T72" s="252"/>
      <c r="U72" s="250"/>
      <c r="V72" s="250"/>
      <c r="AA72" s="253">
        <f>_xlfn.AGGREGATE(9,6,C72:W72)</f>
        <v>1</v>
      </c>
      <c r="AB72" s="253" t="str">
        <f>IF(COUNTIF(K71:W72,"NG")&gt;=1,"NG","OK")</f>
        <v>OK</v>
      </c>
    </row>
    <row r="73" spans="1:28" ht="14.25" hidden="1" customHeight="1" x14ac:dyDescent="0.15">
      <c r="A73" s="250"/>
      <c r="B73" s="252"/>
      <c r="C73" s="252"/>
      <c r="D73" s="252"/>
      <c r="E73" s="252"/>
      <c r="F73" s="252"/>
      <c r="G73" s="252"/>
      <c r="H73" s="311">
        <f>IF(AND(DAY(H63)&gt;=8,DAY(H63)&lt;=14,H64="土"),1,0)</f>
        <v>0</v>
      </c>
      <c r="I73" s="252"/>
      <c r="J73" s="250"/>
      <c r="K73" s="250"/>
      <c r="L73" s="250"/>
      <c r="M73" s="252"/>
      <c r="N73" s="252"/>
      <c r="O73" s="252"/>
      <c r="P73" s="252"/>
      <c r="Q73" s="252"/>
      <c r="R73" s="252"/>
      <c r="S73" s="311">
        <f>IF(AND(DAY(S63)&gt;=8,DAY(S63)&lt;=14,S64="土"),1,0)</f>
        <v>0</v>
      </c>
      <c r="T73" s="252"/>
      <c r="U73" s="250"/>
      <c r="V73" s="250"/>
      <c r="AA73" s="253">
        <f>_xlfn.AGGREGATE(9,6,C73:W73)</f>
        <v>0</v>
      </c>
      <c r="AB73" s="253" t="str">
        <f>IF(COUNTIF(K72:W73,"NG")&gt;=1,"NG","OK")</f>
        <v>OK</v>
      </c>
    </row>
    <row r="74" spans="1:28" ht="14.25" hidden="1" customHeight="1" x14ac:dyDescent="0.15">
      <c r="A74" s="250"/>
      <c r="B74" s="252"/>
      <c r="C74" s="252"/>
      <c r="D74" s="252"/>
      <c r="E74" s="252"/>
      <c r="F74" s="252"/>
      <c r="G74" s="252"/>
      <c r="H74" s="311">
        <f>IF(AND(DAY(H63)&gt;=8,DAY(H63)&lt;=14,H64="土",OR(H69="休",H69="雨")),1,0)</f>
        <v>0</v>
      </c>
      <c r="I74" s="252"/>
      <c r="J74" s="250"/>
      <c r="K74" s="250"/>
      <c r="L74" s="250"/>
      <c r="M74" s="252"/>
      <c r="N74" s="252"/>
      <c r="O74" s="252"/>
      <c r="P74" s="252"/>
      <c r="Q74" s="252"/>
      <c r="R74" s="252"/>
      <c r="S74" s="311">
        <f>IF(AND(DAY(S63)&gt;=8,DAY(S63)&lt;=14,S64="土",OR(S69="休",S69="雨")),1,0)</f>
        <v>0</v>
      </c>
      <c r="T74" s="252"/>
      <c r="U74" s="250"/>
      <c r="V74" s="250"/>
      <c r="AA74" s="253">
        <f>_xlfn.AGGREGATE(9,6,C74:W74)</f>
        <v>0</v>
      </c>
      <c r="AB74" s="253" t="str">
        <f>IF(COUNTIF(K73:W74,"NG")&gt;=1,"NG","OK")</f>
        <v>OK</v>
      </c>
    </row>
    <row r="75" spans="1:28" ht="14.25" customHeight="1" x14ac:dyDescent="0.15">
      <c r="A75" s="250"/>
      <c r="B75" s="252"/>
      <c r="C75" s="252"/>
      <c r="D75" s="252"/>
      <c r="E75" s="252"/>
      <c r="F75" s="252"/>
      <c r="G75" s="252"/>
      <c r="H75" s="252"/>
      <c r="I75" s="252"/>
      <c r="J75" s="250"/>
      <c r="K75" s="250"/>
      <c r="L75" s="250"/>
      <c r="M75" s="252"/>
      <c r="N75" s="252"/>
      <c r="O75" s="252"/>
      <c r="P75" s="252"/>
      <c r="Q75" s="252"/>
      <c r="R75" s="252"/>
      <c r="S75" s="252"/>
      <c r="T75" s="252"/>
      <c r="U75" s="250"/>
      <c r="V75" s="250"/>
    </row>
    <row r="76" spans="1:28" ht="14.25" customHeight="1" x14ac:dyDescent="0.15">
      <c r="A76" s="250"/>
      <c r="B76" s="250"/>
      <c r="C76" s="250"/>
      <c r="D76" s="250"/>
      <c r="E76" s="250"/>
      <c r="F76" s="250"/>
      <c r="G76" s="250"/>
      <c r="H76" s="250"/>
      <c r="I76" s="250"/>
      <c r="J76" s="250"/>
      <c r="K76" s="250"/>
      <c r="L76" s="250"/>
      <c r="M76" s="250"/>
      <c r="N76" s="250"/>
      <c r="O76" s="250"/>
      <c r="P76" s="250"/>
      <c r="Q76" s="250"/>
      <c r="R76" s="250"/>
      <c r="S76" s="250"/>
      <c r="T76" s="250"/>
      <c r="U76" s="250"/>
      <c r="V76" s="250"/>
    </row>
    <row r="77" spans="1:28" ht="14.25" hidden="1" customHeight="1" x14ac:dyDescent="0.15">
      <c r="A77" s="250"/>
      <c r="B77" s="250"/>
      <c r="C77" s="266">
        <f>YEAR(I61+1)</f>
        <v>2025</v>
      </c>
      <c r="D77" s="266">
        <f>MONTH(I61+1)</f>
        <v>10</v>
      </c>
      <c r="E77" s="266">
        <f>DAY(I61+1)</f>
        <v>27</v>
      </c>
      <c r="F77" s="266"/>
      <c r="G77" s="266"/>
      <c r="H77" s="266"/>
      <c r="I77" s="266"/>
      <c r="J77" s="250"/>
      <c r="K77" s="250"/>
      <c r="L77" s="250"/>
      <c r="M77" s="250"/>
      <c r="N77" s="266">
        <f>YEAR(T61+1)</f>
        <v>2025</v>
      </c>
      <c r="O77" s="266">
        <f>MONTH(T61+1)</f>
        <v>12</v>
      </c>
      <c r="P77" s="266">
        <f>DAY(T61+1)</f>
        <v>22</v>
      </c>
      <c r="Q77" s="266"/>
      <c r="R77" s="266"/>
      <c r="S77" s="266"/>
      <c r="T77" s="266"/>
      <c r="U77" s="250"/>
      <c r="V77" s="250"/>
    </row>
    <row r="78" spans="1:28" ht="14.25" hidden="1" customHeight="1" x14ac:dyDescent="0.15">
      <c r="A78" s="250"/>
      <c r="B78" s="250"/>
      <c r="C78" s="267">
        <f>I61+1</f>
        <v>45957</v>
      </c>
      <c r="D78" s="267">
        <f>C78+1</f>
        <v>45958</v>
      </c>
      <c r="E78" s="267">
        <f t="shared" ref="E78:I78" si="15">D78+1</f>
        <v>45959</v>
      </c>
      <c r="F78" s="267">
        <f t="shared" si="15"/>
        <v>45960</v>
      </c>
      <c r="G78" s="267">
        <f t="shared" si="15"/>
        <v>45961</v>
      </c>
      <c r="H78" s="267">
        <f t="shared" si="15"/>
        <v>45962</v>
      </c>
      <c r="I78" s="267">
        <f t="shared" si="15"/>
        <v>45963</v>
      </c>
      <c r="J78" s="250"/>
      <c r="K78" s="250"/>
      <c r="L78" s="250"/>
      <c r="M78" s="250"/>
      <c r="N78" s="267">
        <f>T61+1</f>
        <v>46013</v>
      </c>
      <c r="O78" s="267">
        <f t="shared" ref="O78:T78" si="16">N78+1</f>
        <v>46014</v>
      </c>
      <c r="P78" s="267">
        <f t="shared" si="16"/>
        <v>46015</v>
      </c>
      <c r="Q78" s="267">
        <f t="shared" si="16"/>
        <v>46016</v>
      </c>
      <c r="R78" s="267">
        <f t="shared" si="16"/>
        <v>46017</v>
      </c>
      <c r="S78" s="267">
        <f t="shared" si="16"/>
        <v>46018</v>
      </c>
      <c r="T78" s="267">
        <f t="shared" si="16"/>
        <v>46019</v>
      </c>
      <c r="U78" s="250"/>
      <c r="V78" s="250"/>
    </row>
    <row r="79" spans="1:28" ht="14.25" customHeight="1" x14ac:dyDescent="0.15">
      <c r="A79" s="250"/>
      <c r="B79" s="268" t="s">
        <v>141</v>
      </c>
      <c r="C79" s="270">
        <f>DATE($C77,$D77,1)</f>
        <v>45931</v>
      </c>
      <c r="D79" s="271"/>
      <c r="E79" s="271"/>
      <c r="F79" s="271"/>
      <c r="G79" s="271"/>
      <c r="H79" s="271"/>
      <c r="I79" s="271"/>
      <c r="J79" s="271"/>
      <c r="K79" s="319"/>
      <c r="L79" s="250"/>
      <c r="M79" s="268" t="s">
        <v>141</v>
      </c>
      <c r="N79" s="270">
        <f>DATE($N77,$O77,1)</f>
        <v>45992</v>
      </c>
      <c r="O79" s="271"/>
      <c r="P79" s="271"/>
      <c r="Q79" s="271"/>
      <c r="R79" s="271"/>
      <c r="S79" s="271"/>
      <c r="T79" s="271"/>
      <c r="U79" s="271"/>
      <c r="V79" s="319"/>
    </row>
    <row r="80" spans="1:28" ht="14.25" customHeight="1" x14ac:dyDescent="0.15">
      <c r="A80" s="250"/>
      <c r="B80" s="272" t="s">
        <v>222</v>
      </c>
      <c r="C80" s="273">
        <f>IF(I61&lt;$G$6,I63+1,"")</f>
        <v>45957</v>
      </c>
      <c r="D80" s="274">
        <f t="shared" ref="D80:I80" si="17">IF(C78&lt;$G$6,C80+1,"")</f>
        <v>45958</v>
      </c>
      <c r="E80" s="274">
        <f t="shared" si="17"/>
        <v>45959</v>
      </c>
      <c r="F80" s="274">
        <f t="shared" si="17"/>
        <v>45960</v>
      </c>
      <c r="G80" s="274">
        <f t="shared" si="17"/>
        <v>45961</v>
      </c>
      <c r="H80" s="274">
        <f>IF(G78&lt;$G$6,G80+1,"")</f>
        <v>45962</v>
      </c>
      <c r="I80" s="274">
        <f t="shared" si="17"/>
        <v>45963</v>
      </c>
      <c r="J80" s="320" t="s">
        <v>177</v>
      </c>
      <c r="K80" s="321">
        <f>COUNTIFS(C81:I81,"土",C82:I82,"")+COUNTIFS(C81:I81,"日",C82:I82,"")</f>
        <v>2</v>
      </c>
      <c r="L80" s="250"/>
      <c r="M80" s="272" t="s">
        <v>222</v>
      </c>
      <c r="N80" s="273">
        <f>IF(T61&lt;$G$6,T63+1,"")</f>
        <v>46013</v>
      </c>
      <c r="O80" s="274">
        <f t="shared" ref="O80:T80" si="18">IF(N78&lt;$G$6,N80+1,"")</f>
        <v>46014</v>
      </c>
      <c r="P80" s="274">
        <f t="shared" si="18"/>
        <v>46015</v>
      </c>
      <c r="Q80" s="274">
        <f t="shared" si="18"/>
        <v>46016</v>
      </c>
      <c r="R80" s="274">
        <f t="shared" si="18"/>
        <v>46017</v>
      </c>
      <c r="S80" s="274">
        <f t="shared" si="18"/>
        <v>46018</v>
      </c>
      <c r="T80" s="274">
        <f t="shared" si="18"/>
        <v>46019</v>
      </c>
      <c r="U80" s="320" t="s">
        <v>177</v>
      </c>
      <c r="V80" s="321">
        <f>COUNTIFS(N81:T81,"土",N82:T82,"")+COUNTIFS(N81:T81,"日",N82:T82,"")</f>
        <v>2</v>
      </c>
    </row>
    <row r="81" spans="1:28" ht="14.25" customHeight="1" x14ac:dyDescent="0.15">
      <c r="A81" s="250"/>
      <c r="B81" s="272" t="s">
        <v>65</v>
      </c>
      <c r="C81" s="279" t="str">
        <f>IF(C80="","","月")</f>
        <v>月</v>
      </c>
      <c r="D81" s="279" t="str">
        <f>IF(D80="","","火")</f>
        <v>火</v>
      </c>
      <c r="E81" s="279" t="str">
        <f>IF(E80="","","水")</f>
        <v>水</v>
      </c>
      <c r="F81" s="279" t="str">
        <f>IF(F80="","","木")</f>
        <v>木</v>
      </c>
      <c r="G81" s="279" t="str">
        <f>IF(G80="","","金")</f>
        <v>金</v>
      </c>
      <c r="H81" s="279" t="str">
        <f>IF(H80="","","土")</f>
        <v>土</v>
      </c>
      <c r="I81" s="279" t="str">
        <f>IF(I80="","","日")</f>
        <v>日</v>
      </c>
      <c r="J81" s="322" t="s">
        <v>234</v>
      </c>
      <c r="K81" s="323">
        <f>COUNTIF(C82:I82,"夏休")+COUNTIF(C82:I82,"冬休")+COUNTIF(C82:I82,"中止")+COUNTIF(C82:I82,"制作中")</f>
        <v>0</v>
      </c>
      <c r="L81" s="250"/>
      <c r="M81" s="272" t="s">
        <v>65</v>
      </c>
      <c r="N81" s="279" t="str">
        <f>IF(N80="","","月")</f>
        <v>月</v>
      </c>
      <c r="O81" s="279" t="str">
        <f>IF(O80="","","火")</f>
        <v>火</v>
      </c>
      <c r="P81" s="279" t="str">
        <f>IF(P80="","","水")</f>
        <v>水</v>
      </c>
      <c r="Q81" s="279" t="str">
        <f>IF(Q80="","","木")</f>
        <v>木</v>
      </c>
      <c r="R81" s="279" t="str">
        <f>IF(R80="","","金")</f>
        <v>金</v>
      </c>
      <c r="S81" s="279" t="str">
        <f>IF(S80="","","土")</f>
        <v>土</v>
      </c>
      <c r="T81" s="279" t="str">
        <f>IF(T80="","","日")</f>
        <v>日</v>
      </c>
      <c r="U81" s="322" t="s">
        <v>234</v>
      </c>
      <c r="V81" s="323">
        <f>COUNTIF(N82:T82,"夏休")+COUNTIF(N82:T82,"冬休")+COUNTIF(N82:T82,"中止")+COUNTIF(N82:T82,"制作中")</f>
        <v>0</v>
      </c>
    </row>
    <row r="82" spans="1:28" ht="14.25" customHeight="1" x14ac:dyDescent="0.15">
      <c r="A82" s="250"/>
      <c r="B82" s="617" t="s">
        <v>234</v>
      </c>
      <c r="C82" s="618"/>
      <c r="D82" s="619"/>
      <c r="E82" s="619"/>
      <c r="F82" s="619"/>
      <c r="G82" s="619"/>
      <c r="H82" s="619"/>
      <c r="I82" s="621"/>
      <c r="J82" s="322" t="s">
        <v>66</v>
      </c>
      <c r="K82" s="323">
        <f>COUNT(C80:I80)-K81</f>
        <v>7</v>
      </c>
      <c r="L82" s="250"/>
      <c r="M82" s="617" t="s">
        <v>234</v>
      </c>
      <c r="N82" s="618"/>
      <c r="O82" s="619"/>
      <c r="P82" s="619"/>
      <c r="Q82" s="619"/>
      <c r="R82" s="619"/>
      <c r="S82" s="619"/>
      <c r="T82" s="621"/>
      <c r="U82" s="322" t="s">
        <v>66</v>
      </c>
      <c r="V82" s="323">
        <f>COUNT(N80:T80)-V81</f>
        <v>7</v>
      </c>
    </row>
    <row r="83" spans="1:28" ht="14.25" customHeight="1" x14ac:dyDescent="0.15">
      <c r="A83" s="250"/>
      <c r="B83" s="617"/>
      <c r="C83" s="382"/>
      <c r="D83" s="372"/>
      <c r="E83" s="372"/>
      <c r="F83" s="372"/>
      <c r="G83" s="372"/>
      <c r="H83" s="372"/>
      <c r="I83" s="622"/>
      <c r="J83" s="322" t="s">
        <v>67</v>
      </c>
      <c r="K83" s="323">
        <f>COUNTIF(C84:I85,"休")</f>
        <v>2</v>
      </c>
      <c r="L83" s="250"/>
      <c r="M83" s="617"/>
      <c r="N83" s="382"/>
      <c r="O83" s="372"/>
      <c r="P83" s="372"/>
      <c r="Q83" s="372"/>
      <c r="R83" s="372"/>
      <c r="S83" s="372"/>
      <c r="T83" s="622"/>
      <c r="U83" s="322" t="s">
        <v>67</v>
      </c>
      <c r="V83" s="323">
        <f>COUNTIF(N84:T85,"休")</f>
        <v>2</v>
      </c>
    </row>
    <row r="84" spans="1:28" ht="14.25" customHeight="1" x14ac:dyDescent="0.15">
      <c r="A84" s="250"/>
      <c r="B84" s="617" t="s">
        <v>60</v>
      </c>
      <c r="C84" s="623"/>
      <c r="D84" s="624"/>
      <c r="E84" s="624"/>
      <c r="F84" s="624"/>
      <c r="G84" s="624"/>
      <c r="H84" s="624" t="s">
        <v>83</v>
      </c>
      <c r="I84" s="625" t="s">
        <v>83</v>
      </c>
      <c r="J84" s="322" t="s">
        <v>68</v>
      </c>
      <c r="K84" s="326">
        <f>K83/K82</f>
        <v>0.2857142857142857</v>
      </c>
      <c r="L84" s="250"/>
      <c r="M84" s="617" t="s">
        <v>60</v>
      </c>
      <c r="N84" s="623"/>
      <c r="O84" s="624"/>
      <c r="P84" s="624"/>
      <c r="Q84" s="624"/>
      <c r="R84" s="624"/>
      <c r="S84" s="624" t="s">
        <v>83</v>
      </c>
      <c r="T84" s="625" t="s">
        <v>83</v>
      </c>
      <c r="U84" s="322" t="s">
        <v>68</v>
      </c>
      <c r="V84" s="326">
        <f>V83/V82</f>
        <v>0.2857142857142857</v>
      </c>
    </row>
    <row r="85" spans="1:28" ht="14.25" customHeight="1" x14ac:dyDescent="0.15">
      <c r="A85" s="250"/>
      <c r="B85" s="617"/>
      <c r="C85" s="623"/>
      <c r="D85" s="624"/>
      <c r="E85" s="624"/>
      <c r="F85" s="624"/>
      <c r="G85" s="624"/>
      <c r="H85" s="624"/>
      <c r="I85" s="625"/>
      <c r="J85" s="322" t="s">
        <v>57</v>
      </c>
      <c r="K85" s="323">
        <f>COUNTA(C86:I86)</f>
        <v>2</v>
      </c>
      <c r="L85" s="250"/>
      <c r="M85" s="617"/>
      <c r="N85" s="623"/>
      <c r="O85" s="624"/>
      <c r="P85" s="624"/>
      <c r="Q85" s="624"/>
      <c r="R85" s="624"/>
      <c r="S85" s="624"/>
      <c r="T85" s="625"/>
      <c r="U85" s="322" t="s">
        <v>57</v>
      </c>
      <c r="V85" s="323">
        <f>COUNTA(N86:T86)</f>
        <v>2</v>
      </c>
    </row>
    <row r="86" spans="1:28" ht="14.25" customHeight="1" x14ac:dyDescent="0.15">
      <c r="A86" s="250"/>
      <c r="B86" s="617" t="s">
        <v>62</v>
      </c>
      <c r="C86" s="623"/>
      <c r="D86" s="624"/>
      <c r="E86" s="624"/>
      <c r="F86" s="624"/>
      <c r="G86" s="624"/>
      <c r="H86" s="624" t="s">
        <v>83</v>
      </c>
      <c r="I86" s="625" t="s">
        <v>83</v>
      </c>
      <c r="J86" s="322" t="s">
        <v>69</v>
      </c>
      <c r="K86" s="326">
        <f>K85/K82</f>
        <v>0.2857142857142857</v>
      </c>
      <c r="L86" s="250"/>
      <c r="M86" s="617" t="s">
        <v>62</v>
      </c>
      <c r="N86" s="623"/>
      <c r="O86" s="624"/>
      <c r="P86" s="624"/>
      <c r="Q86" s="624"/>
      <c r="R86" s="624"/>
      <c r="S86" s="624" t="s">
        <v>83</v>
      </c>
      <c r="T86" s="625" t="s">
        <v>83</v>
      </c>
      <c r="U86" s="322" t="s">
        <v>69</v>
      </c>
      <c r="V86" s="326">
        <f>V85/V82</f>
        <v>0.2857142857142857</v>
      </c>
    </row>
    <row r="87" spans="1:28" ht="14.25" customHeight="1" x14ac:dyDescent="0.15">
      <c r="A87" s="250"/>
      <c r="B87" s="628"/>
      <c r="C87" s="626"/>
      <c r="D87" s="627"/>
      <c r="E87" s="627"/>
      <c r="F87" s="627"/>
      <c r="G87" s="627"/>
      <c r="H87" s="627"/>
      <c r="I87" s="629"/>
      <c r="J87" s="327" t="s">
        <v>235</v>
      </c>
      <c r="K87" s="328" t="str">
        <f>IF(1&gt;K80,"対象外",IF(K85&gt;=K80,"OK","NG"))</f>
        <v>OK</v>
      </c>
      <c r="L87" s="250"/>
      <c r="M87" s="628"/>
      <c r="N87" s="626"/>
      <c r="O87" s="627"/>
      <c r="P87" s="627"/>
      <c r="Q87" s="627"/>
      <c r="R87" s="627"/>
      <c r="S87" s="627"/>
      <c r="T87" s="629"/>
      <c r="U87" s="327" t="s">
        <v>235</v>
      </c>
      <c r="V87" s="328" t="str">
        <f>IF(1&gt;V80,"対象外",IF(V85&gt;=V80,"OK","NG"))</f>
        <v>OK</v>
      </c>
      <c r="AB87" s="253" t="str">
        <f>IF(COUNTIF(K86:W87,"NG")&gt;=1,"NG","OK")</f>
        <v>OK</v>
      </c>
    </row>
    <row r="88" spans="1:28" ht="14.25" hidden="1" customHeight="1" x14ac:dyDescent="0.15">
      <c r="A88" s="250"/>
      <c r="B88" s="252"/>
      <c r="C88" s="252"/>
      <c r="D88" s="252"/>
      <c r="E88" s="252"/>
      <c r="F88" s="252"/>
      <c r="G88" s="252"/>
      <c r="H88" s="311">
        <f>IF(AND(DAY(H80)&gt;=22,DAY(H80)&lt;=28,H81="土"),1,0)</f>
        <v>0</v>
      </c>
      <c r="I88" s="252"/>
      <c r="J88" s="250"/>
      <c r="K88" s="250"/>
      <c r="L88" s="250"/>
      <c r="M88" s="252"/>
      <c r="N88" s="252"/>
      <c r="O88" s="252"/>
      <c r="P88" s="252"/>
      <c r="Q88" s="252"/>
      <c r="R88" s="252"/>
      <c r="S88" s="311">
        <f>IF(AND(DAY(S80)&gt;=22,DAY(S80)&lt;=28,S81="土"),1,0)</f>
        <v>1</v>
      </c>
      <c r="T88" s="252"/>
      <c r="U88" s="250"/>
      <c r="V88" s="250"/>
      <c r="AA88" s="253">
        <f>_xlfn.AGGREGATE(9,6,C88:W88)</f>
        <v>1</v>
      </c>
      <c r="AB88" s="253" t="str">
        <f>IF(COUNTIF(K87:W88,"NG")&gt;=1,"NG","OK")</f>
        <v>OK</v>
      </c>
    </row>
    <row r="89" spans="1:28" ht="14.25" hidden="1" customHeight="1" x14ac:dyDescent="0.15">
      <c r="A89" s="250"/>
      <c r="B89" s="252"/>
      <c r="C89" s="252"/>
      <c r="D89" s="252"/>
      <c r="E89" s="252"/>
      <c r="F89" s="252"/>
      <c r="G89" s="252"/>
      <c r="H89" s="311">
        <f>IF(AND(DAY(H80)&gt;=22,DAY(H80)&lt;=28,H81="土",OR(H86="休",H86="雨")),1,0)</f>
        <v>0</v>
      </c>
      <c r="I89" s="252"/>
      <c r="J89" s="250"/>
      <c r="K89" s="250"/>
      <c r="L89" s="250"/>
      <c r="M89" s="252"/>
      <c r="N89" s="252"/>
      <c r="O89" s="252"/>
      <c r="P89" s="252"/>
      <c r="Q89" s="252"/>
      <c r="R89" s="252"/>
      <c r="S89" s="311">
        <f>IF(AND(DAY(S80)&gt;=22,DAY(S80)&lt;=28,S81="土",OR(S86="休",S86="雨")),1,0)</f>
        <v>1</v>
      </c>
      <c r="T89" s="252"/>
      <c r="U89" s="250"/>
      <c r="V89" s="250"/>
      <c r="AA89" s="253">
        <f>_xlfn.AGGREGATE(9,6,C89:W89)</f>
        <v>1</v>
      </c>
      <c r="AB89" s="253" t="str">
        <f>IF(COUNTIF(K88:W89,"NG")&gt;=1,"NG","OK")</f>
        <v>OK</v>
      </c>
    </row>
    <row r="90" spans="1:28" ht="14.25" hidden="1" customHeight="1" x14ac:dyDescent="0.15">
      <c r="A90" s="250"/>
      <c r="B90" s="252"/>
      <c r="C90" s="252"/>
      <c r="D90" s="252"/>
      <c r="E90" s="252"/>
      <c r="F90" s="252"/>
      <c r="G90" s="252"/>
      <c r="H90" s="311">
        <f>IF(AND(DAY(H80)&gt;=8,DAY(H80)&lt;=14,H81="土"),1,0)</f>
        <v>0</v>
      </c>
      <c r="I90" s="252"/>
      <c r="J90" s="250"/>
      <c r="K90" s="250"/>
      <c r="L90" s="250"/>
      <c r="M90" s="252"/>
      <c r="N90" s="252"/>
      <c r="O90" s="252"/>
      <c r="P90" s="252"/>
      <c r="Q90" s="252"/>
      <c r="R90" s="252"/>
      <c r="S90" s="311">
        <f>IF(AND(DAY(S80)&gt;=8,DAY(S80)&lt;=14,S81="土"),1,0)</f>
        <v>0</v>
      </c>
      <c r="T90" s="252"/>
      <c r="U90" s="250"/>
      <c r="V90" s="250"/>
      <c r="AA90" s="253">
        <f>_xlfn.AGGREGATE(9,6,C90:W90)</f>
        <v>0</v>
      </c>
      <c r="AB90" s="253" t="str">
        <f>IF(COUNTIF(K89:W90,"NG")&gt;=1,"NG","OK")</f>
        <v>OK</v>
      </c>
    </row>
    <row r="91" spans="1:28" ht="14.25" hidden="1" customHeight="1" x14ac:dyDescent="0.15">
      <c r="A91" s="250"/>
      <c r="B91" s="252"/>
      <c r="C91" s="252"/>
      <c r="D91" s="252"/>
      <c r="E91" s="252"/>
      <c r="F91" s="252"/>
      <c r="G91" s="252"/>
      <c r="H91" s="311">
        <f>IF(AND(DAY(H80)&gt;=8,DAY(H80)&lt;=14,H81="土",OR(H86="休",H86="雨")),1,0)</f>
        <v>0</v>
      </c>
      <c r="I91" s="252"/>
      <c r="J91" s="250"/>
      <c r="K91" s="250"/>
      <c r="L91" s="250"/>
      <c r="M91" s="252"/>
      <c r="N91" s="252"/>
      <c r="O91" s="252"/>
      <c r="P91" s="252"/>
      <c r="Q91" s="252"/>
      <c r="R91" s="252"/>
      <c r="S91" s="311">
        <f>IF(AND(DAY(S80)&gt;=8,DAY(S80)&lt;=14,S81="土",OR(S86="休",S86="雨")),1,0)</f>
        <v>0</v>
      </c>
      <c r="T91" s="252"/>
      <c r="U91" s="250"/>
      <c r="V91" s="250"/>
      <c r="AA91" s="253">
        <f>_xlfn.AGGREGATE(9,6,C91:W91)</f>
        <v>0</v>
      </c>
      <c r="AB91" s="253" t="str">
        <f>IF(COUNTIF(K90:W91,"NG")&gt;=1,"NG","OK")</f>
        <v>OK</v>
      </c>
    </row>
    <row r="92" spans="1:28" ht="14.25" customHeight="1" x14ac:dyDescent="0.15">
      <c r="A92" s="250"/>
      <c r="B92" s="252"/>
      <c r="C92" s="252"/>
      <c r="D92" s="252"/>
      <c r="E92" s="252"/>
      <c r="F92" s="252"/>
      <c r="G92" s="252"/>
      <c r="H92" s="252"/>
      <c r="I92" s="252"/>
      <c r="J92" s="250"/>
      <c r="K92" s="250"/>
      <c r="L92" s="250"/>
      <c r="M92" s="252"/>
      <c r="N92" s="252"/>
      <c r="O92" s="252"/>
      <c r="P92" s="252"/>
      <c r="Q92" s="252"/>
      <c r="R92" s="252"/>
      <c r="S92" s="252"/>
      <c r="T92" s="252"/>
      <c r="U92" s="250"/>
      <c r="V92" s="250"/>
    </row>
    <row r="93" spans="1:28" ht="14.25" customHeight="1" x14ac:dyDescent="0.15">
      <c r="A93" s="250"/>
      <c r="B93" s="250"/>
      <c r="C93" s="250"/>
      <c r="D93" s="250"/>
      <c r="E93" s="250"/>
      <c r="F93" s="250"/>
      <c r="G93" s="250"/>
      <c r="H93" s="250"/>
      <c r="I93" s="250"/>
      <c r="J93" s="250"/>
      <c r="K93" s="250"/>
      <c r="L93" s="250"/>
      <c r="M93" s="250"/>
      <c r="N93" s="250"/>
      <c r="O93" s="250"/>
      <c r="P93" s="250"/>
      <c r="Q93" s="250"/>
      <c r="R93" s="250"/>
      <c r="S93" s="250"/>
      <c r="T93" s="250"/>
      <c r="U93" s="250"/>
      <c r="V93" s="250"/>
    </row>
    <row r="94" spans="1:28" ht="14.25" hidden="1" customHeight="1" x14ac:dyDescent="0.15">
      <c r="A94" s="250"/>
      <c r="B94" s="250"/>
      <c r="C94" s="266">
        <f>YEAR(I78+1)</f>
        <v>2025</v>
      </c>
      <c r="D94" s="266">
        <f>MONTH(I78+1)</f>
        <v>11</v>
      </c>
      <c r="E94" s="266">
        <f>DAY(I78+1)</f>
        <v>3</v>
      </c>
      <c r="F94" s="266"/>
      <c r="G94" s="266"/>
      <c r="H94" s="266"/>
      <c r="I94" s="266"/>
      <c r="J94" s="250"/>
      <c r="K94" s="250"/>
      <c r="L94" s="250"/>
      <c r="M94" s="250"/>
      <c r="N94" s="266">
        <f>YEAR(T78+1)</f>
        <v>2025</v>
      </c>
      <c r="O94" s="266">
        <f>MONTH(T78+1)</f>
        <v>12</v>
      </c>
      <c r="P94" s="266">
        <f>DAY(T78+1)</f>
        <v>29</v>
      </c>
      <c r="Q94" s="266"/>
      <c r="R94" s="266"/>
      <c r="S94" s="266"/>
      <c r="T94" s="266"/>
      <c r="U94" s="250"/>
      <c r="V94" s="250"/>
    </row>
    <row r="95" spans="1:28" ht="14.25" hidden="1" customHeight="1" x14ac:dyDescent="0.15">
      <c r="A95" s="250"/>
      <c r="B95" s="250"/>
      <c r="C95" s="267">
        <f>I78+1</f>
        <v>45964</v>
      </c>
      <c r="D95" s="267">
        <f>C95+1</f>
        <v>45965</v>
      </c>
      <c r="E95" s="267">
        <f t="shared" ref="E95:I95" si="19">D95+1</f>
        <v>45966</v>
      </c>
      <c r="F95" s="267">
        <f t="shared" si="19"/>
        <v>45967</v>
      </c>
      <c r="G95" s="267">
        <f t="shared" si="19"/>
        <v>45968</v>
      </c>
      <c r="H95" s="267">
        <f t="shared" si="19"/>
        <v>45969</v>
      </c>
      <c r="I95" s="267">
        <f t="shared" si="19"/>
        <v>45970</v>
      </c>
      <c r="J95" s="250"/>
      <c r="K95" s="250"/>
      <c r="L95" s="250"/>
      <c r="M95" s="250"/>
      <c r="N95" s="267">
        <f>T78+1</f>
        <v>46020</v>
      </c>
      <c r="O95" s="267">
        <f t="shared" ref="O95:T95" si="20">N95+1</f>
        <v>46021</v>
      </c>
      <c r="P95" s="267">
        <f t="shared" si="20"/>
        <v>46022</v>
      </c>
      <c r="Q95" s="267">
        <f t="shared" si="20"/>
        <v>46023</v>
      </c>
      <c r="R95" s="267">
        <f t="shared" si="20"/>
        <v>46024</v>
      </c>
      <c r="S95" s="267">
        <f t="shared" si="20"/>
        <v>46025</v>
      </c>
      <c r="T95" s="267">
        <f t="shared" si="20"/>
        <v>46026</v>
      </c>
      <c r="U95" s="250"/>
      <c r="V95" s="250"/>
    </row>
    <row r="96" spans="1:28" ht="14.25" customHeight="1" x14ac:dyDescent="0.15">
      <c r="A96" s="250"/>
      <c r="B96" s="268" t="s">
        <v>141</v>
      </c>
      <c r="C96" s="270">
        <f>DATE($C94,$D94,1)</f>
        <v>45962</v>
      </c>
      <c r="D96" s="271"/>
      <c r="E96" s="271"/>
      <c r="F96" s="271"/>
      <c r="G96" s="271"/>
      <c r="H96" s="271"/>
      <c r="I96" s="271"/>
      <c r="J96" s="271"/>
      <c r="K96" s="319"/>
      <c r="L96" s="250"/>
      <c r="M96" s="268" t="s">
        <v>141</v>
      </c>
      <c r="N96" s="270">
        <f>DATE($N94,$O94,1)</f>
        <v>45992</v>
      </c>
      <c r="O96" s="271"/>
      <c r="P96" s="271"/>
      <c r="Q96" s="271"/>
      <c r="R96" s="271"/>
      <c r="S96" s="271"/>
      <c r="T96" s="271"/>
      <c r="U96" s="271"/>
      <c r="V96" s="319"/>
    </row>
    <row r="97" spans="1:28" ht="14.25" customHeight="1" x14ac:dyDescent="0.15">
      <c r="A97" s="250"/>
      <c r="B97" s="272" t="s">
        <v>222</v>
      </c>
      <c r="C97" s="273">
        <f>IF(I78&lt;$G$6,I80+1,"")</f>
        <v>45964</v>
      </c>
      <c r="D97" s="274">
        <f t="shared" ref="D97:I97" si="21">IF(C95&lt;$G$6,C97+1,"")</f>
        <v>45965</v>
      </c>
      <c r="E97" s="274">
        <f t="shared" si="21"/>
        <v>45966</v>
      </c>
      <c r="F97" s="274">
        <f t="shared" si="21"/>
        <v>45967</v>
      </c>
      <c r="G97" s="274">
        <f t="shared" si="21"/>
        <v>45968</v>
      </c>
      <c r="H97" s="274">
        <f t="shared" si="21"/>
        <v>45969</v>
      </c>
      <c r="I97" s="274">
        <f t="shared" si="21"/>
        <v>45970</v>
      </c>
      <c r="J97" s="320" t="s">
        <v>177</v>
      </c>
      <c r="K97" s="321">
        <f>COUNTIFS(C98:I98,"土",C99:I99,"")+COUNTIFS(C98:I98,"日",C99:I99,"")</f>
        <v>2</v>
      </c>
      <c r="L97" s="250"/>
      <c r="M97" s="272" t="s">
        <v>222</v>
      </c>
      <c r="N97" s="273">
        <f>IF(T78&lt;$G$6,T80+1,"")</f>
        <v>46020</v>
      </c>
      <c r="O97" s="274">
        <f t="shared" ref="O97:T97" si="22">IF(N95&lt;$G$6,N97+1,"")</f>
        <v>46021</v>
      </c>
      <c r="P97" s="274">
        <f t="shared" si="22"/>
        <v>46022</v>
      </c>
      <c r="Q97" s="274">
        <f t="shared" si="22"/>
        <v>46023</v>
      </c>
      <c r="R97" s="274">
        <f t="shared" si="22"/>
        <v>46024</v>
      </c>
      <c r="S97" s="274">
        <f t="shared" si="22"/>
        <v>46025</v>
      </c>
      <c r="T97" s="274">
        <f t="shared" si="22"/>
        <v>46026</v>
      </c>
      <c r="U97" s="320" t="s">
        <v>177</v>
      </c>
      <c r="V97" s="321">
        <f>COUNTIFS(N98:T98,"土",N99:T99,"")+COUNTIFS(N98:T98,"日",N99:T99,"")</f>
        <v>1</v>
      </c>
    </row>
    <row r="98" spans="1:28" ht="14.25" customHeight="1" x14ac:dyDescent="0.15">
      <c r="A98" s="250"/>
      <c r="B98" s="272" t="s">
        <v>65</v>
      </c>
      <c r="C98" s="279" t="str">
        <f>IF(C97="","","月")</f>
        <v>月</v>
      </c>
      <c r="D98" s="279" t="str">
        <f>IF(D97="","","火")</f>
        <v>火</v>
      </c>
      <c r="E98" s="279" t="str">
        <f>IF(E97="","","水")</f>
        <v>水</v>
      </c>
      <c r="F98" s="279" t="str">
        <f>IF(F97="","","木")</f>
        <v>木</v>
      </c>
      <c r="G98" s="279" t="str">
        <f>IF(G97="","","金")</f>
        <v>金</v>
      </c>
      <c r="H98" s="279" t="str">
        <f>IF(H97="","","土")</f>
        <v>土</v>
      </c>
      <c r="I98" s="279" t="str">
        <f>IF(I97="","","日")</f>
        <v>日</v>
      </c>
      <c r="J98" s="322" t="s">
        <v>234</v>
      </c>
      <c r="K98" s="323">
        <f>COUNTIF(C99:I99,"夏休")+COUNTIF(C99:I99,"冬休")+COUNTIF(C99:I99,"中止")+COUNTIF(C99:I99,"制作中")</f>
        <v>0</v>
      </c>
      <c r="L98" s="250"/>
      <c r="M98" s="272" t="s">
        <v>65</v>
      </c>
      <c r="N98" s="279" t="str">
        <f>IF(N97="","","月")</f>
        <v>月</v>
      </c>
      <c r="O98" s="279" t="str">
        <f>IF(O97="","","火")</f>
        <v>火</v>
      </c>
      <c r="P98" s="279" t="str">
        <f>IF(P97="","","水")</f>
        <v>水</v>
      </c>
      <c r="Q98" s="279" t="str">
        <f>IF(Q97="","","木")</f>
        <v>木</v>
      </c>
      <c r="R98" s="279" t="str">
        <f>IF(R97="","","金")</f>
        <v>金</v>
      </c>
      <c r="S98" s="279" t="str">
        <f>IF(S97="","","土")</f>
        <v>土</v>
      </c>
      <c r="T98" s="279" t="str">
        <f>IF(T97="","","日")</f>
        <v>日</v>
      </c>
      <c r="U98" s="322" t="s">
        <v>234</v>
      </c>
      <c r="V98" s="323">
        <f>COUNTIF(N99:T99,"夏休")+COUNTIF(N99:T99,"冬休")+COUNTIF(N99:T99,"中止")+COUNTIF(N99:T99,"制作中")</f>
        <v>6</v>
      </c>
    </row>
    <row r="99" spans="1:28" ht="14.25" customHeight="1" x14ac:dyDescent="0.15">
      <c r="A99" s="250"/>
      <c r="B99" s="617" t="s">
        <v>234</v>
      </c>
      <c r="C99" s="618"/>
      <c r="D99" s="619"/>
      <c r="E99" s="619"/>
      <c r="F99" s="619"/>
      <c r="G99" s="619"/>
      <c r="H99" s="619"/>
      <c r="I99" s="621"/>
      <c r="J99" s="322" t="s">
        <v>66</v>
      </c>
      <c r="K99" s="323">
        <f>COUNT(C97:I97)-K98</f>
        <v>7</v>
      </c>
      <c r="L99" s="250"/>
      <c r="M99" s="617" t="s">
        <v>234</v>
      </c>
      <c r="N99" s="618" t="s">
        <v>94</v>
      </c>
      <c r="O99" s="619" t="s">
        <v>94</v>
      </c>
      <c r="P99" s="619" t="s">
        <v>94</v>
      </c>
      <c r="Q99" s="619" t="s">
        <v>94</v>
      </c>
      <c r="R99" s="619" t="s">
        <v>94</v>
      </c>
      <c r="S99" s="619" t="s">
        <v>94</v>
      </c>
      <c r="T99" s="621"/>
      <c r="U99" s="322" t="s">
        <v>66</v>
      </c>
      <c r="V99" s="323">
        <f>COUNT(N97:T97)-V98</f>
        <v>1</v>
      </c>
    </row>
    <row r="100" spans="1:28" ht="14.25" customHeight="1" x14ac:dyDescent="0.15">
      <c r="A100" s="250"/>
      <c r="B100" s="617"/>
      <c r="C100" s="382"/>
      <c r="D100" s="372"/>
      <c r="E100" s="372"/>
      <c r="F100" s="372"/>
      <c r="G100" s="372"/>
      <c r="H100" s="372"/>
      <c r="I100" s="622"/>
      <c r="J100" s="322" t="s">
        <v>67</v>
      </c>
      <c r="K100" s="323">
        <f>COUNTIF(C101:I102,"休")</f>
        <v>2</v>
      </c>
      <c r="L100" s="250"/>
      <c r="M100" s="617"/>
      <c r="N100" s="382"/>
      <c r="O100" s="372"/>
      <c r="P100" s="372"/>
      <c r="Q100" s="372"/>
      <c r="R100" s="372"/>
      <c r="S100" s="372"/>
      <c r="T100" s="622"/>
      <c r="U100" s="322" t="s">
        <v>67</v>
      </c>
      <c r="V100" s="323">
        <f>COUNTIF(N101:T102,"休")</f>
        <v>1</v>
      </c>
    </row>
    <row r="101" spans="1:28" ht="14.25" customHeight="1" x14ac:dyDescent="0.15">
      <c r="A101" s="250"/>
      <c r="B101" s="617" t="s">
        <v>60</v>
      </c>
      <c r="C101" s="623"/>
      <c r="D101" s="624"/>
      <c r="E101" s="624"/>
      <c r="F101" s="624"/>
      <c r="G101" s="624"/>
      <c r="H101" s="624" t="s">
        <v>83</v>
      </c>
      <c r="I101" s="625" t="s">
        <v>83</v>
      </c>
      <c r="J101" s="322" t="s">
        <v>68</v>
      </c>
      <c r="K101" s="326">
        <f>K100/K99</f>
        <v>0.2857142857142857</v>
      </c>
      <c r="L101" s="250"/>
      <c r="M101" s="617" t="s">
        <v>60</v>
      </c>
      <c r="N101" s="623"/>
      <c r="O101" s="624"/>
      <c r="P101" s="624"/>
      <c r="Q101" s="624"/>
      <c r="R101" s="624"/>
      <c r="S101" s="624"/>
      <c r="T101" s="625" t="s">
        <v>83</v>
      </c>
      <c r="U101" s="322" t="s">
        <v>68</v>
      </c>
      <c r="V101" s="325">
        <f>V100/V99</f>
        <v>1</v>
      </c>
    </row>
    <row r="102" spans="1:28" ht="14.25" customHeight="1" thickBot="1" x14ac:dyDescent="0.2">
      <c r="A102" s="250"/>
      <c r="B102" s="617"/>
      <c r="C102" s="623"/>
      <c r="D102" s="624"/>
      <c r="E102" s="624"/>
      <c r="F102" s="624"/>
      <c r="G102" s="624"/>
      <c r="H102" s="624"/>
      <c r="I102" s="625"/>
      <c r="J102" s="322" t="s">
        <v>57</v>
      </c>
      <c r="K102" s="323">
        <f>COUNTA(C103:I103)</f>
        <v>2</v>
      </c>
      <c r="L102" s="250"/>
      <c r="M102" s="617"/>
      <c r="N102" s="632"/>
      <c r="O102" s="631"/>
      <c r="P102" s="631"/>
      <c r="Q102" s="631"/>
      <c r="R102" s="631"/>
      <c r="S102" s="631"/>
      <c r="T102" s="625"/>
      <c r="U102" s="322" t="s">
        <v>57</v>
      </c>
      <c r="V102" s="323">
        <f>COUNTA(N103:T103)</f>
        <v>1</v>
      </c>
    </row>
    <row r="103" spans="1:28" ht="14.25" customHeight="1" thickTop="1" x14ac:dyDescent="0.15">
      <c r="A103" s="250"/>
      <c r="B103" s="617" t="s">
        <v>62</v>
      </c>
      <c r="C103" s="623"/>
      <c r="D103" s="624"/>
      <c r="E103" s="624"/>
      <c r="F103" s="624"/>
      <c r="G103" s="624"/>
      <c r="H103" s="624" t="s">
        <v>83</v>
      </c>
      <c r="I103" s="625" t="s">
        <v>83</v>
      </c>
      <c r="J103" s="322" t="s">
        <v>69</v>
      </c>
      <c r="K103" s="326">
        <f>K102/K99</f>
        <v>0.2857142857142857</v>
      </c>
      <c r="L103" s="250"/>
      <c r="M103" s="380" t="s">
        <v>62</v>
      </c>
      <c r="N103" s="637"/>
      <c r="O103" s="639"/>
      <c r="P103" s="639"/>
      <c r="Q103" s="639"/>
      <c r="R103" s="639"/>
      <c r="S103" s="633"/>
      <c r="T103" s="635" t="s">
        <v>83</v>
      </c>
      <c r="U103" s="322" t="s">
        <v>69</v>
      </c>
      <c r="V103" s="325">
        <f>V102/V99</f>
        <v>1</v>
      </c>
    </row>
    <row r="104" spans="1:28" ht="14.25" customHeight="1" thickBot="1" x14ac:dyDescent="0.2">
      <c r="A104" s="250"/>
      <c r="B104" s="628"/>
      <c r="C104" s="626"/>
      <c r="D104" s="627"/>
      <c r="E104" s="627"/>
      <c r="F104" s="627"/>
      <c r="G104" s="627"/>
      <c r="H104" s="627"/>
      <c r="I104" s="629"/>
      <c r="J104" s="327" t="s">
        <v>235</v>
      </c>
      <c r="K104" s="328" t="str">
        <f>IF(1&gt;K97,"対象外",IF(K102&gt;=K97,"OK","NG"))</f>
        <v>OK</v>
      </c>
      <c r="L104" s="250"/>
      <c r="M104" s="641"/>
      <c r="N104" s="638"/>
      <c r="O104" s="640"/>
      <c r="P104" s="640"/>
      <c r="Q104" s="640"/>
      <c r="R104" s="640"/>
      <c r="S104" s="634"/>
      <c r="T104" s="636"/>
      <c r="U104" s="327" t="s">
        <v>235</v>
      </c>
      <c r="V104" s="328" t="str">
        <f>IF(1&gt;V97,"対象外",IF(V102&gt;=V97,"OK","NG"))</f>
        <v>OK</v>
      </c>
      <c r="AB104" s="253" t="str">
        <f>IF(COUNTIF(K103:W104,"NG")&gt;=1,"NG","OK")</f>
        <v>OK</v>
      </c>
    </row>
    <row r="105" spans="1:28" ht="14.25" hidden="1" customHeight="1" x14ac:dyDescent="0.15">
      <c r="A105" s="250"/>
      <c r="B105" s="252"/>
      <c r="C105" s="252"/>
      <c r="D105" s="252"/>
      <c r="E105" s="252"/>
      <c r="F105" s="252"/>
      <c r="G105" s="252"/>
      <c r="H105" s="311">
        <f>IF(AND(DAY(H97)&gt;=22,DAY(H97)&lt;=28,H98="土"),1,0)</f>
        <v>0</v>
      </c>
      <c r="I105" s="252"/>
      <c r="J105" s="250"/>
      <c r="K105" s="250"/>
      <c r="L105" s="250"/>
      <c r="M105" s="252"/>
      <c r="N105" s="252"/>
      <c r="O105" s="252"/>
      <c r="P105" s="252"/>
      <c r="Q105" s="252"/>
      <c r="R105" s="252"/>
      <c r="S105" s="311">
        <f>IF(AND(DAY(S97)&gt;=22,DAY(S97)&lt;=28,S98="土"),1,0)</f>
        <v>0</v>
      </c>
      <c r="T105" s="252"/>
      <c r="U105" s="250"/>
      <c r="V105" s="250"/>
      <c r="AA105" s="253">
        <f>_xlfn.AGGREGATE(9,6,C105:W105)</f>
        <v>0</v>
      </c>
      <c r="AB105" s="253" t="str">
        <f>IF(COUNTIF(K104:W105,"NG")&gt;=1,"NG","OK")</f>
        <v>OK</v>
      </c>
    </row>
    <row r="106" spans="1:28" ht="14.25" hidden="1" customHeight="1" x14ac:dyDescent="0.15">
      <c r="A106" s="250"/>
      <c r="B106" s="252"/>
      <c r="C106" s="252"/>
      <c r="D106" s="252"/>
      <c r="E106" s="252"/>
      <c r="F106" s="252"/>
      <c r="G106" s="252"/>
      <c r="H106" s="311">
        <f>IF(AND(DAY(H97)&gt;=22,DAY(H97)&lt;=28,H98="土",OR(H103="休",H103="雨")),1,0)</f>
        <v>0</v>
      </c>
      <c r="I106" s="252"/>
      <c r="J106" s="250"/>
      <c r="K106" s="250"/>
      <c r="L106" s="250"/>
      <c r="M106" s="252"/>
      <c r="N106" s="252"/>
      <c r="O106" s="252"/>
      <c r="P106" s="252"/>
      <c r="Q106" s="252"/>
      <c r="R106" s="252"/>
      <c r="S106" s="311">
        <f>IF(AND(DAY(S97)&gt;=22,DAY(S97)&lt;=28,S98="土",OR(S103="休",S103="雨")),1,0)</f>
        <v>0</v>
      </c>
      <c r="T106" s="252"/>
      <c r="U106" s="250"/>
      <c r="V106" s="250"/>
      <c r="AA106" s="253">
        <f>_xlfn.AGGREGATE(9,6,C106:W106)</f>
        <v>0</v>
      </c>
      <c r="AB106" s="253" t="str">
        <f>IF(COUNTIF(K105:W106,"NG")&gt;=1,"NG","OK")</f>
        <v>OK</v>
      </c>
    </row>
    <row r="107" spans="1:28" ht="14.25" hidden="1" customHeight="1" x14ac:dyDescent="0.15">
      <c r="A107" s="250"/>
      <c r="B107" s="252"/>
      <c r="C107" s="252"/>
      <c r="D107" s="252"/>
      <c r="E107" s="252"/>
      <c r="F107" s="252"/>
      <c r="G107" s="252"/>
      <c r="H107" s="311">
        <f>IF(AND(DAY(H97)&gt;=8,DAY(H97)&lt;=14,H98="土"),1,0)</f>
        <v>1</v>
      </c>
      <c r="I107" s="252"/>
      <c r="J107" s="250"/>
      <c r="K107" s="250"/>
      <c r="L107" s="250"/>
      <c r="M107" s="252"/>
      <c r="N107" s="252"/>
      <c r="O107" s="252"/>
      <c r="P107" s="252"/>
      <c r="Q107" s="252"/>
      <c r="R107" s="252"/>
      <c r="S107" s="311">
        <f>IF(AND(DAY(S97)&gt;=8,DAY(S97)&lt;=14,S98="土"),1,0)</f>
        <v>0</v>
      </c>
      <c r="T107" s="252"/>
      <c r="U107" s="250"/>
      <c r="V107" s="250"/>
      <c r="AA107" s="253">
        <f>_xlfn.AGGREGATE(9,6,C107:W107)</f>
        <v>1</v>
      </c>
      <c r="AB107" s="253" t="str">
        <f>IF(COUNTIF(K106:W107,"NG")&gt;=1,"NG","OK")</f>
        <v>OK</v>
      </c>
    </row>
    <row r="108" spans="1:28" ht="14.25" hidden="1" customHeight="1" x14ac:dyDescent="0.15">
      <c r="A108" s="250"/>
      <c r="B108" s="252"/>
      <c r="C108" s="252"/>
      <c r="D108" s="252"/>
      <c r="E108" s="252"/>
      <c r="F108" s="252"/>
      <c r="G108" s="252"/>
      <c r="H108" s="311">
        <f>IF(AND(DAY(H97)&gt;=8,DAY(H97)&lt;=14,H98="土",OR(H103="休",H103="雨")),1,0)</f>
        <v>1</v>
      </c>
      <c r="I108" s="252"/>
      <c r="J108" s="250"/>
      <c r="K108" s="250"/>
      <c r="L108" s="250"/>
      <c r="M108" s="252"/>
      <c r="N108" s="252"/>
      <c r="O108" s="252"/>
      <c r="P108" s="252"/>
      <c r="Q108" s="252"/>
      <c r="R108" s="252"/>
      <c r="S108" s="311">
        <f>IF(AND(DAY(S97)&gt;=8,DAY(S97)&lt;=14,S98="土",OR(S103="休",S103="雨")),1,0)</f>
        <v>0</v>
      </c>
      <c r="T108" s="252"/>
      <c r="U108" s="250"/>
      <c r="V108" s="250"/>
      <c r="AA108" s="253">
        <f>_xlfn.AGGREGATE(9,6,C108:W108)</f>
        <v>1</v>
      </c>
      <c r="AB108" s="253" t="str">
        <f>IF(COUNTIF(K107:W108,"NG")&gt;=1,"NG","OK")</f>
        <v>OK</v>
      </c>
    </row>
    <row r="109" spans="1:28" ht="14.25" customHeight="1" thickTop="1" x14ac:dyDescent="0.15">
      <c r="A109" s="250"/>
      <c r="B109" s="252"/>
      <c r="C109" s="252"/>
      <c r="D109" s="252"/>
      <c r="E109" s="252"/>
      <c r="F109" s="252"/>
      <c r="G109" s="252"/>
      <c r="H109" s="252"/>
      <c r="I109" s="252"/>
      <c r="J109" s="250"/>
      <c r="K109" s="250"/>
      <c r="L109" s="250"/>
      <c r="M109" s="252"/>
      <c r="N109" s="252"/>
      <c r="O109" s="252"/>
      <c r="P109" s="252"/>
      <c r="Q109" s="252"/>
      <c r="R109" s="252"/>
      <c r="S109" s="252"/>
      <c r="T109" s="252"/>
      <c r="U109" s="250"/>
      <c r="V109" s="250"/>
    </row>
    <row r="110" spans="1:28" ht="14.25" customHeight="1" x14ac:dyDescent="0.15">
      <c r="A110" s="250"/>
      <c r="B110" s="250"/>
      <c r="C110" s="250"/>
      <c r="D110" s="250"/>
      <c r="E110" s="250"/>
      <c r="F110" s="250"/>
      <c r="G110" s="250"/>
      <c r="H110" s="250"/>
      <c r="I110" s="250"/>
      <c r="J110" s="250"/>
      <c r="K110" s="250"/>
      <c r="L110" s="250"/>
      <c r="M110" s="250"/>
      <c r="N110" s="250"/>
      <c r="O110" s="250"/>
      <c r="P110" s="250"/>
      <c r="Q110" s="250"/>
      <c r="R110" s="250"/>
      <c r="S110" s="250"/>
      <c r="T110" s="250"/>
      <c r="U110" s="250"/>
      <c r="V110" s="250"/>
    </row>
    <row r="111" spans="1:28" ht="14.25" hidden="1" customHeight="1" x14ac:dyDescent="0.15">
      <c r="A111" s="250"/>
      <c r="B111" s="250"/>
      <c r="C111" s="266">
        <f>YEAR(I95+1)</f>
        <v>2025</v>
      </c>
      <c r="D111" s="266">
        <f>MONTH(I95+1)</f>
        <v>11</v>
      </c>
      <c r="E111" s="266">
        <f>DAY(I95+1)</f>
        <v>10</v>
      </c>
      <c r="F111" s="266"/>
      <c r="G111" s="266"/>
      <c r="H111" s="266"/>
      <c r="I111" s="266"/>
      <c r="J111" s="250"/>
      <c r="K111" s="250"/>
      <c r="L111" s="250"/>
      <c r="M111" s="250"/>
      <c r="N111" s="266">
        <f>YEAR(T95+1)</f>
        <v>2026</v>
      </c>
      <c r="O111" s="266">
        <f>MONTH(T95+1)</f>
        <v>1</v>
      </c>
      <c r="P111" s="266">
        <f>DAY(T95+1)</f>
        <v>5</v>
      </c>
      <c r="Q111" s="266"/>
      <c r="R111" s="266"/>
      <c r="S111" s="266"/>
      <c r="T111" s="266"/>
      <c r="U111" s="250"/>
      <c r="V111" s="250"/>
    </row>
    <row r="112" spans="1:28" ht="14.25" hidden="1" customHeight="1" x14ac:dyDescent="0.15">
      <c r="A112" s="250"/>
      <c r="B112" s="250"/>
      <c r="C112" s="267">
        <f>I95+1</f>
        <v>45971</v>
      </c>
      <c r="D112" s="267">
        <f>C112+1</f>
        <v>45972</v>
      </c>
      <c r="E112" s="267">
        <f t="shared" ref="E112:I112" si="23">D112+1</f>
        <v>45973</v>
      </c>
      <c r="F112" s="267">
        <f t="shared" si="23"/>
        <v>45974</v>
      </c>
      <c r="G112" s="267">
        <f t="shared" si="23"/>
        <v>45975</v>
      </c>
      <c r="H112" s="267">
        <f t="shared" si="23"/>
        <v>45976</v>
      </c>
      <c r="I112" s="267">
        <f t="shared" si="23"/>
        <v>45977</v>
      </c>
      <c r="J112" s="250"/>
      <c r="K112" s="250"/>
      <c r="L112" s="250"/>
      <c r="M112" s="250"/>
      <c r="N112" s="267">
        <f>T95+1</f>
        <v>46027</v>
      </c>
      <c r="O112" s="267">
        <f t="shared" ref="O112:T112" si="24">N112+1</f>
        <v>46028</v>
      </c>
      <c r="P112" s="267">
        <f t="shared" si="24"/>
        <v>46029</v>
      </c>
      <c r="Q112" s="267">
        <f t="shared" si="24"/>
        <v>46030</v>
      </c>
      <c r="R112" s="267">
        <f t="shared" si="24"/>
        <v>46031</v>
      </c>
      <c r="S112" s="267">
        <f t="shared" si="24"/>
        <v>46032</v>
      </c>
      <c r="T112" s="267">
        <f t="shared" si="24"/>
        <v>46033</v>
      </c>
      <c r="U112" s="250"/>
      <c r="V112" s="250"/>
    </row>
    <row r="113" spans="1:28" ht="14.25" customHeight="1" x14ac:dyDescent="0.15">
      <c r="A113" s="250"/>
      <c r="B113" s="268" t="s">
        <v>141</v>
      </c>
      <c r="C113" s="270">
        <f>DATE($C111,$D111,1)</f>
        <v>45962</v>
      </c>
      <c r="D113" s="271"/>
      <c r="E113" s="271"/>
      <c r="F113" s="271"/>
      <c r="G113" s="271"/>
      <c r="H113" s="271"/>
      <c r="I113" s="271"/>
      <c r="J113" s="271"/>
      <c r="K113" s="319"/>
      <c r="L113" s="250"/>
      <c r="M113" s="268" t="s">
        <v>141</v>
      </c>
      <c r="N113" s="270">
        <f>DATE($N111,$O111,1)</f>
        <v>46023</v>
      </c>
      <c r="O113" s="271"/>
      <c r="P113" s="271"/>
      <c r="Q113" s="271"/>
      <c r="R113" s="271"/>
      <c r="S113" s="271"/>
      <c r="T113" s="271"/>
      <c r="U113" s="271"/>
      <c r="V113" s="319"/>
    </row>
    <row r="114" spans="1:28" ht="14.25" customHeight="1" x14ac:dyDescent="0.15">
      <c r="A114" s="250"/>
      <c r="B114" s="272" t="s">
        <v>222</v>
      </c>
      <c r="C114" s="273">
        <f>IF(I95&lt;$G$6,I97+1,"")</f>
        <v>45971</v>
      </c>
      <c r="D114" s="274">
        <f t="shared" ref="D114:I114" si="25">IF(C112&lt;$G$6,C114+1,"")</f>
        <v>45972</v>
      </c>
      <c r="E114" s="274">
        <f t="shared" si="25"/>
        <v>45973</v>
      </c>
      <c r="F114" s="274">
        <f t="shared" si="25"/>
        <v>45974</v>
      </c>
      <c r="G114" s="274">
        <f t="shared" si="25"/>
        <v>45975</v>
      </c>
      <c r="H114" s="274">
        <f t="shared" si="25"/>
        <v>45976</v>
      </c>
      <c r="I114" s="274">
        <f t="shared" si="25"/>
        <v>45977</v>
      </c>
      <c r="J114" s="320" t="s">
        <v>177</v>
      </c>
      <c r="K114" s="321">
        <f>COUNTIFS(C115:I115,"土",C116:I116,"")+COUNTIFS(C115:I115,"日",C116:I116,"")</f>
        <v>2</v>
      </c>
      <c r="L114" s="250"/>
      <c r="M114" s="272" t="s">
        <v>222</v>
      </c>
      <c r="N114" s="273">
        <f>IF(T95&lt;$G$6,T97+1,"")</f>
        <v>46027</v>
      </c>
      <c r="O114" s="274">
        <f t="shared" ref="O114:T114" si="26">IF(N112&lt;$G$6,N114+1,"")</f>
        <v>46028</v>
      </c>
      <c r="P114" s="274">
        <f t="shared" si="26"/>
        <v>46029</v>
      </c>
      <c r="Q114" s="274">
        <f t="shared" si="26"/>
        <v>46030</v>
      </c>
      <c r="R114" s="274">
        <f t="shared" si="26"/>
        <v>46031</v>
      </c>
      <c r="S114" s="274">
        <f t="shared" si="26"/>
        <v>46032</v>
      </c>
      <c r="T114" s="274">
        <f t="shared" si="26"/>
        <v>46033</v>
      </c>
      <c r="U114" s="320" t="s">
        <v>177</v>
      </c>
      <c r="V114" s="321">
        <f>COUNTIFS(N115:T115,"土",N116:T116,"")+COUNTIFS(N115:T115,"日",N116:T116,"")</f>
        <v>2</v>
      </c>
    </row>
    <row r="115" spans="1:28" ht="14.25" customHeight="1" x14ac:dyDescent="0.15">
      <c r="A115" s="250"/>
      <c r="B115" s="272" t="s">
        <v>65</v>
      </c>
      <c r="C115" s="279" t="str">
        <f>IF(C114="","","月")</f>
        <v>月</v>
      </c>
      <c r="D115" s="279" t="str">
        <f>IF(D114="","","火")</f>
        <v>火</v>
      </c>
      <c r="E115" s="279" t="str">
        <f>IF(E114="","","水")</f>
        <v>水</v>
      </c>
      <c r="F115" s="279" t="str">
        <f>IF(F114="","","木")</f>
        <v>木</v>
      </c>
      <c r="G115" s="279" t="str">
        <f>IF(G114="","","金")</f>
        <v>金</v>
      </c>
      <c r="H115" s="279" t="str">
        <f>IF(H114="","","土")</f>
        <v>土</v>
      </c>
      <c r="I115" s="279" t="str">
        <f>IF(I114="","","日")</f>
        <v>日</v>
      </c>
      <c r="J115" s="322" t="s">
        <v>234</v>
      </c>
      <c r="K115" s="323">
        <f>COUNTIF(C116:I116,"夏休")+COUNTIF(C116:I116,"冬休")+COUNTIF(C116:I116,"中止")+COUNTIF(C116:I116,"制作中")</f>
        <v>0</v>
      </c>
      <c r="L115" s="250"/>
      <c r="M115" s="272" t="s">
        <v>65</v>
      </c>
      <c r="N115" s="279" t="str">
        <f>IF(N114="","","月")</f>
        <v>月</v>
      </c>
      <c r="O115" s="279" t="str">
        <f>IF(O114="","","火")</f>
        <v>火</v>
      </c>
      <c r="P115" s="279" t="str">
        <f>IF(P114="","","水")</f>
        <v>水</v>
      </c>
      <c r="Q115" s="279" t="str">
        <f>IF(Q114="","","木")</f>
        <v>木</v>
      </c>
      <c r="R115" s="279" t="str">
        <f>IF(R114="","","金")</f>
        <v>金</v>
      </c>
      <c r="S115" s="279" t="str">
        <f>IF(S114="","","土")</f>
        <v>土</v>
      </c>
      <c r="T115" s="279" t="str">
        <f>IF(T114="","","日")</f>
        <v>日</v>
      </c>
      <c r="U115" s="322" t="s">
        <v>234</v>
      </c>
      <c r="V115" s="323">
        <f>COUNTIF(N116:T116,"夏休")+COUNTIF(N116:T116,"冬休")+COUNTIF(N116:T116,"中止")+COUNTIF(N116:T116,"制作中")</f>
        <v>0</v>
      </c>
    </row>
    <row r="116" spans="1:28" ht="14.25" customHeight="1" x14ac:dyDescent="0.15">
      <c r="A116" s="250"/>
      <c r="B116" s="617" t="s">
        <v>234</v>
      </c>
      <c r="C116" s="618"/>
      <c r="D116" s="619"/>
      <c r="E116" s="619"/>
      <c r="F116" s="619"/>
      <c r="G116" s="619"/>
      <c r="H116" s="619"/>
      <c r="I116" s="621"/>
      <c r="J116" s="322" t="s">
        <v>66</v>
      </c>
      <c r="K116" s="323">
        <f>COUNT(C114:I114)-K115</f>
        <v>7</v>
      </c>
      <c r="L116" s="250"/>
      <c r="M116" s="617" t="s">
        <v>234</v>
      </c>
      <c r="N116" s="618"/>
      <c r="O116" s="619"/>
      <c r="P116" s="619"/>
      <c r="Q116" s="619"/>
      <c r="R116" s="619"/>
      <c r="S116" s="619"/>
      <c r="T116" s="621"/>
      <c r="U116" s="322" t="s">
        <v>66</v>
      </c>
      <c r="V116" s="323">
        <f>COUNT(N114:T114)-V115</f>
        <v>7</v>
      </c>
    </row>
    <row r="117" spans="1:28" ht="14.25" customHeight="1" x14ac:dyDescent="0.15">
      <c r="A117" s="250"/>
      <c r="B117" s="617"/>
      <c r="C117" s="382"/>
      <c r="D117" s="372"/>
      <c r="E117" s="372"/>
      <c r="F117" s="372"/>
      <c r="G117" s="372"/>
      <c r="H117" s="372"/>
      <c r="I117" s="622"/>
      <c r="J117" s="322" t="s">
        <v>67</v>
      </c>
      <c r="K117" s="323">
        <f>COUNTIF(C118:I119,"休")</f>
        <v>2</v>
      </c>
      <c r="L117" s="250"/>
      <c r="M117" s="617"/>
      <c r="N117" s="382"/>
      <c r="O117" s="372"/>
      <c r="P117" s="372"/>
      <c r="Q117" s="372"/>
      <c r="R117" s="372"/>
      <c r="S117" s="372"/>
      <c r="T117" s="622"/>
      <c r="U117" s="322" t="s">
        <v>67</v>
      </c>
      <c r="V117" s="323">
        <f>COUNTIF(N118:T119,"休")</f>
        <v>2</v>
      </c>
    </row>
    <row r="118" spans="1:28" ht="14.25" customHeight="1" x14ac:dyDescent="0.15">
      <c r="A118" s="250"/>
      <c r="B118" s="617" t="s">
        <v>60</v>
      </c>
      <c r="C118" s="623"/>
      <c r="D118" s="624"/>
      <c r="E118" s="624"/>
      <c r="F118" s="624"/>
      <c r="G118" s="624"/>
      <c r="H118" s="624" t="s">
        <v>83</v>
      </c>
      <c r="I118" s="625" t="s">
        <v>83</v>
      </c>
      <c r="J118" s="322" t="s">
        <v>68</v>
      </c>
      <c r="K118" s="326">
        <f>K117/K116</f>
        <v>0.2857142857142857</v>
      </c>
      <c r="L118" s="250"/>
      <c r="M118" s="617" t="s">
        <v>60</v>
      </c>
      <c r="N118" s="623"/>
      <c r="O118" s="624"/>
      <c r="P118" s="624"/>
      <c r="Q118" s="624"/>
      <c r="R118" s="624"/>
      <c r="S118" s="624" t="s">
        <v>83</v>
      </c>
      <c r="T118" s="625" t="s">
        <v>83</v>
      </c>
      <c r="U118" s="322" t="s">
        <v>68</v>
      </c>
      <c r="V118" s="326">
        <f>V117/V116</f>
        <v>0.2857142857142857</v>
      </c>
    </row>
    <row r="119" spans="1:28" ht="14.25" customHeight="1" x14ac:dyDescent="0.15">
      <c r="A119" s="250"/>
      <c r="B119" s="617"/>
      <c r="C119" s="623"/>
      <c r="D119" s="624"/>
      <c r="E119" s="624"/>
      <c r="F119" s="624"/>
      <c r="G119" s="624"/>
      <c r="H119" s="624"/>
      <c r="I119" s="625"/>
      <c r="J119" s="322" t="s">
        <v>57</v>
      </c>
      <c r="K119" s="323">
        <f>COUNTA(C120:I120)</f>
        <v>2</v>
      </c>
      <c r="L119" s="250"/>
      <c r="M119" s="617"/>
      <c r="N119" s="623"/>
      <c r="O119" s="624"/>
      <c r="P119" s="624"/>
      <c r="Q119" s="624"/>
      <c r="R119" s="624"/>
      <c r="S119" s="624"/>
      <c r="T119" s="625"/>
      <c r="U119" s="322" t="s">
        <v>57</v>
      </c>
      <c r="V119" s="323">
        <f>COUNTA(N120:T120)</f>
        <v>2</v>
      </c>
    </row>
    <row r="120" spans="1:28" ht="14.25" customHeight="1" x14ac:dyDescent="0.15">
      <c r="A120" s="250"/>
      <c r="B120" s="617" t="s">
        <v>62</v>
      </c>
      <c r="C120" s="623"/>
      <c r="D120" s="624"/>
      <c r="E120" s="624"/>
      <c r="F120" s="624"/>
      <c r="G120" s="624"/>
      <c r="H120" s="624" t="s">
        <v>83</v>
      </c>
      <c r="I120" s="625" t="s">
        <v>83</v>
      </c>
      <c r="J120" s="322" t="s">
        <v>69</v>
      </c>
      <c r="K120" s="326">
        <f>K119/K116</f>
        <v>0.2857142857142857</v>
      </c>
      <c r="L120" s="250"/>
      <c r="M120" s="617" t="s">
        <v>62</v>
      </c>
      <c r="N120" s="623"/>
      <c r="O120" s="624"/>
      <c r="P120" s="624"/>
      <c r="Q120" s="624"/>
      <c r="R120" s="624"/>
      <c r="S120" s="624" t="s">
        <v>83</v>
      </c>
      <c r="T120" s="625" t="s">
        <v>83</v>
      </c>
      <c r="U120" s="322" t="s">
        <v>69</v>
      </c>
      <c r="V120" s="326">
        <f>V119/V116</f>
        <v>0.2857142857142857</v>
      </c>
    </row>
    <row r="121" spans="1:28" ht="14.25" customHeight="1" x14ac:dyDescent="0.15">
      <c r="A121" s="250"/>
      <c r="B121" s="628"/>
      <c r="C121" s="626"/>
      <c r="D121" s="627"/>
      <c r="E121" s="627"/>
      <c r="F121" s="627"/>
      <c r="G121" s="627"/>
      <c r="H121" s="627"/>
      <c r="I121" s="629"/>
      <c r="J121" s="327" t="s">
        <v>235</v>
      </c>
      <c r="K121" s="328" t="str">
        <f>IF(1&gt;K114,"対象外",IF(K119&gt;=K114,"OK","NG"))</f>
        <v>OK</v>
      </c>
      <c r="L121" s="250"/>
      <c r="M121" s="628"/>
      <c r="N121" s="626"/>
      <c r="O121" s="627"/>
      <c r="P121" s="627"/>
      <c r="Q121" s="627"/>
      <c r="R121" s="627"/>
      <c r="S121" s="627"/>
      <c r="T121" s="629"/>
      <c r="U121" s="327" t="s">
        <v>235</v>
      </c>
      <c r="V121" s="328" t="str">
        <f>IF(1&gt;V114,"対象外",IF(V119&gt;=V114,"OK","NG"))</f>
        <v>OK</v>
      </c>
      <c r="AB121" s="253" t="str">
        <f>IF(COUNTIF(K120:W121,"NG")&gt;=1,"NG","OK")</f>
        <v>OK</v>
      </c>
    </row>
    <row r="122" spans="1:28" ht="14.25" hidden="1" customHeight="1" x14ac:dyDescent="0.15">
      <c r="A122" s="250"/>
      <c r="B122" s="252"/>
      <c r="C122" s="252"/>
      <c r="D122" s="252"/>
      <c r="E122" s="252"/>
      <c r="F122" s="252"/>
      <c r="G122" s="252"/>
      <c r="H122" s="311">
        <f>IF(AND(DAY(H114)&gt;=22,DAY(H114)&lt;=28,H115="土"),1,0)</f>
        <v>0</v>
      </c>
      <c r="I122" s="252"/>
      <c r="J122" s="250"/>
      <c r="K122" s="250"/>
      <c r="L122" s="250"/>
      <c r="M122" s="252"/>
      <c r="N122" s="252"/>
      <c r="O122" s="252"/>
      <c r="P122" s="252"/>
      <c r="Q122" s="252"/>
      <c r="R122" s="252"/>
      <c r="S122" s="311">
        <f>IF(AND(DAY(S114)&gt;=22,DAY(S114)&lt;=28,S115="土"),1,0)</f>
        <v>0</v>
      </c>
      <c r="T122" s="252"/>
      <c r="U122" s="250"/>
      <c r="V122" s="250"/>
      <c r="AA122" s="253">
        <f>_xlfn.AGGREGATE(9,6,C122:W122)</f>
        <v>0</v>
      </c>
      <c r="AB122" s="253" t="str">
        <f>IF(COUNTIF(K121:W122,"NG")&gt;=1,"NG","OK")</f>
        <v>OK</v>
      </c>
    </row>
    <row r="123" spans="1:28" ht="14.25" hidden="1" customHeight="1" x14ac:dyDescent="0.15">
      <c r="A123" s="250"/>
      <c r="B123" s="252"/>
      <c r="C123" s="252"/>
      <c r="D123" s="252"/>
      <c r="E123" s="252"/>
      <c r="F123" s="252"/>
      <c r="G123" s="252"/>
      <c r="H123" s="311">
        <f>IF(AND(DAY(H114)&gt;=22,DAY(H114)&lt;=28,H115="土",OR(H120="休",H120="雨")),1,0)</f>
        <v>0</v>
      </c>
      <c r="I123" s="252"/>
      <c r="J123" s="250"/>
      <c r="K123" s="250"/>
      <c r="L123" s="250"/>
      <c r="M123" s="252"/>
      <c r="N123" s="252"/>
      <c r="O123" s="252"/>
      <c r="P123" s="252"/>
      <c r="Q123" s="252"/>
      <c r="R123" s="252"/>
      <c r="S123" s="311">
        <f>IF(AND(DAY(S114)&gt;=22,DAY(S114)&lt;=28,S115="土",OR(S120="休",S120="雨")),1,0)</f>
        <v>0</v>
      </c>
      <c r="T123" s="252"/>
      <c r="U123" s="250"/>
      <c r="V123" s="250"/>
      <c r="AA123" s="253">
        <f>_xlfn.AGGREGATE(9,6,C123:W123)</f>
        <v>0</v>
      </c>
      <c r="AB123" s="253" t="str">
        <f>IF(COUNTIF(K122:W123,"NG")&gt;=1,"NG","OK")</f>
        <v>OK</v>
      </c>
    </row>
    <row r="124" spans="1:28" ht="14.25" hidden="1" customHeight="1" x14ac:dyDescent="0.15">
      <c r="A124" s="250"/>
      <c r="B124" s="252"/>
      <c r="C124" s="252"/>
      <c r="D124" s="252"/>
      <c r="E124" s="252"/>
      <c r="F124" s="252"/>
      <c r="G124" s="252"/>
      <c r="H124" s="311">
        <f>IF(AND(DAY(H114)&gt;=8,DAY(H114)&lt;=14,H115="土"),1,0)</f>
        <v>0</v>
      </c>
      <c r="I124" s="252"/>
      <c r="J124" s="250"/>
      <c r="K124" s="250"/>
      <c r="L124" s="250"/>
      <c r="M124" s="252"/>
      <c r="N124" s="252"/>
      <c r="O124" s="252"/>
      <c r="P124" s="252"/>
      <c r="Q124" s="252"/>
      <c r="R124" s="252"/>
      <c r="S124" s="311">
        <f>IF(AND(DAY(S114)&gt;=8,DAY(S114)&lt;=14,S115="土"),1,0)</f>
        <v>1</v>
      </c>
      <c r="T124" s="252"/>
      <c r="U124" s="250"/>
      <c r="V124" s="250"/>
      <c r="AA124" s="253">
        <f>_xlfn.AGGREGATE(9,6,C124:W124)</f>
        <v>1</v>
      </c>
      <c r="AB124" s="253" t="str">
        <f>IF(COUNTIF(K123:W124,"NG")&gt;=1,"NG","OK")</f>
        <v>OK</v>
      </c>
    </row>
    <row r="125" spans="1:28" ht="14.25" hidden="1" customHeight="1" x14ac:dyDescent="0.15">
      <c r="A125" s="250"/>
      <c r="B125" s="252"/>
      <c r="C125" s="252"/>
      <c r="D125" s="252"/>
      <c r="E125" s="252"/>
      <c r="F125" s="252"/>
      <c r="G125" s="252"/>
      <c r="H125" s="311">
        <f>IF(AND(DAY(H114)&gt;=8,DAY(H114)&lt;=14,H115="土",OR(H120="休",H120="雨")),1,0)</f>
        <v>0</v>
      </c>
      <c r="I125" s="252"/>
      <c r="J125" s="250"/>
      <c r="K125" s="250"/>
      <c r="L125" s="250"/>
      <c r="M125" s="252"/>
      <c r="N125" s="252"/>
      <c r="O125" s="252"/>
      <c r="P125" s="252"/>
      <c r="Q125" s="252"/>
      <c r="R125" s="252"/>
      <c r="S125" s="311">
        <f>IF(AND(DAY(S114)&gt;=8,DAY(S114)&lt;=14,S115="土",OR(S120="休",S120="雨")),1,0)</f>
        <v>1</v>
      </c>
      <c r="T125" s="252"/>
      <c r="U125" s="250"/>
      <c r="V125" s="250"/>
      <c r="AA125" s="253">
        <f>_xlfn.AGGREGATE(9,6,C125:W125)</f>
        <v>1</v>
      </c>
      <c r="AB125" s="253" t="str">
        <f>IF(COUNTIF(K124:W125,"NG")&gt;=1,"NG","OK")</f>
        <v>OK</v>
      </c>
    </row>
    <row r="126" spans="1:28" ht="14.25" customHeight="1" x14ac:dyDescent="0.15">
      <c r="A126" s="250"/>
      <c r="B126" s="252"/>
      <c r="C126" s="252"/>
      <c r="D126" s="252"/>
      <c r="E126" s="252"/>
      <c r="F126" s="252"/>
      <c r="G126" s="252"/>
      <c r="H126" s="252"/>
      <c r="I126" s="252"/>
      <c r="J126" s="250"/>
      <c r="K126" s="250"/>
      <c r="L126" s="250"/>
      <c r="M126" s="252"/>
      <c r="N126" s="252"/>
      <c r="O126" s="252"/>
      <c r="P126" s="252"/>
      <c r="Q126" s="252"/>
      <c r="R126" s="252"/>
      <c r="S126" s="252"/>
      <c r="T126" s="252"/>
      <c r="U126" s="250"/>
      <c r="V126" s="250"/>
    </row>
    <row r="127" spans="1:28" ht="14.25" customHeight="1" x14ac:dyDescent="0.15">
      <c r="A127" s="250"/>
      <c r="B127" s="250"/>
      <c r="C127" s="250"/>
      <c r="D127" s="250"/>
      <c r="E127" s="250"/>
      <c r="F127" s="250"/>
      <c r="G127" s="250"/>
      <c r="H127" s="250"/>
      <c r="I127" s="250"/>
      <c r="J127" s="250"/>
      <c r="K127" s="250"/>
      <c r="L127" s="250"/>
      <c r="M127" s="250"/>
      <c r="N127" s="250"/>
      <c r="O127" s="250"/>
      <c r="P127" s="250"/>
      <c r="Q127" s="250"/>
      <c r="R127" s="250"/>
      <c r="S127" s="250"/>
      <c r="T127" s="250"/>
      <c r="U127" s="250"/>
      <c r="V127" s="250"/>
    </row>
    <row r="128" spans="1:28" ht="14.25" hidden="1" customHeight="1" x14ac:dyDescent="0.15">
      <c r="A128" s="250"/>
      <c r="B128" s="250"/>
      <c r="C128" s="266">
        <f>YEAR(I112+1)</f>
        <v>2025</v>
      </c>
      <c r="D128" s="266">
        <f>MONTH(I112+1)</f>
        <v>11</v>
      </c>
      <c r="E128" s="266">
        <f>DAY(I112+1)</f>
        <v>17</v>
      </c>
      <c r="F128" s="266"/>
      <c r="G128" s="266"/>
      <c r="H128" s="266"/>
      <c r="I128" s="266"/>
      <c r="J128" s="250"/>
      <c r="K128" s="250"/>
      <c r="L128" s="250"/>
      <c r="M128" s="250"/>
      <c r="N128" s="266">
        <f>YEAR(T112+1)</f>
        <v>2026</v>
      </c>
      <c r="O128" s="266">
        <f>MONTH(T112+1)</f>
        <v>1</v>
      </c>
      <c r="P128" s="266">
        <f>DAY(T112+1)</f>
        <v>12</v>
      </c>
      <c r="Q128" s="266"/>
      <c r="R128" s="266"/>
      <c r="S128" s="266"/>
      <c r="T128" s="266"/>
      <c r="U128" s="250"/>
      <c r="V128" s="250"/>
    </row>
    <row r="129" spans="1:28" ht="14.25" hidden="1" customHeight="1" x14ac:dyDescent="0.15">
      <c r="A129" s="250"/>
      <c r="B129" s="250"/>
      <c r="C129" s="267">
        <f>I112+1</f>
        <v>45978</v>
      </c>
      <c r="D129" s="267">
        <f>C129+1</f>
        <v>45979</v>
      </c>
      <c r="E129" s="267">
        <f t="shared" ref="E129:I129" si="27">D129+1</f>
        <v>45980</v>
      </c>
      <c r="F129" s="267">
        <f t="shared" si="27"/>
        <v>45981</v>
      </c>
      <c r="G129" s="267">
        <f t="shared" si="27"/>
        <v>45982</v>
      </c>
      <c r="H129" s="267">
        <f t="shared" si="27"/>
        <v>45983</v>
      </c>
      <c r="I129" s="267">
        <f t="shared" si="27"/>
        <v>45984</v>
      </c>
      <c r="J129" s="250"/>
      <c r="K129" s="250"/>
      <c r="L129" s="250"/>
      <c r="M129" s="250"/>
      <c r="N129" s="267">
        <f>T112+1</f>
        <v>46034</v>
      </c>
      <c r="O129" s="267">
        <f t="shared" ref="O129:T129" si="28">N129+1</f>
        <v>46035</v>
      </c>
      <c r="P129" s="267">
        <f t="shared" si="28"/>
        <v>46036</v>
      </c>
      <c r="Q129" s="267">
        <f t="shared" si="28"/>
        <v>46037</v>
      </c>
      <c r="R129" s="267">
        <f t="shared" si="28"/>
        <v>46038</v>
      </c>
      <c r="S129" s="267">
        <f t="shared" si="28"/>
        <v>46039</v>
      </c>
      <c r="T129" s="267">
        <f t="shared" si="28"/>
        <v>46040</v>
      </c>
      <c r="U129" s="250"/>
      <c r="V129" s="250"/>
    </row>
    <row r="130" spans="1:28" ht="14.25" customHeight="1" x14ac:dyDescent="0.15">
      <c r="A130" s="250"/>
      <c r="B130" s="268" t="s">
        <v>141</v>
      </c>
      <c r="C130" s="270">
        <f>DATE($C128,$D128,1)</f>
        <v>45962</v>
      </c>
      <c r="D130" s="271"/>
      <c r="E130" s="271"/>
      <c r="F130" s="271"/>
      <c r="G130" s="271"/>
      <c r="H130" s="271"/>
      <c r="I130" s="271"/>
      <c r="J130" s="271"/>
      <c r="K130" s="319"/>
      <c r="L130" s="250"/>
      <c r="M130" s="268" t="s">
        <v>141</v>
      </c>
      <c r="N130" s="270">
        <f>DATE($N128,$O128,1)</f>
        <v>46023</v>
      </c>
      <c r="O130" s="271"/>
      <c r="P130" s="271"/>
      <c r="Q130" s="271"/>
      <c r="R130" s="271"/>
      <c r="S130" s="271"/>
      <c r="T130" s="271"/>
      <c r="U130" s="271"/>
      <c r="V130" s="319"/>
    </row>
    <row r="131" spans="1:28" ht="14.25" customHeight="1" x14ac:dyDescent="0.15">
      <c r="A131" s="250"/>
      <c r="B131" s="272" t="s">
        <v>222</v>
      </c>
      <c r="C131" s="273">
        <f>IF(I112&lt;$G$6,I114+1,"")</f>
        <v>45978</v>
      </c>
      <c r="D131" s="274">
        <f t="shared" ref="D131:I131" si="29">IF(C129&lt;$G$6,C131+1,"")</f>
        <v>45979</v>
      </c>
      <c r="E131" s="274">
        <f t="shared" si="29"/>
        <v>45980</v>
      </c>
      <c r="F131" s="274">
        <f t="shared" si="29"/>
        <v>45981</v>
      </c>
      <c r="G131" s="274">
        <f t="shared" si="29"/>
        <v>45982</v>
      </c>
      <c r="H131" s="274">
        <f t="shared" si="29"/>
        <v>45983</v>
      </c>
      <c r="I131" s="274">
        <f t="shared" si="29"/>
        <v>45984</v>
      </c>
      <c r="J131" s="320" t="s">
        <v>177</v>
      </c>
      <c r="K131" s="321">
        <f>COUNTIFS(C132:I132,"土",C133:I133,"")+COUNTIFS(C132:I132,"日",C133:I133,"")</f>
        <v>2</v>
      </c>
      <c r="L131" s="250"/>
      <c r="M131" s="272" t="s">
        <v>222</v>
      </c>
      <c r="N131" s="273">
        <f>IF(T112&lt;$G$6,T114+1,"")</f>
        <v>46034</v>
      </c>
      <c r="O131" s="274">
        <f t="shared" ref="O131:T131" si="30">IF(N129&lt;$G$6,N131+1,"")</f>
        <v>46035</v>
      </c>
      <c r="P131" s="274">
        <f t="shared" si="30"/>
        <v>46036</v>
      </c>
      <c r="Q131" s="274">
        <f t="shared" si="30"/>
        <v>46037</v>
      </c>
      <c r="R131" s="274" t="str">
        <f t="shared" si="30"/>
        <v/>
      </c>
      <c r="S131" s="274" t="str">
        <f t="shared" si="30"/>
        <v/>
      </c>
      <c r="T131" s="274" t="str">
        <f t="shared" si="30"/>
        <v/>
      </c>
      <c r="U131" s="320" t="s">
        <v>177</v>
      </c>
      <c r="V131" s="321">
        <f>COUNTIFS(N132:T132,"土",N133:T133,"")+COUNTIFS(N132:T132,"日",N133:T133,"")</f>
        <v>0</v>
      </c>
    </row>
    <row r="132" spans="1:28" ht="14.25" customHeight="1" x14ac:dyDescent="0.15">
      <c r="A132" s="250"/>
      <c r="B132" s="272" t="s">
        <v>65</v>
      </c>
      <c r="C132" s="279" t="str">
        <f>IF(C131="","","月")</f>
        <v>月</v>
      </c>
      <c r="D132" s="279" t="str">
        <f>IF(D131="","","火")</f>
        <v>火</v>
      </c>
      <c r="E132" s="279" t="str">
        <f>IF(E131="","","水")</f>
        <v>水</v>
      </c>
      <c r="F132" s="279" t="str">
        <f>IF(F131="","","木")</f>
        <v>木</v>
      </c>
      <c r="G132" s="279" t="str">
        <f>IF(G131="","","金")</f>
        <v>金</v>
      </c>
      <c r="H132" s="279" t="str">
        <f>IF(H131="","","土")</f>
        <v>土</v>
      </c>
      <c r="I132" s="279" t="str">
        <f>IF(I131="","","日")</f>
        <v>日</v>
      </c>
      <c r="J132" s="322" t="s">
        <v>234</v>
      </c>
      <c r="K132" s="323">
        <f>COUNTIF(C133:I133,"夏休")+COUNTIF(C133:I133,"冬休")+COUNTIF(C133:I133,"中止")+COUNTIF(C133:I133,"制作中")</f>
        <v>0</v>
      </c>
      <c r="L132" s="250"/>
      <c r="M132" s="272" t="s">
        <v>65</v>
      </c>
      <c r="N132" s="279" t="str">
        <f>IF(N131="","","月")</f>
        <v>月</v>
      </c>
      <c r="O132" s="279" t="str">
        <f>IF(O131="","","火")</f>
        <v>火</v>
      </c>
      <c r="P132" s="279" t="str">
        <f>IF(P131="","","水")</f>
        <v>水</v>
      </c>
      <c r="Q132" s="279" t="str">
        <f>IF(Q131="","","木")</f>
        <v>木</v>
      </c>
      <c r="R132" s="279" t="str">
        <f>IF(R131="","","金")</f>
        <v/>
      </c>
      <c r="S132" s="279" t="str">
        <f>IF(S131="","","土")</f>
        <v/>
      </c>
      <c r="T132" s="279" t="str">
        <f>IF(T131="","","日")</f>
        <v/>
      </c>
      <c r="U132" s="322" t="s">
        <v>234</v>
      </c>
      <c r="V132" s="323">
        <f>COUNTIF(N133:T133,"夏休")+COUNTIF(N133:T133,"冬休")+COUNTIF(N133:T133,"中止")+COUNTIF(N133:T133,"制作中")</f>
        <v>0</v>
      </c>
    </row>
    <row r="133" spans="1:28" ht="14.25" customHeight="1" x14ac:dyDescent="0.15">
      <c r="A133" s="250"/>
      <c r="B133" s="617" t="s">
        <v>234</v>
      </c>
      <c r="C133" s="618"/>
      <c r="D133" s="619"/>
      <c r="E133" s="619"/>
      <c r="F133" s="619"/>
      <c r="G133" s="619"/>
      <c r="H133" s="619"/>
      <c r="I133" s="621"/>
      <c r="J133" s="322" t="s">
        <v>66</v>
      </c>
      <c r="K133" s="323">
        <f>COUNT(C131:I131)-K132</f>
        <v>7</v>
      </c>
      <c r="L133" s="250"/>
      <c r="M133" s="617" t="s">
        <v>234</v>
      </c>
      <c r="N133" s="618"/>
      <c r="O133" s="619"/>
      <c r="P133" s="619"/>
      <c r="Q133" s="619"/>
      <c r="R133" s="619"/>
      <c r="S133" s="619"/>
      <c r="T133" s="621"/>
      <c r="U133" s="322" t="s">
        <v>66</v>
      </c>
      <c r="V133" s="323">
        <f>COUNT(N131:T131)-V132</f>
        <v>4</v>
      </c>
    </row>
    <row r="134" spans="1:28" ht="14.25" customHeight="1" x14ac:dyDescent="0.15">
      <c r="A134" s="250"/>
      <c r="B134" s="617"/>
      <c r="C134" s="382"/>
      <c r="D134" s="372"/>
      <c r="E134" s="372"/>
      <c r="F134" s="372"/>
      <c r="G134" s="372"/>
      <c r="H134" s="372"/>
      <c r="I134" s="622"/>
      <c r="J134" s="322" t="s">
        <v>67</v>
      </c>
      <c r="K134" s="323">
        <f>COUNTIF(C135:I136,"休")</f>
        <v>2</v>
      </c>
      <c r="L134" s="250"/>
      <c r="M134" s="617"/>
      <c r="N134" s="382"/>
      <c r="O134" s="372"/>
      <c r="P134" s="372"/>
      <c r="Q134" s="372"/>
      <c r="R134" s="372"/>
      <c r="S134" s="372"/>
      <c r="T134" s="622"/>
      <c r="U134" s="322" t="s">
        <v>67</v>
      </c>
      <c r="V134" s="323">
        <f>COUNTIF(N135:T136,"休")</f>
        <v>0</v>
      </c>
    </row>
    <row r="135" spans="1:28" ht="14.25" customHeight="1" x14ac:dyDescent="0.15">
      <c r="A135" s="250"/>
      <c r="B135" s="617" t="s">
        <v>60</v>
      </c>
      <c r="C135" s="623"/>
      <c r="D135" s="624"/>
      <c r="E135" s="624"/>
      <c r="F135" s="624"/>
      <c r="G135" s="624"/>
      <c r="H135" s="624" t="s">
        <v>83</v>
      </c>
      <c r="I135" s="625" t="s">
        <v>83</v>
      </c>
      <c r="J135" s="322" t="s">
        <v>68</v>
      </c>
      <c r="K135" s="326">
        <f>K134/K133</f>
        <v>0.2857142857142857</v>
      </c>
      <c r="L135" s="250"/>
      <c r="M135" s="617" t="s">
        <v>60</v>
      </c>
      <c r="N135" s="623"/>
      <c r="O135" s="624"/>
      <c r="P135" s="624"/>
      <c r="Q135" s="624"/>
      <c r="R135" s="624"/>
      <c r="S135" s="624"/>
      <c r="T135" s="625"/>
      <c r="U135" s="322" t="s">
        <v>68</v>
      </c>
      <c r="V135" s="326">
        <f>V134/V133</f>
        <v>0</v>
      </c>
    </row>
    <row r="136" spans="1:28" ht="14.25" customHeight="1" x14ac:dyDescent="0.15">
      <c r="A136" s="250"/>
      <c r="B136" s="617"/>
      <c r="C136" s="623"/>
      <c r="D136" s="624"/>
      <c r="E136" s="624"/>
      <c r="F136" s="624"/>
      <c r="G136" s="624"/>
      <c r="H136" s="624"/>
      <c r="I136" s="625"/>
      <c r="J136" s="322" t="s">
        <v>57</v>
      </c>
      <c r="K136" s="323">
        <f>COUNTA(C137:I137)</f>
        <v>2</v>
      </c>
      <c r="L136" s="250"/>
      <c r="M136" s="617"/>
      <c r="N136" s="623"/>
      <c r="O136" s="624"/>
      <c r="P136" s="624"/>
      <c r="Q136" s="624"/>
      <c r="R136" s="624"/>
      <c r="S136" s="624"/>
      <c r="T136" s="625"/>
      <c r="U136" s="322" t="s">
        <v>57</v>
      </c>
      <c r="V136" s="323">
        <f>COUNTA(N137:T137)</f>
        <v>0</v>
      </c>
    </row>
    <row r="137" spans="1:28" ht="14.25" customHeight="1" x14ac:dyDescent="0.15">
      <c r="A137" s="250"/>
      <c r="B137" s="617" t="s">
        <v>62</v>
      </c>
      <c r="C137" s="623"/>
      <c r="D137" s="624"/>
      <c r="E137" s="624"/>
      <c r="F137" s="624"/>
      <c r="G137" s="624"/>
      <c r="H137" s="624" t="s">
        <v>83</v>
      </c>
      <c r="I137" s="625" t="s">
        <v>83</v>
      </c>
      <c r="J137" s="322" t="s">
        <v>69</v>
      </c>
      <c r="K137" s="326">
        <f>K136/K133</f>
        <v>0.2857142857142857</v>
      </c>
      <c r="L137" s="250"/>
      <c r="M137" s="617" t="s">
        <v>62</v>
      </c>
      <c r="N137" s="623"/>
      <c r="O137" s="624"/>
      <c r="P137" s="624"/>
      <c r="Q137" s="624"/>
      <c r="R137" s="624"/>
      <c r="S137" s="624"/>
      <c r="T137" s="625"/>
      <c r="U137" s="322" t="s">
        <v>69</v>
      </c>
      <c r="V137" s="326">
        <f>V136/V133</f>
        <v>0</v>
      </c>
    </row>
    <row r="138" spans="1:28" ht="14.25" customHeight="1" x14ac:dyDescent="0.15">
      <c r="A138" s="250"/>
      <c r="B138" s="628"/>
      <c r="C138" s="626"/>
      <c r="D138" s="627"/>
      <c r="E138" s="627"/>
      <c r="F138" s="627"/>
      <c r="G138" s="627"/>
      <c r="H138" s="627"/>
      <c r="I138" s="629"/>
      <c r="J138" s="327" t="s">
        <v>235</v>
      </c>
      <c r="K138" s="328" t="str">
        <f>IF(1&gt;K131,"対象外",IF(K136&gt;=K131,"OK","NG"))</f>
        <v>OK</v>
      </c>
      <c r="L138" s="250"/>
      <c r="M138" s="628"/>
      <c r="N138" s="626"/>
      <c r="O138" s="627"/>
      <c r="P138" s="627"/>
      <c r="Q138" s="627"/>
      <c r="R138" s="627"/>
      <c r="S138" s="627"/>
      <c r="T138" s="629"/>
      <c r="U138" s="327" t="s">
        <v>235</v>
      </c>
      <c r="V138" s="328" t="str">
        <f>IF(1&gt;V131,"対象外",IF(V136&gt;=V131,"OK","NG"))</f>
        <v>対象外</v>
      </c>
      <c r="AB138" s="253" t="str">
        <f>IF(COUNTIF(K137:W138,"NG")&gt;=1,"NG","OK")</f>
        <v>OK</v>
      </c>
    </row>
    <row r="139" spans="1:28" ht="14.25" hidden="1" customHeight="1" x14ac:dyDescent="0.15">
      <c r="A139" s="250"/>
      <c r="B139" s="252"/>
      <c r="C139" s="252"/>
      <c r="D139" s="252"/>
      <c r="E139" s="252"/>
      <c r="F139" s="252"/>
      <c r="G139" s="252"/>
      <c r="H139" s="311">
        <f>IF(AND(DAY(H131)&gt;=22,DAY(H131)&lt;=28,H132="土"),1,0)</f>
        <v>1</v>
      </c>
      <c r="I139" s="252"/>
      <c r="J139" s="250"/>
      <c r="K139" s="250"/>
      <c r="L139" s="250"/>
      <c r="M139" s="252"/>
      <c r="N139" s="252"/>
      <c r="O139" s="252"/>
      <c r="P139" s="252"/>
      <c r="Q139" s="252"/>
      <c r="R139" s="252"/>
      <c r="S139" s="311" t="e">
        <f>IF(AND(DAY(S131)&gt;=22,DAY(S131)&lt;=28,S132="土"),1,0)</f>
        <v>#VALUE!</v>
      </c>
      <c r="T139" s="252"/>
      <c r="U139" s="250"/>
      <c r="V139" s="250"/>
      <c r="AA139" s="253">
        <f>_xlfn.AGGREGATE(9,6,C139:W139)</f>
        <v>1</v>
      </c>
      <c r="AB139" s="253" t="str">
        <f>IF(COUNTIF(K138:W139,"NG")&gt;=1,"NG","OK")</f>
        <v>OK</v>
      </c>
    </row>
    <row r="140" spans="1:28" ht="14.25" hidden="1" customHeight="1" x14ac:dyDescent="0.15">
      <c r="A140" s="250"/>
      <c r="B140" s="252"/>
      <c r="C140" s="252"/>
      <c r="D140" s="252"/>
      <c r="E140" s="252"/>
      <c r="F140" s="252"/>
      <c r="G140" s="252"/>
      <c r="H140" s="311">
        <f>IF(AND(DAY(H131)&gt;=22,DAY(H131)&lt;=28,H132="土",OR(H137="休",H137="雨")),1,0)</f>
        <v>1</v>
      </c>
      <c r="I140" s="252"/>
      <c r="J140" s="250"/>
      <c r="K140" s="250"/>
      <c r="L140" s="250"/>
      <c r="M140" s="252"/>
      <c r="N140" s="252"/>
      <c r="O140" s="252"/>
      <c r="P140" s="252"/>
      <c r="Q140" s="252"/>
      <c r="R140" s="252"/>
      <c r="S140" s="311" t="e">
        <f>IF(AND(DAY(S131)&gt;=22,DAY(S131)&lt;=28,S132="土",OR(S137="休",S137="雨")),1,0)</f>
        <v>#VALUE!</v>
      </c>
      <c r="T140" s="252"/>
      <c r="U140" s="250"/>
      <c r="V140" s="250"/>
      <c r="AA140" s="253">
        <f>_xlfn.AGGREGATE(9,6,C140:W140)</f>
        <v>1</v>
      </c>
      <c r="AB140" s="253" t="str">
        <f>IF(COUNTIF(K139:W140,"NG")&gt;=1,"NG","OK")</f>
        <v>OK</v>
      </c>
    </row>
    <row r="141" spans="1:28" ht="14.25" hidden="1" customHeight="1" x14ac:dyDescent="0.15">
      <c r="A141" s="250"/>
      <c r="B141" s="252"/>
      <c r="C141" s="252"/>
      <c r="D141" s="252"/>
      <c r="E141" s="252"/>
      <c r="F141" s="252"/>
      <c r="G141" s="252"/>
      <c r="H141" s="311">
        <f>IF(AND(DAY(H131)&gt;=8,DAY(H131)&lt;=14,H132="土"),1,0)</f>
        <v>0</v>
      </c>
      <c r="I141" s="252"/>
      <c r="J141" s="250"/>
      <c r="K141" s="250"/>
      <c r="L141" s="250"/>
      <c r="M141" s="252"/>
      <c r="N141" s="252"/>
      <c r="O141" s="252"/>
      <c r="P141" s="252"/>
      <c r="Q141" s="252"/>
      <c r="R141" s="252"/>
      <c r="S141" s="311" t="e">
        <f>IF(AND(DAY(S131)&gt;=8,DAY(S131)&lt;=14,S132="土"),1,0)</f>
        <v>#VALUE!</v>
      </c>
      <c r="T141" s="252"/>
      <c r="U141" s="250"/>
      <c r="V141" s="250"/>
      <c r="AA141" s="253">
        <f>_xlfn.AGGREGATE(9,6,C141:W141)</f>
        <v>0</v>
      </c>
      <c r="AB141" s="253" t="str">
        <f>IF(COUNTIF(K140:W141,"NG")&gt;=1,"NG","OK")</f>
        <v>OK</v>
      </c>
    </row>
    <row r="142" spans="1:28" ht="14.25" hidden="1" customHeight="1" x14ac:dyDescent="0.15">
      <c r="A142" s="250"/>
      <c r="B142" s="252"/>
      <c r="C142" s="252"/>
      <c r="D142" s="252"/>
      <c r="E142" s="252"/>
      <c r="F142" s="252"/>
      <c r="G142" s="252"/>
      <c r="H142" s="311">
        <f>IF(AND(DAY(H131)&gt;=8,DAY(H131)&lt;=14,H132="土",OR(H137="休",H137="雨")),1,0)</f>
        <v>0</v>
      </c>
      <c r="I142" s="252"/>
      <c r="J142" s="250"/>
      <c r="K142" s="250"/>
      <c r="L142" s="250"/>
      <c r="M142" s="252"/>
      <c r="N142" s="252"/>
      <c r="O142" s="252"/>
      <c r="P142" s="252"/>
      <c r="Q142" s="252"/>
      <c r="R142" s="252"/>
      <c r="S142" s="311" t="e">
        <f>IF(AND(DAY(S131)&gt;=8,DAY(S131)&lt;=14,S132="土",OR(S137="休",S137="雨")),1,0)</f>
        <v>#VALUE!</v>
      </c>
      <c r="T142" s="252"/>
      <c r="U142" s="250"/>
      <c r="V142" s="250"/>
      <c r="AA142" s="253">
        <f>_xlfn.AGGREGATE(9,6,C142:W142)</f>
        <v>0</v>
      </c>
      <c r="AB142" s="253" t="str">
        <f>IF(COUNTIF(K141:W142,"NG")&gt;=1,"NG","OK")</f>
        <v>OK</v>
      </c>
    </row>
    <row r="143" spans="1:28" ht="14.25" customHeight="1" x14ac:dyDescent="0.15">
      <c r="A143" s="250"/>
      <c r="B143" s="252"/>
      <c r="C143" s="252"/>
      <c r="D143" s="252"/>
      <c r="E143" s="252"/>
      <c r="F143" s="252"/>
      <c r="G143" s="252"/>
      <c r="H143" s="252"/>
      <c r="I143" s="252"/>
      <c r="J143" s="250"/>
      <c r="K143" s="250"/>
      <c r="L143" s="250"/>
      <c r="M143" s="252"/>
      <c r="N143" s="252"/>
      <c r="O143" s="252"/>
      <c r="P143" s="252"/>
      <c r="Q143" s="252"/>
      <c r="R143" s="252"/>
      <c r="S143" s="252"/>
      <c r="T143" s="252"/>
      <c r="U143" s="250"/>
      <c r="V143" s="250"/>
    </row>
    <row r="144" spans="1:28" ht="14.25" customHeight="1" x14ac:dyDescent="0.15">
      <c r="A144" s="250"/>
      <c r="B144" s="250"/>
      <c r="C144" s="250"/>
      <c r="D144" s="250"/>
      <c r="E144" s="250"/>
      <c r="F144" s="250"/>
      <c r="G144" s="250"/>
      <c r="H144" s="250"/>
      <c r="I144" s="250"/>
      <c r="J144" s="250"/>
      <c r="K144" s="250"/>
      <c r="L144" s="250"/>
      <c r="M144" s="250"/>
      <c r="N144" s="250"/>
      <c r="O144" s="250"/>
      <c r="P144" s="250"/>
      <c r="Q144" s="250"/>
      <c r="R144" s="250"/>
      <c r="S144" s="250"/>
      <c r="T144" s="250"/>
      <c r="U144" s="250"/>
      <c r="V144" s="250"/>
    </row>
    <row r="145" spans="1:22" ht="14.25" customHeight="1" x14ac:dyDescent="0.15">
      <c r="A145" s="250"/>
      <c r="B145" s="250"/>
      <c r="C145" s="250"/>
      <c r="D145" s="250"/>
      <c r="E145" s="250"/>
      <c r="F145" s="250"/>
      <c r="G145" s="250"/>
      <c r="H145" s="250"/>
      <c r="I145" s="250"/>
      <c r="J145" s="250"/>
      <c r="K145" s="250"/>
      <c r="L145" s="250"/>
      <c r="M145" s="250"/>
      <c r="N145" s="250"/>
      <c r="O145" s="250"/>
      <c r="P145" s="250"/>
      <c r="Q145" s="250"/>
      <c r="R145" s="250"/>
      <c r="S145" s="250"/>
      <c r="T145" s="250"/>
      <c r="U145" s="250"/>
      <c r="V145" s="250"/>
    </row>
    <row r="146" spans="1:22" ht="14.25" customHeight="1" x14ac:dyDescent="0.15">
      <c r="A146" s="250"/>
      <c r="B146" s="250"/>
      <c r="C146" s="266"/>
      <c r="D146" s="266"/>
      <c r="E146" s="266"/>
      <c r="F146" s="266"/>
      <c r="G146" s="266"/>
      <c r="H146" s="266"/>
      <c r="I146" s="266"/>
      <c r="J146" s="250"/>
      <c r="K146" s="250"/>
      <c r="L146" s="250"/>
      <c r="M146" s="250"/>
      <c r="N146" s="250"/>
      <c r="O146" s="250"/>
      <c r="P146" s="250"/>
      <c r="Q146" s="250"/>
      <c r="R146" s="250"/>
      <c r="S146" s="250"/>
      <c r="T146" s="250"/>
      <c r="U146" s="250"/>
      <c r="V146" s="250"/>
    </row>
    <row r="147" spans="1:22" ht="14.25" customHeight="1" x14ac:dyDescent="0.15">
      <c r="A147" s="250"/>
      <c r="B147" s="250"/>
      <c r="C147" s="267"/>
      <c r="D147" s="267"/>
      <c r="E147" s="267"/>
      <c r="F147" s="267"/>
      <c r="G147" s="267"/>
      <c r="H147" s="267"/>
      <c r="I147" s="267"/>
      <c r="J147" s="250"/>
      <c r="K147" s="250"/>
      <c r="L147" s="250"/>
      <c r="M147" s="250"/>
      <c r="N147" s="250"/>
      <c r="O147" s="250"/>
      <c r="P147" s="250"/>
      <c r="Q147" s="250"/>
      <c r="R147" s="250"/>
      <c r="S147" s="250"/>
      <c r="T147" s="250"/>
      <c r="U147" s="250"/>
      <c r="V147" s="250"/>
    </row>
    <row r="148" spans="1:22" ht="14.25" customHeight="1" x14ac:dyDescent="0.15">
      <c r="A148" s="250"/>
      <c r="B148" s="252"/>
      <c r="C148" s="314"/>
      <c r="D148" s="265"/>
      <c r="E148" s="265"/>
      <c r="F148" s="265"/>
      <c r="G148" s="265"/>
      <c r="H148" s="265"/>
      <c r="I148" s="265"/>
      <c r="J148" s="265"/>
      <c r="K148" s="265"/>
      <c r="L148" s="250"/>
      <c r="M148" s="250"/>
      <c r="N148" s="250"/>
      <c r="O148" s="250"/>
      <c r="P148" s="250"/>
      <c r="Q148" s="250"/>
      <c r="R148" s="250"/>
      <c r="S148" s="250"/>
      <c r="T148" s="250"/>
      <c r="U148" s="250"/>
      <c r="V148" s="250"/>
    </row>
    <row r="149" spans="1:22" ht="14.25" customHeight="1" x14ac:dyDescent="0.15">
      <c r="A149" s="250"/>
      <c r="B149" s="252"/>
      <c r="C149" s="315"/>
      <c r="D149" s="315"/>
      <c r="E149" s="315"/>
      <c r="F149" s="315"/>
      <c r="G149" s="315"/>
      <c r="H149" s="315"/>
      <c r="I149" s="315"/>
      <c r="J149" s="250"/>
      <c r="K149" s="250"/>
      <c r="L149" s="250"/>
      <c r="M149" s="250"/>
      <c r="N149" s="250"/>
      <c r="O149" s="250"/>
      <c r="P149" s="250"/>
      <c r="Q149" s="250"/>
      <c r="R149" s="250"/>
      <c r="S149" s="250"/>
      <c r="T149" s="250"/>
      <c r="U149" s="250"/>
      <c r="V149" s="250"/>
    </row>
    <row r="150" spans="1:22" ht="14.25" customHeight="1" x14ac:dyDescent="0.15">
      <c r="A150" s="250"/>
      <c r="B150" s="252"/>
      <c r="C150" s="252"/>
      <c r="D150" s="252"/>
      <c r="E150" s="252"/>
      <c r="F150" s="252"/>
      <c r="G150" s="252"/>
      <c r="H150" s="252"/>
      <c r="I150" s="252"/>
      <c r="J150" s="250"/>
      <c r="K150" s="250"/>
      <c r="L150" s="250"/>
      <c r="M150" s="250"/>
      <c r="N150" s="250"/>
      <c r="O150" s="250"/>
      <c r="P150" s="250"/>
      <c r="Q150" s="250"/>
      <c r="R150" s="250"/>
      <c r="S150" s="250"/>
      <c r="T150" s="250"/>
      <c r="U150" s="250"/>
      <c r="V150" s="250"/>
    </row>
    <row r="151" spans="1:22" ht="14.25" customHeight="1" x14ac:dyDescent="0.15">
      <c r="A151" s="250"/>
      <c r="B151" s="388"/>
      <c r="C151" s="401"/>
      <c r="D151" s="401"/>
      <c r="E151" s="401"/>
      <c r="F151" s="401"/>
      <c r="G151" s="401"/>
      <c r="H151" s="401"/>
      <c r="I151" s="401"/>
      <c r="J151" s="250"/>
      <c r="K151" s="250"/>
      <c r="L151" s="250"/>
      <c r="M151" s="250"/>
      <c r="N151" s="250"/>
      <c r="O151" s="250"/>
      <c r="P151" s="250"/>
      <c r="Q151" s="250"/>
      <c r="R151" s="250"/>
      <c r="S151" s="250"/>
      <c r="T151" s="250"/>
      <c r="U151" s="250"/>
      <c r="V151" s="250"/>
    </row>
    <row r="152" spans="1:22" ht="14.25" customHeight="1" x14ac:dyDescent="0.15">
      <c r="A152" s="250"/>
      <c r="B152" s="388"/>
      <c r="C152" s="401"/>
      <c r="D152" s="401"/>
      <c r="E152" s="401"/>
      <c r="F152" s="401"/>
      <c r="G152" s="401"/>
      <c r="H152" s="401"/>
      <c r="I152" s="401"/>
      <c r="J152" s="250"/>
      <c r="K152" s="250"/>
      <c r="L152" s="250"/>
      <c r="M152" s="250"/>
      <c r="N152" s="250"/>
      <c r="O152" s="250"/>
      <c r="P152" s="250"/>
      <c r="Q152" s="250"/>
      <c r="R152" s="250"/>
      <c r="S152" s="250"/>
      <c r="T152" s="250"/>
      <c r="U152" s="250"/>
      <c r="V152" s="250"/>
    </row>
    <row r="153" spans="1:22" ht="14.25" customHeight="1" x14ac:dyDescent="0.15">
      <c r="A153" s="250"/>
      <c r="B153" s="388"/>
      <c r="C153" s="388"/>
      <c r="D153" s="388"/>
      <c r="E153" s="388"/>
      <c r="F153" s="388"/>
      <c r="G153" s="388"/>
      <c r="H153" s="388"/>
      <c r="I153" s="388"/>
      <c r="J153" s="250"/>
      <c r="K153" s="289"/>
      <c r="L153" s="250"/>
      <c r="M153" s="250"/>
      <c r="N153" s="250"/>
      <c r="O153" s="250"/>
      <c r="P153" s="250"/>
      <c r="Q153" s="250"/>
      <c r="R153" s="250"/>
      <c r="S153" s="250"/>
      <c r="T153" s="250"/>
      <c r="U153" s="250"/>
      <c r="V153" s="250"/>
    </row>
    <row r="154" spans="1:22" ht="14.25" customHeight="1" x14ac:dyDescent="0.15">
      <c r="A154" s="250"/>
      <c r="B154" s="388"/>
      <c r="C154" s="388"/>
      <c r="D154" s="388"/>
      <c r="E154" s="388"/>
      <c r="F154" s="388"/>
      <c r="G154" s="388"/>
      <c r="H154" s="388"/>
      <c r="I154" s="388"/>
      <c r="J154" s="250"/>
      <c r="K154" s="250"/>
      <c r="L154" s="250"/>
      <c r="M154" s="250"/>
      <c r="N154" s="250"/>
      <c r="O154" s="250"/>
      <c r="P154" s="250"/>
      <c r="Q154" s="250"/>
      <c r="R154" s="250"/>
      <c r="S154" s="250"/>
      <c r="T154" s="250"/>
      <c r="U154" s="250"/>
      <c r="V154" s="250"/>
    </row>
    <row r="155" spans="1:22" ht="14.25" customHeight="1" x14ac:dyDescent="0.15">
      <c r="A155" s="250"/>
      <c r="B155" s="388"/>
      <c r="C155" s="388"/>
      <c r="D155" s="388"/>
      <c r="E155" s="388"/>
      <c r="F155" s="388"/>
      <c r="G155" s="388"/>
      <c r="H155" s="388"/>
      <c r="I155" s="388"/>
      <c r="J155" s="250"/>
      <c r="K155" s="289"/>
      <c r="L155" s="250"/>
      <c r="M155" s="250"/>
      <c r="N155" s="250"/>
      <c r="O155" s="250"/>
      <c r="P155" s="250"/>
      <c r="Q155" s="250"/>
      <c r="R155" s="250"/>
      <c r="S155" s="250"/>
      <c r="T155" s="250"/>
      <c r="U155" s="250"/>
      <c r="V155" s="250"/>
    </row>
    <row r="156" spans="1:22" ht="14.25" customHeight="1" x14ac:dyDescent="0.15">
      <c r="A156" s="250"/>
      <c r="B156" s="388"/>
      <c r="C156" s="388"/>
      <c r="D156" s="388"/>
      <c r="E156" s="388"/>
      <c r="F156" s="388"/>
      <c r="G156" s="388"/>
      <c r="H156" s="388"/>
      <c r="I156" s="388"/>
      <c r="J156" s="250"/>
      <c r="K156" s="250"/>
      <c r="L156" s="250"/>
      <c r="M156" s="250"/>
      <c r="N156" s="250"/>
      <c r="O156" s="250"/>
      <c r="P156" s="250"/>
      <c r="Q156" s="250"/>
      <c r="R156" s="250"/>
      <c r="S156" s="250"/>
      <c r="T156" s="250"/>
      <c r="U156" s="250"/>
      <c r="V156" s="250"/>
    </row>
    <row r="157" spans="1:22" ht="14.25" customHeight="1" x14ac:dyDescent="0.15">
      <c r="A157" s="250"/>
      <c r="B157" s="250"/>
      <c r="C157" s="250"/>
      <c r="D157" s="250"/>
      <c r="E157" s="250"/>
      <c r="F157" s="250"/>
      <c r="G157" s="250"/>
      <c r="H157" s="250"/>
      <c r="I157" s="250"/>
      <c r="J157" s="250"/>
      <c r="K157" s="250"/>
      <c r="L157" s="250"/>
      <c r="M157" s="250"/>
      <c r="N157" s="250"/>
      <c r="O157" s="250"/>
      <c r="P157" s="250"/>
      <c r="Q157" s="250"/>
      <c r="R157" s="250"/>
      <c r="S157" s="250"/>
      <c r="T157" s="250"/>
      <c r="U157" s="250"/>
      <c r="V157" s="250"/>
    </row>
    <row r="158" spans="1:22" ht="14.25" customHeight="1" x14ac:dyDescent="0.15">
      <c r="A158" s="250"/>
      <c r="B158" s="250"/>
      <c r="C158" s="250"/>
      <c r="D158" s="250"/>
      <c r="E158" s="250"/>
      <c r="F158" s="250"/>
      <c r="G158" s="250"/>
      <c r="H158" s="250"/>
      <c r="I158" s="250"/>
      <c r="J158" s="250"/>
      <c r="K158" s="250"/>
      <c r="L158" s="250"/>
      <c r="M158" s="250"/>
      <c r="N158" s="250"/>
      <c r="O158" s="250"/>
      <c r="P158" s="250"/>
      <c r="Q158" s="250"/>
      <c r="R158" s="250"/>
      <c r="S158" s="250"/>
      <c r="T158" s="250"/>
      <c r="U158" s="250"/>
      <c r="V158" s="250"/>
    </row>
    <row r="159" spans="1:22" ht="14.25" customHeight="1" x14ac:dyDescent="0.15">
      <c r="A159" s="250"/>
      <c r="B159" s="250"/>
      <c r="C159" s="250"/>
      <c r="D159" s="250"/>
      <c r="E159" s="250"/>
      <c r="F159" s="250"/>
      <c r="G159" s="250"/>
      <c r="H159" s="250"/>
      <c r="I159" s="250"/>
      <c r="J159" s="250"/>
      <c r="K159" s="250"/>
      <c r="L159" s="250"/>
      <c r="M159" s="250"/>
      <c r="N159" s="250"/>
      <c r="O159" s="250"/>
      <c r="P159" s="250"/>
      <c r="Q159" s="250"/>
      <c r="R159" s="250"/>
      <c r="S159" s="250"/>
      <c r="T159" s="250"/>
      <c r="U159" s="250"/>
      <c r="V159" s="250"/>
    </row>
    <row r="160" spans="1:22" ht="14.25" customHeight="1" x14ac:dyDescent="0.15">
      <c r="A160" s="250"/>
      <c r="B160" s="250"/>
      <c r="C160" s="250"/>
      <c r="D160" s="250"/>
      <c r="E160" s="250"/>
      <c r="F160" s="250"/>
      <c r="G160" s="250"/>
      <c r="H160" s="250"/>
      <c r="I160" s="250"/>
      <c r="J160" s="250"/>
      <c r="K160" s="250"/>
      <c r="L160" s="250"/>
      <c r="M160" s="250"/>
      <c r="N160" s="250"/>
      <c r="O160" s="250"/>
      <c r="P160" s="250"/>
      <c r="Q160" s="250"/>
      <c r="R160" s="250"/>
      <c r="S160" s="250"/>
      <c r="T160" s="250"/>
      <c r="U160" s="250"/>
      <c r="V160" s="250"/>
    </row>
    <row r="161" spans="1:22" ht="14.25" customHeight="1" x14ac:dyDescent="0.15">
      <c r="A161" s="250"/>
      <c r="B161" s="250"/>
      <c r="C161" s="250"/>
      <c r="D161" s="250"/>
      <c r="E161" s="250"/>
      <c r="F161" s="250"/>
      <c r="G161" s="250"/>
      <c r="H161" s="250"/>
      <c r="I161" s="250"/>
      <c r="J161" s="250"/>
      <c r="K161" s="250"/>
      <c r="L161" s="250"/>
      <c r="M161" s="250"/>
      <c r="N161" s="250"/>
      <c r="O161" s="250"/>
      <c r="P161" s="250"/>
      <c r="Q161" s="250"/>
      <c r="R161" s="250"/>
      <c r="S161" s="250"/>
      <c r="T161" s="250"/>
      <c r="U161" s="250"/>
      <c r="V161" s="250"/>
    </row>
    <row r="162" spans="1:22" ht="14.25" customHeight="1" x14ac:dyDescent="0.15">
      <c r="A162" s="250"/>
      <c r="B162" s="250"/>
      <c r="C162" s="250"/>
      <c r="D162" s="250"/>
      <c r="E162" s="250"/>
      <c r="F162" s="250"/>
      <c r="G162" s="250"/>
      <c r="H162" s="250"/>
      <c r="I162" s="250"/>
      <c r="J162" s="250"/>
      <c r="K162" s="250"/>
      <c r="L162" s="250"/>
      <c r="M162" s="250"/>
      <c r="N162" s="250"/>
      <c r="O162" s="250"/>
      <c r="P162" s="250"/>
      <c r="Q162" s="250"/>
      <c r="R162" s="250"/>
      <c r="S162" s="250"/>
      <c r="T162" s="250"/>
      <c r="U162" s="250"/>
      <c r="V162" s="250"/>
    </row>
    <row r="163" spans="1:22" ht="14.25" customHeight="1" x14ac:dyDescent="0.15">
      <c r="A163" s="250"/>
      <c r="B163" s="250"/>
      <c r="C163" s="250"/>
      <c r="D163" s="250"/>
      <c r="E163" s="250"/>
      <c r="F163" s="250"/>
      <c r="G163" s="250"/>
      <c r="H163" s="250"/>
      <c r="I163" s="250"/>
      <c r="J163" s="250"/>
      <c r="K163" s="250"/>
      <c r="L163" s="250"/>
      <c r="M163" s="250"/>
      <c r="N163" s="250"/>
      <c r="O163" s="250"/>
      <c r="P163" s="250"/>
      <c r="Q163" s="250"/>
      <c r="R163" s="250"/>
      <c r="S163" s="250"/>
      <c r="T163" s="250"/>
      <c r="U163" s="250"/>
      <c r="V163" s="250"/>
    </row>
    <row r="164" spans="1:22" ht="14.25" customHeight="1" x14ac:dyDescent="0.15">
      <c r="A164" s="250"/>
      <c r="B164" s="250"/>
      <c r="C164" s="250"/>
      <c r="D164" s="250"/>
      <c r="E164" s="250"/>
      <c r="F164" s="250"/>
      <c r="G164" s="250"/>
      <c r="H164" s="250"/>
      <c r="I164" s="250"/>
      <c r="J164" s="250"/>
      <c r="K164" s="250"/>
      <c r="L164" s="250"/>
      <c r="M164" s="250"/>
      <c r="N164" s="250"/>
      <c r="O164" s="250"/>
      <c r="P164" s="250"/>
      <c r="Q164" s="250"/>
      <c r="R164" s="250"/>
      <c r="S164" s="250"/>
      <c r="T164" s="250"/>
      <c r="U164" s="250"/>
      <c r="V164" s="250"/>
    </row>
    <row r="165" spans="1:22" ht="14.25" customHeight="1" x14ac:dyDescent="0.15">
      <c r="A165" s="250"/>
      <c r="B165" s="250"/>
      <c r="C165" s="250"/>
      <c r="D165" s="250"/>
      <c r="E165" s="250"/>
      <c r="F165" s="250"/>
      <c r="G165" s="250"/>
      <c r="H165" s="250"/>
      <c r="I165" s="250"/>
      <c r="J165" s="250"/>
      <c r="K165" s="250"/>
      <c r="L165" s="250"/>
      <c r="M165" s="250"/>
      <c r="N165" s="250"/>
      <c r="O165" s="250"/>
      <c r="P165" s="250"/>
      <c r="Q165" s="250"/>
      <c r="R165" s="250"/>
      <c r="S165" s="250"/>
      <c r="T165" s="250"/>
      <c r="U165" s="250"/>
      <c r="V165" s="250"/>
    </row>
    <row r="166" spans="1:22" ht="14.25" customHeight="1" x14ac:dyDescent="0.15">
      <c r="A166" s="250"/>
      <c r="B166" s="250"/>
      <c r="C166" s="250"/>
      <c r="D166" s="250"/>
      <c r="E166" s="250"/>
      <c r="F166" s="250"/>
      <c r="G166" s="250"/>
      <c r="H166" s="250"/>
      <c r="I166" s="250"/>
      <c r="J166" s="250"/>
      <c r="K166" s="250"/>
      <c r="L166" s="250"/>
      <c r="M166" s="250"/>
      <c r="N166" s="250"/>
      <c r="O166" s="250"/>
      <c r="P166" s="250"/>
      <c r="Q166" s="250"/>
      <c r="R166" s="250"/>
      <c r="S166" s="250"/>
      <c r="T166" s="250"/>
      <c r="U166" s="250"/>
      <c r="V166" s="250"/>
    </row>
    <row r="167" spans="1:22" ht="14.25" customHeight="1" x14ac:dyDescent="0.15">
      <c r="A167" s="250"/>
      <c r="B167" s="250"/>
      <c r="C167" s="250"/>
      <c r="D167" s="250"/>
      <c r="E167" s="250"/>
      <c r="F167" s="250"/>
      <c r="G167" s="250"/>
      <c r="H167" s="250"/>
      <c r="I167" s="250"/>
      <c r="J167" s="250"/>
      <c r="K167" s="250"/>
      <c r="L167" s="250"/>
      <c r="M167" s="250"/>
      <c r="N167" s="250"/>
      <c r="O167" s="250"/>
      <c r="P167" s="250"/>
      <c r="Q167" s="250"/>
      <c r="R167" s="250"/>
      <c r="S167" s="250"/>
      <c r="T167" s="250"/>
      <c r="U167" s="250"/>
      <c r="V167" s="250"/>
    </row>
    <row r="168" spans="1:22" ht="14.25" customHeight="1" x14ac:dyDescent="0.15">
      <c r="A168" s="250"/>
      <c r="B168" s="250"/>
      <c r="C168" s="250"/>
      <c r="D168" s="250"/>
      <c r="E168" s="250"/>
      <c r="F168" s="250"/>
      <c r="G168" s="250"/>
      <c r="H168" s="250"/>
      <c r="I168" s="250"/>
      <c r="J168" s="250"/>
      <c r="K168" s="250"/>
      <c r="L168" s="250"/>
      <c r="M168" s="250"/>
      <c r="N168" s="250"/>
      <c r="O168" s="250"/>
      <c r="P168" s="250"/>
      <c r="Q168" s="250"/>
      <c r="R168" s="250"/>
      <c r="S168" s="250"/>
      <c r="T168" s="250"/>
      <c r="U168" s="250"/>
      <c r="V168" s="250"/>
    </row>
    <row r="169" spans="1:22" ht="14.25" customHeight="1" x14ac:dyDescent="0.15">
      <c r="A169" s="250"/>
      <c r="B169" s="250"/>
      <c r="C169" s="250"/>
      <c r="D169" s="250"/>
      <c r="E169" s="250"/>
      <c r="F169" s="250"/>
      <c r="G169" s="250"/>
      <c r="H169" s="250"/>
      <c r="I169" s="250"/>
      <c r="J169" s="250"/>
      <c r="K169" s="250"/>
      <c r="L169" s="250"/>
      <c r="M169" s="250"/>
      <c r="N169" s="250"/>
      <c r="O169" s="250"/>
      <c r="P169" s="250"/>
      <c r="Q169" s="250"/>
      <c r="R169" s="250"/>
      <c r="S169" s="250"/>
      <c r="T169" s="250"/>
      <c r="U169" s="250"/>
      <c r="V169" s="250"/>
    </row>
    <row r="170" spans="1:22" ht="14.25" customHeight="1" x14ac:dyDescent="0.15">
      <c r="A170" s="250"/>
      <c r="B170" s="250"/>
      <c r="C170" s="250"/>
      <c r="D170" s="250"/>
      <c r="E170" s="250"/>
      <c r="F170" s="250"/>
      <c r="G170" s="250"/>
      <c r="H170" s="250"/>
      <c r="I170" s="250"/>
      <c r="J170" s="250"/>
      <c r="K170" s="250"/>
      <c r="L170" s="250"/>
      <c r="M170" s="250"/>
      <c r="N170" s="250"/>
      <c r="O170" s="250"/>
      <c r="P170" s="250"/>
      <c r="Q170" s="250"/>
      <c r="R170" s="250"/>
      <c r="S170" s="250"/>
      <c r="T170" s="250"/>
      <c r="U170" s="250"/>
      <c r="V170" s="250"/>
    </row>
    <row r="171" spans="1:22" ht="14.25" customHeight="1" x14ac:dyDescent="0.15">
      <c r="A171" s="250"/>
      <c r="B171" s="250"/>
      <c r="C171" s="250"/>
      <c r="D171" s="250"/>
      <c r="E171" s="250"/>
      <c r="F171" s="250"/>
      <c r="G171" s="250"/>
      <c r="H171" s="250"/>
      <c r="I171" s="250"/>
      <c r="J171" s="250"/>
      <c r="K171" s="250"/>
      <c r="L171" s="250"/>
      <c r="M171" s="250"/>
      <c r="N171" s="250"/>
      <c r="O171" s="250"/>
      <c r="P171" s="250"/>
      <c r="Q171" s="250"/>
      <c r="R171" s="250"/>
      <c r="S171" s="250"/>
      <c r="T171" s="250"/>
      <c r="U171" s="250"/>
      <c r="V171" s="250"/>
    </row>
    <row r="172" spans="1:22" ht="14.25" customHeight="1" x14ac:dyDescent="0.15">
      <c r="A172" s="250"/>
      <c r="B172" s="250"/>
      <c r="C172" s="250"/>
      <c r="D172" s="250"/>
      <c r="E172" s="250"/>
      <c r="F172" s="250"/>
      <c r="G172" s="250"/>
      <c r="H172" s="250"/>
      <c r="I172" s="250"/>
      <c r="J172" s="250"/>
      <c r="K172" s="250"/>
      <c r="L172" s="250"/>
      <c r="M172" s="250"/>
      <c r="N172" s="250"/>
      <c r="O172" s="250"/>
      <c r="P172" s="250"/>
      <c r="Q172" s="250"/>
      <c r="R172" s="250"/>
      <c r="S172" s="250"/>
      <c r="T172" s="250"/>
      <c r="U172" s="250"/>
      <c r="V172" s="250"/>
    </row>
    <row r="173" spans="1:22" ht="14.25" customHeight="1" x14ac:dyDescent="0.15">
      <c r="A173" s="250"/>
      <c r="B173" s="250"/>
      <c r="C173" s="250"/>
      <c r="D173" s="250"/>
      <c r="E173" s="250"/>
      <c r="F173" s="250"/>
      <c r="G173" s="250"/>
      <c r="H173" s="250"/>
      <c r="I173" s="250"/>
      <c r="J173" s="250"/>
      <c r="K173" s="250"/>
      <c r="L173" s="250"/>
      <c r="M173" s="250"/>
      <c r="N173" s="250"/>
      <c r="O173" s="250"/>
      <c r="P173" s="250"/>
      <c r="Q173" s="250"/>
      <c r="R173" s="250"/>
      <c r="S173" s="250"/>
      <c r="T173" s="250"/>
      <c r="U173" s="250"/>
      <c r="V173" s="250"/>
    </row>
    <row r="174" spans="1:22" ht="14.25" customHeight="1" x14ac:dyDescent="0.15">
      <c r="A174" s="250"/>
      <c r="B174" s="250"/>
      <c r="C174" s="250"/>
      <c r="D174" s="250"/>
      <c r="E174" s="250"/>
      <c r="F174" s="250"/>
      <c r="G174" s="250"/>
      <c r="H174" s="250"/>
      <c r="I174" s="250"/>
      <c r="J174" s="250"/>
      <c r="K174" s="250"/>
      <c r="L174" s="250"/>
      <c r="M174" s="250"/>
      <c r="N174" s="250"/>
      <c r="O174" s="250"/>
      <c r="P174" s="250"/>
      <c r="Q174" s="250"/>
      <c r="R174" s="250"/>
      <c r="S174" s="250"/>
      <c r="T174" s="250"/>
      <c r="U174" s="250"/>
      <c r="V174" s="250"/>
    </row>
    <row r="175" spans="1:22" ht="14.25" customHeight="1" x14ac:dyDescent="0.15">
      <c r="A175" s="250"/>
      <c r="B175" s="250"/>
      <c r="C175" s="250"/>
      <c r="D175" s="250"/>
      <c r="E175" s="250"/>
      <c r="F175" s="250"/>
      <c r="G175" s="250"/>
      <c r="H175" s="250"/>
      <c r="I175" s="250"/>
      <c r="J175" s="250"/>
      <c r="K175" s="250"/>
      <c r="L175" s="250"/>
      <c r="M175" s="250"/>
      <c r="N175" s="250"/>
      <c r="O175" s="250"/>
      <c r="P175" s="250"/>
      <c r="Q175" s="250"/>
      <c r="R175" s="250"/>
      <c r="S175" s="250"/>
      <c r="T175" s="250"/>
      <c r="U175" s="250"/>
      <c r="V175" s="250"/>
    </row>
    <row r="176" spans="1:22" ht="14.25" customHeight="1" x14ac:dyDescent="0.15">
      <c r="A176" s="250"/>
      <c r="B176" s="250"/>
      <c r="C176" s="250"/>
      <c r="D176" s="250"/>
      <c r="E176" s="250"/>
      <c r="F176" s="250"/>
      <c r="G176" s="250"/>
      <c r="H176" s="250"/>
      <c r="I176" s="250"/>
      <c r="J176" s="250"/>
      <c r="K176" s="250"/>
      <c r="L176" s="250"/>
      <c r="M176" s="250"/>
      <c r="N176" s="250"/>
      <c r="O176" s="250"/>
      <c r="P176" s="250"/>
      <c r="Q176" s="250"/>
      <c r="R176" s="250"/>
      <c r="S176" s="250"/>
      <c r="T176" s="250"/>
      <c r="U176" s="250"/>
      <c r="V176" s="250"/>
    </row>
    <row r="177" spans="1:22" ht="14.25" customHeight="1" x14ac:dyDescent="0.15">
      <c r="A177" s="250"/>
      <c r="B177" s="250"/>
      <c r="C177" s="250"/>
      <c r="D177" s="250"/>
      <c r="E177" s="250"/>
      <c r="F177" s="250"/>
      <c r="G177" s="250"/>
      <c r="H177" s="250"/>
      <c r="I177" s="250"/>
      <c r="J177" s="250"/>
      <c r="K177" s="250"/>
      <c r="L177" s="250"/>
      <c r="M177" s="250"/>
      <c r="N177" s="250"/>
      <c r="O177" s="250"/>
      <c r="P177" s="250"/>
      <c r="Q177" s="250"/>
      <c r="R177" s="250"/>
      <c r="S177" s="250"/>
      <c r="T177" s="250"/>
      <c r="U177" s="250"/>
      <c r="V177" s="250"/>
    </row>
    <row r="178" spans="1:22" ht="14.25" customHeight="1" x14ac:dyDescent="0.15">
      <c r="A178" s="250"/>
      <c r="B178" s="250"/>
      <c r="C178" s="250"/>
      <c r="D178" s="250"/>
      <c r="E178" s="250"/>
      <c r="F178" s="250"/>
      <c r="G178" s="250"/>
      <c r="H178" s="250"/>
      <c r="I178" s="250"/>
      <c r="J178" s="250"/>
      <c r="K178" s="250"/>
      <c r="L178" s="250"/>
      <c r="M178" s="250"/>
      <c r="N178" s="250"/>
      <c r="O178" s="250"/>
      <c r="P178" s="250"/>
      <c r="Q178" s="250"/>
      <c r="R178" s="250"/>
      <c r="S178" s="250"/>
      <c r="T178" s="250"/>
      <c r="U178" s="250"/>
      <c r="V178" s="250"/>
    </row>
    <row r="179" spans="1:22" ht="14.25" customHeight="1" x14ac:dyDescent="0.15">
      <c r="A179" s="250"/>
      <c r="B179" s="250"/>
      <c r="C179" s="250"/>
      <c r="D179" s="250"/>
      <c r="E179" s="250"/>
      <c r="F179" s="250"/>
      <c r="G179" s="250"/>
      <c r="H179" s="250"/>
      <c r="I179" s="250"/>
      <c r="J179" s="250"/>
      <c r="K179" s="250"/>
      <c r="L179" s="250"/>
      <c r="M179" s="250"/>
      <c r="N179" s="250"/>
      <c r="O179" s="250"/>
      <c r="P179" s="250"/>
      <c r="Q179" s="250"/>
      <c r="R179" s="250"/>
      <c r="S179" s="250"/>
      <c r="T179" s="250"/>
      <c r="U179" s="250"/>
      <c r="V179" s="250"/>
    </row>
    <row r="180" spans="1:22" ht="14.25" customHeight="1" x14ac:dyDescent="0.15">
      <c r="A180" s="250"/>
      <c r="B180" s="250"/>
      <c r="C180" s="250"/>
      <c r="D180" s="250"/>
      <c r="E180" s="250"/>
      <c r="F180" s="250"/>
      <c r="G180" s="250"/>
      <c r="H180" s="250"/>
      <c r="I180" s="250"/>
      <c r="J180" s="250"/>
      <c r="K180" s="250"/>
      <c r="L180" s="250"/>
      <c r="M180" s="250"/>
      <c r="N180" s="250"/>
      <c r="O180" s="250"/>
      <c r="P180" s="250"/>
      <c r="Q180" s="250"/>
      <c r="R180" s="250"/>
      <c r="S180" s="250"/>
      <c r="T180" s="250"/>
      <c r="U180" s="250"/>
      <c r="V180" s="250"/>
    </row>
    <row r="181" spans="1:22" ht="14.25" customHeight="1" x14ac:dyDescent="0.15">
      <c r="A181" s="250"/>
      <c r="B181" s="250"/>
      <c r="C181" s="250"/>
      <c r="D181" s="250"/>
      <c r="E181" s="250"/>
      <c r="F181" s="250"/>
      <c r="G181" s="250"/>
      <c r="H181" s="250"/>
      <c r="I181" s="250"/>
      <c r="J181" s="250"/>
      <c r="K181" s="250"/>
      <c r="L181" s="250"/>
      <c r="M181" s="250"/>
      <c r="N181" s="250"/>
      <c r="O181" s="250"/>
      <c r="P181" s="250"/>
      <c r="Q181" s="250"/>
      <c r="R181" s="250"/>
      <c r="S181" s="250"/>
      <c r="T181" s="250"/>
      <c r="U181" s="250"/>
      <c r="V181" s="250"/>
    </row>
    <row r="182" spans="1:22" ht="14.25" customHeight="1" x14ac:dyDescent="0.15">
      <c r="A182" s="250"/>
      <c r="B182" s="250"/>
      <c r="C182" s="250"/>
      <c r="D182" s="250"/>
      <c r="E182" s="250"/>
      <c r="F182" s="250"/>
      <c r="G182" s="250"/>
      <c r="H182" s="250"/>
      <c r="I182" s="250"/>
      <c r="J182" s="250"/>
      <c r="K182" s="250"/>
      <c r="L182" s="250"/>
      <c r="M182" s="250"/>
      <c r="N182" s="250"/>
      <c r="O182" s="250"/>
      <c r="P182" s="250"/>
      <c r="Q182" s="250"/>
      <c r="R182" s="250"/>
      <c r="S182" s="250"/>
      <c r="T182" s="250"/>
      <c r="U182" s="250"/>
      <c r="V182" s="250"/>
    </row>
    <row r="183" spans="1:22" ht="14.25" customHeight="1" x14ac:dyDescent="0.15">
      <c r="A183" s="250"/>
      <c r="B183" s="250"/>
      <c r="C183" s="250"/>
      <c r="D183" s="250"/>
      <c r="E183" s="250"/>
      <c r="F183" s="250"/>
      <c r="G183" s="250"/>
      <c r="H183" s="250"/>
      <c r="I183" s="250"/>
      <c r="J183" s="250"/>
      <c r="K183" s="250"/>
      <c r="L183" s="250"/>
      <c r="M183" s="250"/>
      <c r="N183" s="250"/>
      <c r="O183" s="250"/>
      <c r="P183" s="250"/>
      <c r="Q183" s="250"/>
      <c r="R183" s="250"/>
      <c r="S183" s="250"/>
      <c r="T183" s="250"/>
      <c r="U183" s="250"/>
      <c r="V183" s="250"/>
    </row>
    <row r="184" spans="1:22" ht="14.25" customHeight="1" x14ac:dyDescent="0.15">
      <c r="A184" s="250"/>
      <c r="B184" s="250"/>
      <c r="C184" s="250"/>
      <c r="D184" s="250"/>
      <c r="E184" s="250"/>
      <c r="F184" s="250"/>
      <c r="G184" s="250"/>
      <c r="H184" s="250"/>
      <c r="I184" s="250"/>
      <c r="J184" s="250"/>
      <c r="K184" s="250"/>
      <c r="L184" s="250"/>
      <c r="M184" s="250"/>
      <c r="N184" s="250"/>
      <c r="O184" s="250"/>
      <c r="P184" s="250"/>
      <c r="Q184" s="250"/>
      <c r="R184" s="250"/>
      <c r="S184" s="250"/>
      <c r="T184" s="250"/>
      <c r="U184" s="250"/>
      <c r="V184" s="250"/>
    </row>
    <row r="185" spans="1:22" ht="14.25" customHeight="1" x14ac:dyDescent="0.15">
      <c r="A185" s="250"/>
      <c r="B185" s="250"/>
      <c r="C185" s="250"/>
      <c r="D185" s="250"/>
      <c r="E185" s="250"/>
      <c r="F185" s="250"/>
      <c r="G185" s="250"/>
      <c r="H185" s="250"/>
      <c r="I185" s="250"/>
      <c r="J185" s="250"/>
      <c r="K185" s="250"/>
      <c r="L185" s="250"/>
      <c r="M185" s="250"/>
      <c r="N185" s="250"/>
      <c r="O185" s="250"/>
      <c r="P185" s="250"/>
      <c r="Q185" s="250"/>
      <c r="R185" s="250"/>
      <c r="S185" s="250"/>
      <c r="T185" s="250"/>
      <c r="U185" s="250"/>
      <c r="V185" s="250"/>
    </row>
    <row r="186" spans="1:22" ht="14.25" customHeight="1" x14ac:dyDescent="0.15">
      <c r="A186" s="250"/>
      <c r="B186" s="250"/>
      <c r="C186" s="250"/>
      <c r="D186" s="250"/>
      <c r="E186" s="250"/>
      <c r="F186" s="250"/>
      <c r="G186" s="250"/>
      <c r="H186" s="250"/>
      <c r="I186" s="250"/>
      <c r="J186" s="250"/>
      <c r="K186" s="250"/>
      <c r="L186" s="250"/>
      <c r="M186" s="250"/>
      <c r="N186" s="250"/>
      <c r="O186" s="250"/>
      <c r="P186" s="250"/>
      <c r="Q186" s="250"/>
      <c r="R186" s="250"/>
      <c r="S186" s="250"/>
      <c r="T186" s="250"/>
      <c r="U186" s="250"/>
      <c r="V186" s="250"/>
    </row>
    <row r="187" spans="1:22" ht="14.25" customHeight="1" x14ac:dyDescent="0.15">
      <c r="A187" s="250"/>
      <c r="B187" s="250"/>
      <c r="C187" s="250"/>
      <c r="D187" s="250"/>
      <c r="E187" s="250"/>
      <c r="F187" s="250"/>
      <c r="G187" s="250"/>
      <c r="H187" s="250"/>
      <c r="I187" s="250"/>
      <c r="J187" s="250"/>
      <c r="K187" s="250"/>
      <c r="L187" s="250"/>
      <c r="M187" s="250"/>
      <c r="N187" s="250"/>
      <c r="O187" s="250"/>
      <c r="P187" s="250"/>
      <c r="Q187" s="250"/>
      <c r="R187" s="250"/>
      <c r="S187" s="250"/>
      <c r="T187" s="250"/>
      <c r="U187" s="250"/>
      <c r="V187" s="250"/>
    </row>
    <row r="188" spans="1:22" ht="14.25" customHeight="1" x14ac:dyDescent="0.15">
      <c r="A188" s="250"/>
      <c r="B188" s="250"/>
      <c r="C188" s="250"/>
      <c r="D188" s="250"/>
      <c r="E188" s="250"/>
      <c r="F188" s="250"/>
      <c r="G188" s="250"/>
      <c r="H188" s="250"/>
      <c r="I188" s="250"/>
      <c r="J188" s="250"/>
      <c r="K188" s="250"/>
      <c r="L188" s="250"/>
      <c r="M188" s="250"/>
      <c r="N188" s="250"/>
      <c r="O188" s="250"/>
      <c r="P188" s="250"/>
      <c r="Q188" s="250"/>
      <c r="R188" s="250"/>
      <c r="S188" s="250"/>
      <c r="T188" s="250"/>
      <c r="U188" s="250"/>
      <c r="V188" s="250"/>
    </row>
    <row r="189" spans="1:22" ht="14.25" customHeight="1" x14ac:dyDescent="0.15">
      <c r="A189" s="250"/>
      <c r="B189" s="250"/>
      <c r="C189" s="250"/>
      <c r="D189" s="250"/>
      <c r="E189" s="250"/>
      <c r="F189" s="250"/>
      <c r="G189" s="250"/>
      <c r="H189" s="250"/>
      <c r="I189" s="250"/>
      <c r="J189" s="250"/>
      <c r="K189" s="250"/>
      <c r="L189" s="250"/>
      <c r="M189" s="250"/>
      <c r="N189" s="250"/>
      <c r="O189" s="250"/>
      <c r="P189" s="250"/>
      <c r="Q189" s="250"/>
      <c r="R189" s="250"/>
      <c r="S189" s="250"/>
      <c r="T189" s="250"/>
      <c r="U189" s="250"/>
      <c r="V189" s="250"/>
    </row>
    <row r="190" spans="1:22" ht="14.25" customHeight="1" x14ac:dyDescent="0.15">
      <c r="A190" s="250"/>
      <c r="B190" s="250"/>
      <c r="C190" s="250"/>
      <c r="D190" s="250"/>
      <c r="E190" s="250"/>
      <c r="F190" s="250"/>
      <c r="G190" s="250"/>
      <c r="H190" s="250"/>
      <c r="I190" s="250"/>
      <c r="J190" s="250"/>
      <c r="K190" s="250"/>
      <c r="L190" s="250"/>
      <c r="M190" s="250"/>
      <c r="N190" s="250"/>
      <c r="O190" s="250"/>
      <c r="P190" s="250"/>
      <c r="Q190" s="250"/>
      <c r="R190" s="250"/>
      <c r="S190" s="250"/>
      <c r="T190" s="250"/>
      <c r="U190" s="250"/>
      <c r="V190" s="250"/>
    </row>
    <row r="191" spans="1:22" ht="14.25" customHeight="1" x14ac:dyDescent="0.15">
      <c r="A191" s="250"/>
      <c r="B191" s="250"/>
      <c r="C191" s="250"/>
      <c r="D191" s="250"/>
      <c r="E191" s="250"/>
      <c r="F191" s="250"/>
      <c r="G191" s="250"/>
      <c r="H191" s="250"/>
      <c r="I191" s="250"/>
      <c r="J191" s="250"/>
      <c r="K191" s="250"/>
      <c r="L191" s="250"/>
      <c r="M191" s="250"/>
      <c r="N191" s="250"/>
      <c r="O191" s="250"/>
      <c r="P191" s="250"/>
      <c r="Q191" s="250"/>
      <c r="R191" s="250"/>
      <c r="S191" s="250"/>
      <c r="T191" s="250"/>
      <c r="U191" s="250"/>
      <c r="V191" s="250"/>
    </row>
    <row r="192" spans="1:22" ht="14.25" customHeight="1" x14ac:dyDescent="0.15">
      <c r="A192" s="250"/>
      <c r="B192" s="250"/>
      <c r="C192" s="250"/>
      <c r="D192" s="250"/>
      <c r="E192" s="250"/>
      <c r="F192" s="250"/>
      <c r="G192" s="250"/>
      <c r="H192" s="250"/>
      <c r="I192" s="250"/>
      <c r="J192" s="250"/>
      <c r="K192" s="250"/>
      <c r="L192" s="250"/>
      <c r="M192" s="250"/>
      <c r="N192" s="250"/>
      <c r="O192" s="250"/>
      <c r="P192" s="250"/>
      <c r="Q192" s="250"/>
      <c r="R192" s="250"/>
      <c r="S192" s="250"/>
      <c r="T192" s="250"/>
      <c r="U192" s="250"/>
      <c r="V192" s="250"/>
    </row>
    <row r="193" spans="1:22" ht="14.25" customHeight="1" x14ac:dyDescent="0.15">
      <c r="A193" s="250"/>
      <c r="B193" s="250"/>
      <c r="C193" s="250"/>
      <c r="D193" s="250"/>
      <c r="E193" s="250"/>
      <c r="F193" s="250"/>
      <c r="G193" s="250"/>
      <c r="H193" s="250"/>
      <c r="I193" s="250"/>
      <c r="J193" s="250"/>
      <c r="K193" s="250"/>
      <c r="L193" s="250"/>
      <c r="M193" s="250"/>
      <c r="N193" s="250"/>
      <c r="O193" s="250"/>
      <c r="P193" s="250"/>
      <c r="Q193" s="250"/>
      <c r="R193" s="250"/>
      <c r="S193" s="250"/>
      <c r="T193" s="250"/>
      <c r="U193" s="250"/>
      <c r="V193" s="250"/>
    </row>
    <row r="194" spans="1:22" ht="14.25" customHeight="1" x14ac:dyDescent="0.15">
      <c r="A194" s="250"/>
      <c r="B194" s="250"/>
      <c r="C194" s="250"/>
      <c r="D194" s="250"/>
      <c r="E194" s="250"/>
      <c r="F194" s="250"/>
      <c r="G194" s="250"/>
      <c r="H194" s="250"/>
      <c r="I194" s="250"/>
      <c r="J194" s="250"/>
      <c r="K194" s="250"/>
      <c r="L194" s="250"/>
      <c r="M194" s="250"/>
      <c r="N194" s="250"/>
      <c r="O194" s="250"/>
      <c r="P194" s="250"/>
      <c r="Q194" s="250"/>
      <c r="R194" s="250"/>
      <c r="S194" s="250"/>
      <c r="T194" s="250"/>
      <c r="U194" s="250"/>
      <c r="V194" s="250"/>
    </row>
    <row r="195" spans="1:22" ht="14.25" customHeight="1" x14ac:dyDescent="0.15">
      <c r="A195" s="250"/>
      <c r="B195" s="250"/>
      <c r="C195" s="250"/>
      <c r="D195" s="250"/>
      <c r="E195" s="250"/>
      <c r="F195" s="250"/>
      <c r="G195" s="250"/>
      <c r="H195" s="250"/>
      <c r="I195" s="250"/>
      <c r="J195" s="250"/>
      <c r="K195" s="250"/>
      <c r="L195" s="250"/>
      <c r="M195" s="250"/>
      <c r="N195" s="250"/>
      <c r="O195" s="250"/>
      <c r="P195" s="250"/>
      <c r="Q195" s="250"/>
      <c r="R195" s="250"/>
      <c r="S195" s="250"/>
      <c r="T195" s="250"/>
      <c r="U195" s="250"/>
      <c r="V195" s="250"/>
    </row>
    <row r="196" spans="1:22" ht="14.25" customHeight="1" x14ac:dyDescent="0.15">
      <c r="A196" s="250"/>
      <c r="B196" s="250"/>
      <c r="C196" s="250"/>
      <c r="D196" s="250"/>
      <c r="E196" s="250"/>
      <c r="F196" s="250"/>
      <c r="G196" s="250"/>
      <c r="H196" s="250"/>
      <c r="I196" s="250"/>
      <c r="J196" s="250"/>
      <c r="K196" s="250"/>
      <c r="L196" s="250"/>
      <c r="M196" s="250"/>
      <c r="N196" s="250"/>
      <c r="O196" s="250"/>
      <c r="P196" s="250"/>
      <c r="Q196" s="250"/>
      <c r="R196" s="250"/>
      <c r="S196" s="250"/>
      <c r="T196" s="250"/>
      <c r="U196" s="250"/>
      <c r="V196" s="250"/>
    </row>
    <row r="197" spans="1:22" ht="14.25" customHeight="1" x14ac:dyDescent="0.15">
      <c r="A197" s="250"/>
      <c r="B197" s="250"/>
      <c r="C197" s="250"/>
      <c r="D197" s="250"/>
      <c r="E197" s="250"/>
      <c r="F197" s="250"/>
      <c r="G197" s="250"/>
      <c r="H197" s="250"/>
      <c r="I197" s="250"/>
      <c r="J197" s="250"/>
      <c r="K197" s="250"/>
      <c r="L197" s="250"/>
      <c r="M197" s="250"/>
      <c r="N197" s="250"/>
      <c r="O197" s="250"/>
      <c r="P197" s="250"/>
      <c r="Q197" s="250"/>
      <c r="R197" s="250"/>
      <c r="S197" s="250"/>
      <c r="T197" s="250"/>
      <c r="U197" s="250"/>
      <c r="V197" s="250"/>
    </row>
    <row r="198" spans="1:22" ht="14.25" customHeight="1" x14ac:dyDescent="0.15">
      <c r="A198" s="250"/>
      <c r="B198" s="250"/>
      <c r="C198" s="250"/>
      <c r="D198" s="250"/>
      <c r="E198" s="250"/>
      <c r="F198" s="250"/>
      <c r="G198" s="250"/>
      <c r="H198" s="250"/>
      <c r="I198" s="250"/>
      <c r="J198" s="250"/>
      <c r="K198" s="250"/>
      <c r="L198" s="250"/>
      <c r="M198" s="250"/>
      <c r="N198" s="250"/>
      <c r="O198" s="250"/>
      <c r="P198" s="250"/>
      <c r="Q198" s="250"/>
      <c r="R198" s="250"/>
      <c r="S198" s="250"/>
      <c r="T198" s="250"/>
      <c r="U198" s="250"/>
      <c r="V198" s="250"/>
    </row>
    <row r="199" spans="1:22" ht="14.25" customHeight="1" x14ac:dyDescent="0.15">
      <c r="A199" s="250"/>
      <c r="B199" s="250"/>
      <c r="C199" s="250"/>
      <c r="D199" s="250"/>
      <c r="E199" s="250"/>
      <c r="F199" s="250"/>
      <c r="G199" s="250"/>
      <c r="H199" s="250"/>
      <c r="I199" s="250"/>
      <c r="J199" s="250"/>
      <c r="K199" s="250"/>
      <c r="L199" s="250"/>
      <c r="M199" s="250"/>
      <c r="N199" s="250"/>
      <c r="O199" s="250"/>
      <c r="P199" s="250"/>
      <c r="Q199" s="250"/>
      <c r="R199" s="250"/>
      <c r="S199" s="250"/>
      <c r="T199" s="250"/>
      <c r="U199" s="250"/>
      <c r="V199" s="250"/>
    </row>
    <row r="200" spans="1:22" ht="14.25" customHeight="1" x14ac:dyDescent="0.15">
      <c r="A200" s="250"/>
      <c r="B200" s="250"/>
      <c r="C200" s="250"/>
      <c r="D200" s="250"/>
      <c r="E200" s="250"/>
      <c r="F200" s="250"/>
      <c r="G200" s="250"/>
      <c r="H200" s="250"/>
      <c r="I200" s="250"/>
      <c r="J200" s="250"/>
      <c r="K200" s="250"/>
      <c r="L200" s="250"/>
      <c r="M200" s="250"/>
      <c r="N200" s="250"/>
      <c r="O200" s="250"/>
      <c r="P200" s="250"/>
      <c r="Q200" s="250"/>
      <c r="R200" s="250"/>
      <c r="S200" s="250"/>
      <c r="T200" s="250"/>
      <c r="U200" s="250"/>
      <c r="V200" s="250"/>
    </row>
    <row r="201" spans="1:22" ht="14.25" customHeight="1" x14ac:dyDescent="0.15">
      <c r="A201" s="250"/>
      <c r="B201" s="250"/>
      <c r="C201" s="250"/>
      <c r="D201" s="250"/>
      <c r="E201" s="250"/>
      <c r="F201" s="250"/>
      <c r="G201" s="250"/>
      <c r="H201" s="250"/>
      <c r="I201" s="250"/>
      <c r="J201" s="250"/>
      <c r="K201" s="250"/>
      <c r="L201" s="250"/>
      <c r="M201" s="250"/>
      <c r="N201" s="250"/>
      <c r="O201" s="250"/>
      <c r="P201" s="250"/>
      <c r="Q201" s="250"/>
      <c r="R201" s="250"/>
      <c r="S201" s="250"/>
      <c r="T201" s="250"/>
      <c r="U201" s="250"/>
      <c r="V201" s="250"/>
    </row>
    <row r="202" spans="1:22" ht="14.25" customHeight="1" x14ac:dyDescent="0.15">
      <c r="A202" s="250"/>
      <c r="B202" s="250"/>
      <c r="C202" s="250"/>
      <c r="D202" s="250"/>
      <c r="E202" s="250"/>
      <c r="F202" s="250"/>
      <c r="G202" s="250"/>
      <c r="H202" s="250"/>
      <c r="I202" s="250"/>
      <c r="J202" s="250"/>
      <c r="K202" s="250"/>
      <c r="L202" s="250"/>
      <c r="M202" s="250"/>
      <c r="N202" s="250"/>
      <c r="O202" s="250"/>
      <c r="P202" s="250"/>
      <c r="Q202" s="250"/>
      <c r="R202" s="250"/>
      <c r="S202" s="250"/>
      <c r="T202" s="250"/>
      <c r="U202" s="250"/>
      <c r="V202" s="250"/>
    </row>
    <row r="203" spans="1:22" ht="14.25" customHeight="1" x14ac:dyDescent="0.15">
      <c r="A203" s="250"/>
      <c r="B203" s="250"/>
      <c r="C203" s="250"/>
      <c r="D203" s="250"/>
      <c r="E203" s="250"/>
      <c r="F203" s="250"/>
      <c r="G203" s="250"/>
      <c r="H203" s="250"/>
      <c r="I203" s="250"/>
      <c r="J203" s="250"/>
      <c r="K203" s="250"/>
      <c r="L203" s="250"/>
      <c r="M203" s="250"/>
      <c r="N203" s="250"/>
      <c r="O203" s="250"/>
      <c r="P203" s="250"/>
      <c r="Q203" s="250"/>
      <c r="R203" s="250"/>
      <c r="S203" s="250"/>
      <c r="T203" s="250"/>
      <c r="U203" s="250"/>
      <c r="V203" s="250"/>
    </row>
    <row r="204" spans="1:22" ht="14.25" customHeight="1" x14ac:dyDescent="0.15">
      <c r="A204" s="250"/>
      <c r="B204" s="250"/>
      <c r="C204" s="250"/>
      <c r="D204" s="250"/>
      <c r="E204" s="250"/>
      <c r="F204" s="250"/>
      <c r="G204" s="250"/>
      <c r="H204" s="250"/>
      <c r="I204" s="250"/>
      <c r="J204" s="250"/>
      <c r="K204" s="250"/>
      <c r="L204" s="250"/>
      <c r="M204" s="250"/>
      <c r="N204" s="250"/>
      <c r="O204" s="250"/>
      <c r="P204" s="250"/>
      <c r="Q204" s="250"/>
      <c r="R204" s="250"/>
      <c r="S204" s="250"/>
      <c r="T204" s="250"/>
      <c r="U204" s="250"/>
      <c r="V204" s="250"/>
    </row>
    <row r="205" spans="1:22" ht="14.25" customHeight="1" x14ac:dyDescent="0.15">
      <c r="A205" s="250"/>
      <c r="B205" s="250"/>
      <c r="C205" s="250"/>
      <c r="D205" s="250"/>
      <c r="E205" s="250"/>
      <c r="F205" s="250"/>
      <c r="G205" s="250"/>
      <c r="H205" s="250"/>
      <c r="I205" s="250"/>
      <c r="J205" s="250"/>
      <c r="K205" s="250"/>
      <c r="L205" s="250"/>
      <c r="M205" s="250"/>
      <c r="N205" s="250"/>
      <c r="O205" s="250"/>
      <c r="P205" s="250"/>
      <c r="Q205" s="250"/>
      <c r="R205" s="250"/>
      <c r="S205" s="250"/>
      <c r="T205" s="250"/>
      <c r="U205" s="250"/>
      <c r="V205" s="250"/>
    </row>
    <row r="206" spans="1:22" ht="14.25" customHeight="1" x14ac:dyDescent="0.15">
      <c r="A206" s="250"/>
      <c r="B206" s="250"/>
      <c r="C206" s="250"/>
      <c r="D206" s="250"/>
      <c r="E206" s="250"/>
      <c r="F206" s="250"/>
      <c r="G206" s="250"/>
      <c r="H206" s="250"/>
      <c r="I206" s="250"/>
      <c r="J206" s="250"/>
      <c r="K206" s="250"/>
      <c r="L206" s="250"/>
      <c r="M206" s="250"/>
      <c r="N206" s="250"/>
      <c r="O206" s="250"/>
      <c r="P206" s="250"/>
      <c r="Q206" s="250"/>
      <c r="R206" s="250"/>
      <c r="S206" s="250"/>
      <c r="T206" s="250"/>
      <c r="U206" s="250"/>
      <c r="V206" s="250"/>
    </row>
    <row r="207" spans="1:22" ht="14.25" customHeight="1" x14ac:dyDescent="0.15">
      <c r="A207" s="250"/>
      <c r="B207" s="250"/>
      <c r="C207" s="250"/>
      <c r="D207" s="250"/>
      <c r="E207" s="250"/>
      <c r="F207" s="250"/>
      <c r="G207" s="250"/>
      <c r="H207" s="250"/>
      <c r="I207" s="250"/>
      <c r="J207" s="250"/>
      <c r="K207" s="250"/>
      <c r="L207" s="250"/>
      <c r="M207" s="250"/>
      <c r="N207" s="250"/>
      <c r="O207" s="250"/>
      <c r="P207" s="250"/>
      <c r="Q207" s="250"/>
      <c r="R207" s="250"/>
      <c r="S207" s="250"/>
      <c r="T207" s="250"/>
      <c r="U207" s="250"/>
      <c r="V207" s="250"/>
    </row>
    <row r="208" spans="1:22" ht="14.25" customHeight="1" x14ac:dyDescent="0.15">
      <c r="A208" s="250"/>
      <c r="B208" s="250"/>
      <c r="C208" s="250"/>
      <c r="D208" s="250"/>
      <c r="E208" s="250"/>
      <c r="F208" s="250"/>
      <c r="G208" s="250"/>
      <c r="H208" s="250"/>
      <c r="I208" s="250"/>
      <c r="J208" s="250"/>
      <c r="K208" s="250"/>
      <c r="L208" s="250"/>
      <c r="M208" s="250"/>
      <c r="N208" s="250"/>
      <c r="O208" s="250"/>
      <c r="P208" s="250"/>
      <c r="Q208" s="250"/>
      <c r="R208" s="250"/>
      <c r="S208" s="250"/>
      <c r="T208" s="250"/>
      <c r="U208" s="250"/>
      <c r="V208" s="250"/>
    </row>
    <row r="209" spans="1:22" ht="14.25" customHeight="1" x14ac:dyDescent="0.15">
      <c r="A209" s="250"/>
      <c r="B209" s="250"/>
      <c r="C209" s="250"/>
      <c r="D209" s="250"/>
      <c r="E209" s="250"/>
      <c r="F209" s="250"/>
      <c r="G209" s="250"/>
      <c r="H209" s="250"/>
      <c r="I209" s="250"/>
      <c r="J209" s="250"/>
      <c r="K209" s="250"/>
      <c r="L209" s="250"/>
      <c r="M209" s="250"/>
      <c r="N209" s="250"/>
      <c r="O209" s="250"/>
      <c r="P209" s="250"/>
      <c r="Q209" s="250"/>
      <c r="R209" s="250"/>
      <c r="S209" s="250"/>
      <c r="T209" s="250"/>
      <c r="U209" s="250"/>
      <c r="V209" s="250"/>
    </row>
    <row r="210" spans="1:22" ht="14.25" customHeight="1" x14ac:dyDescent="0.15">
      <c r="A210" s="250"/>
      <c r="B210" s="250"/>
      <c r="C210" s="250"/>
      <c r="D210" s="250"/>
      <c r="E210" s="250"/>
      <c r="F210" s="250"/>
      <c r="G210" s="250"/>
      <c r="H210" s="250"/>
      <c r="I210" s="250"/>
      <c r="J210" s="250"/>
      <c r="K210" s="250"/>
      <c r="L210" s="250"/>
      <c r="M210" s="250"/>
      <c r="N210" s="250"/>
      <c r="O210" s="250"/>
      <c r="P210" s="250"/>
      <c r="Q210" s="250"/>
      <c r="R210" s="250"/>
      <c r="S210" s="250"/>
      <c r="T210" s="250"/>
      <c r="U210" s="250"/>
      <c r="V210" s="250"/>
    </row>
    <row r="211" spans="1:22" ht="14.25" customHeight="1" x14ac:dyDescent="0.15">
      <c r="A211" s="250"/>
      <c r="B211" s="250"/>
      <c r="C211" s="250"/>
      <c r="D211" s="250"/>
      <c r="E211" s="250"/>
      <c r="F211" s="250"/>
      <c r="G211" s="250"/>
      <c r="H211" s="250"/>
      <c r="I211" s="250"/>
      <c r="J211" s="250"/>
      <c r="K211" s="250"/>
      <c r="L211" s="250"/>
      <c r="M211" s="250"/>
      <c r="N211" s="250"/>
      <c r="O211" s="250"/>
      <c r="P211" s="250"/>
      <c r="Q211" s="250"/>
      <c r="R211" s="250"/>
      <c r="S211" s="250"/>
      <c r="T211" s="250"/>
      <c r="U211" s="250"/>
      <c r="V211" s="250"/>
    </row>
    <row r="212" spans="1:22" ht="14.25" customHeight="1" x14ac:dyDescent="0.15">
      <c r="A212" s="250"/>
      <c r="B212" s="250"/>
      <c r="C212" s="250"/>
      <c r="D212" s="250"/>
      <c r="E212" s="250"/>
      <c r="F212" s="250"/>
      <c r="G212" s="250"/>
      <c r="H212" s="250"/>
      <c r="I212" s="250"/>
      <c r="J212" s="250"/>
      <c r="K212" s="250"/>
      <c r="L212" s="250"/>
      <c r="M212" s="250"/>
      <c r="N212" s="250"/>
      <c r="O212" s="250"/>
      <c r="P212" s="250"/>
      <c r="Q212" s="250"/>
      <c r="R212" s="250"/>
      <c r="S212" s="250"/>
      <c r="T212" s="250"/>
      <c r="U212" s="250"/>
      <c r="V212" s="250"/>
    </row>
    <row r="213" spans="1:22" ht="14.25" customHeight="1" x14ac:dyDescent="0.15">
      <c r="A213" s="250"/>
      <c r="B213" s="250"/>
      <c r="C213" s="250"/>
      <c r="D213" s="250"/>
      <c r="E213" s="250"/>
      <c r="F213" s="250"/>
      <c r="G213" s="250"/>
      <c r="H213" s="250"/>
      <c r="I213" s="250"/>
      <c r="J213" s="250"/>
      <c r="K213" s="250"/>
      <c r="L213" s="250"/>
      <c r="M213" s="250"/>
      <c r="N213" s="250"/>
      <c r="O213" s="250"/>
      <c r="P213" s="250"/>
      <c r="Q213" s="250"/>
      <c r="R213" s="250"/>
      <c r="S213" s="250"/>
      <c r="T213" s="250"/>
      <c r="U213" s="250"/>
      <c r="V213" s="250"/>
    </row>
    <row r="214" spans="1:22" ht="14.25" customHeight="1" x14ac:dyDescent="0.15">
      <c r="A214" s="250"/>
      <c r="B214" s="250"/>
      <c r="C214" s="250"/>
      <c r="D214" s="250"/>
      <c r="E214" s="250"/>
      <c r="F214" s="250"/>
      <c r="G214" s="250"/>
      <c r="H214" s="250"/>
      <c r="I214" s="250"/>
      <c r="J214" s="250"/>
      <c r="K214" s="250"/>
      <c r="L214" s="250"/>
      <c r="M214" s="250"/>
      <c r="N214" s="250"/>
      <c r="O214" s="250"/>
      <c r="P214" s="250"/>
      <c r="Q214" s="250"/>
      <c r="R214" s="250"/>
      <c r="S214" s="250"/>
      <c r="T214" s="250"/>
      <c r="U214" s="250"/>
      <c r="V214" s="250"/>
    </row>
    <row r="215" spans="1:22" ht="14.25" customHeight="1" x14ac:dyDescent="0.15">
      <c r="A215" s="250"/>
      <c r="B215" s="250"/>
      <c r="C215" s="250"/>
      <c r="D215" s="250"/>
      <c r="E215" s="250"/>
      <c r="F215" s="250"/>
      <c r="G215" s="250"/>
      <c r="H215" s="250"/>
      <c r="I215" s="250"/>
      <c r="J215" s="250"/>
      <c r="K215" s="250"/>
      <c r="L215" s="250"/>
      <c r="M215" s="250"/>
      <c r="N215" s="250"/>
      <c r="O215" s="250"/>
      <c r="P215" s="250"/>
      <c r="Q215" s="250"/>
      <c r="R215" s="250"/>
      <c r="S215" s="250"/>
      <c r="T215" s="250"/>
      <c r="U215" s="250"/>
      <c r="V215" s="250"/>
    </row>
    <row r="216" spans="1:22" ht="14.25" customHeight="1" x14ac:dyDescent="0.15">
      <c r="A216" s="250"/>
      <c r="B216" s="250"/>
      <c r="C216" s="250"/>
      <c r="D216" s="250"/>
      <c r="E216" s="250"/>
      <c r="F216" s="250"/>
      <c r="G216" s="250"/>
      <c r="H216" s="250"/>
      <c r="I216" s="250"/>
      <c r="J216" s="250"/>
      <c r="K216" s="250"/>
      <c r="L216" s="250"/>
      <c r="M216" s="250"/>
      <c r="N216" s="250"/>
      <c r="O216" s="250"/>
      <c r="P216" s="250"/>
      <c r="Q216" s="250"/>
      <c r="R216" s="250"/>
      <c r="S216" s="250"/>
      <c r="T216" s="250"/>
      <c r="U216" s="250"/>
      <c r="V216" s="250"/>
    </row>
    <row r="217" spans="1:22" ht="14.25" customHeight="1" x14ac:dyDescent="0.15">
      <c r="A217" s="250"/>
      <c r="B217" s="250"/>
      <c r="C217" s="250"/>
      <c r="D217" s="250"/>
      <c r="E217" s="250"/>
      <c r="F217" s="250"/>
      <c r="G217" s="250"/>
      <c r="H217" s="250"/>
      <c r="I217" s="250"/>
      <c r="J217" s="250"/>
      <c r="K217" s="250"/>
      <c r="L217" s="250"/>
      <c r="M217" s="250"/>
      <c r="N217" s="250"/>
      <c r="O217" s="250"/>
      <c r="P217" s="250"/>
      <c r="Q217" s="250"/>
      <c r="R217" s="250"/>
      <c r="S217" s="250"/>
      <c r="T217" s="250"/>
      <c r="U217" s="250"/>
      <c r="V217" s="250"/>
    </row>
    <row r="218" spans="1:22" ht="14.25" customHeight="1" x14ac:dyDescent="0.15">
      <c r="A218" s="250"/>
      <c r="B218" s="250"/>
      <c r="C218" s="250"/>
      <c r="D218" s="250"/>
      <c r="E218" s="250"/>
      <c r="F218" s="250"/>
      <c r="G218" s="250"/>
      <c r="H218" s="250"/>
      <c r="I218" s="250"/>
      <c r="J218" s="250"/>
      <c r="K218" s="250"/>
      <c r="L218" s="250"/>
      <c r="M218" s="250"/>
      <c r="N218" s="250"/>
      <c r="O218" s="250"/>
      <c r="P218" s="250"/>
      <c r="Q218" s="250"/>
      <c r="R218" s="250"/>
      <c r="S218" s="250"/>
      <c r="T218" s="250"/>
      <c r="U218" s="250"/>
      <c r="V218" s="250"/>
    </row>
    <row r="219" spans="1:22" ht="14.25" customHeight="1" x14ac:dyDescent="0.15">
      <c r="A219" s="250"/>
      <c r="B219" s="250"/>
      <c r="C219" s="250"/>
      <c r="D219" s="250"/>
      <c r="E219" s="250"/>
      <c r="F219" s="250"/>
      <c r="G219" s="250"/>
      <c r="H219" s="250"/>
      <c r="I219" s="250"/>
      <c r="J219" s="250"/>
      <c r="K219" s="250"/>
      <c r="L219" s="250"/>
      <c r="M219" s="250"/>
      <c r="N219" s="250"/>
      <c r="O219" s="250"/>
      <c r="P219" s="250"/>
      <c r="Q219" s="250"/>
      <c r="R219" s="250"/>
      <c r="S219" s="250"/>
      <c r="T219" s="250"/>
      <c r="U219" s="250"/>
      <c r="V219" s="250"/>
    </row>
    <row r="220" spans="1:22" ht="14.25" customHeight="1" x14ac:dyDescent="0.15">
      <c r="A220" s="250"/>
      <c r="B220" s="250"/>
      <c r="C220" s="250"/>
      <c r="D220" s="250"/>
      <c r="E220" s="250"/>
      <c r="F220" s="250"/>
      <c r="G220" s="250"/>
      <c r="H220" s="250"/>
      <c r="I220" s="250"/>
      <c r="J220" s="250"/>
      <c r="K220" s="250"/>
      <c r="L220" s="250"/>
      <c r="M220" s="250"/>
      <c r="N220" s="250"/>
      <c r="O220" s="250"/>
      <c r="P220" s="250"/>
      <c r="Q220" s="250"/>
      <c r="R220" s="250"/>
      <c r="S220" s="250"/>
      <c r="T220" s="250"/>
      <c r="U220" s="250"/>
      <c r="V220" s="250"/>
    </row>
    <row r="221" spans="1:22" ht="14.25" customHeight="1" x14ac:dyDescent="0.15">
      <c r="A221" s="250"/>
      <c r="B221" s="250"/>
      <c r="C221" s="250"/>
      <c r="D221" s="250"/>
      <c r="E221" s="250"/>
      <c r="F221" s="250"/>
      <c r="G221" s="250"/>
      <c r="H221" s="250"/>
      <c r="I221" s="250"/>
      <c r="J221" s="250"/>
      <c r="K221" s="250"/>
      <c r="L221" s="250"/>
      <c r="M221" s="250"/>
      <c r="N221" s="250"/>
      <c r="O221" s="250"/>
      <c r="P221" s="250"/>
      <c r="Q221" s="250"/>
      <c r="R221" s="250"/>
      <c r="S221" s="250"/>
      <c r="T221" s="250"/>
      <c r="U221" s="250"/>
      <c r="V221" s="250"/>
    </row>
    <row r="222" spans="1:22" ht="14.25" customHeight="1" x14ac:dyDescent="0.15">
      <c r="A222" s="250"/>
      <c r="B222" s="250"/>
      <c r="C222" s="250"/>
      <c r="D222" s="250"/>
      <c r="E222" s="250"/>
      <c r="F222" s="250"/>
      <c r="G222" s="250"/>
      <c r="H222" s="250"/>
      <c r="I222" s="250"/>
      <c r="J222" s="250"/>
      <c r="K222" s="250"/>
      <c r="L222" s="250"/>
      <c r="M222" s="250"/>
      <c r="N222" s="250"/>
      <c r="O222" s="250"/>
      <c r="P222" s="250"/>
      <c r="Q222" s="250"/>
      <c r="R222" s="250"/>
      <c r="S222" s="250"/>
      <c r="T222" s="250"/>
      <c r="U222" s="250"/>
      <c r="V222" s="250"/>
    </row>
    <row r="223" spans="1:22" ht="14.25" customHeight="1" x14ac:dyDescent="0.15">
      <c r="A223" s="250"/>
      <c r="B223" s="250"/>
      <c r="C223" s="250"/>
      <c r="D223" s="250"/>
      <c r="E223" s="250"/>
      <c r="F223" s="250"/>
      <c r="G223" s="250"/>
      <c r="H223" s="250"/>
      <c r="I223" s="250"/>
      <c r="J223" s="250"/>
      <c r="K223" s="250"/>
      <c r="L223" s="250"/>
      <c r="M223" s="250"/>
      <c r="N223" s="250"/>
      <c r="O223" s="250"/>
      <c r="P223" s="250"/>
      <c r="Q223" s="250"/>
      <c r="R223" s="250"/>
      <c r="S223" s="250"/>
      <c r="T223" s="250"/>
      <c r="U223" s="250"/>
      <c r="V223" s="250"/>
    </row>
    <row r="224" spans="1:22" ht="14.25" customHeight="1" x14ac:dyDescent="0.15">
      <c r="A224" s="250"/>
      <c r="B224" s="250"/>
      <c r="C224" s="250"/>
      <c r="D224" s="250"/>
      <c r="E224" s="250"/>
      <c r="F224" s="250"/>
      <c r="G224" s="250"/>
      <c r="H224" s="250"/>
      <c r="I224" s="250"/>
      <c r="J224" s="250"/>
      <c r="K224" s="250"/>
      <c r="L224" s="250"/>
      <c r="M224" s="250"/>
      <c r="N224" s="250"/>
      <c r="O224" s="250"/>
      <c r="P224" s="250"/>
      <c r="Q224" s="250"/>
      <c r="R224" s="250"/>
      <c r="S224" s="250"/>
      <c r="T224" s="250"/>
      <c r="U224" s="250"/>
      <c r="V224" s="250"/>
    </row>
    <row r="225" spans="1:22" ht="14.25" customHeight="1" x14ac:dyDescent="0.15">
      <c r="A225" s="250"/>
      <c r="B225" s="250"/>
      <c r="C225" s="250"/>
      <c r="D225" s="250"/>
      <c r="E225" s="250"/>
      <c r="F225" s="250"/>
      <c r="G225" s="250"/>
      <c r="H225" s="250"/>
      <c r="I225" s="250"/>
      <c r="J225" s="250"/>
      <c r="K225" s="250"/>
      <c r="L225" s="250"/>
      <c r="M225" s="250"/>
      <c r="N225" s="250"/>
      <c r="O225" s="250"/>
      <c r="P225" s="250"/>
      <c r="Q225" s="250"/>
      <c r="R225" s="250"/>
      <c r="S225" s="250"/>
      <c r="T225" s="250"/>
      <c r="U225" s="250"/>
      <c r="V225" s="250"/>
    </row>
    <row r="226" spans="1:22" ht="14.25" customHeight="1" x14ac:dyDescent="0.15">
      <c r="A226" s="250"/>
      <c r="B226" s="250"/>
      <c r="C226" s="250"/>
      <c r="D226" s="250"/>
      <c r="E226" s="250"/>
      <c r="F226" s="250"/>
      <c r="G226" s="250"/>
      <c r="H226" s="250"/>
      <c r="I226" s="250"/>
      <c r="J226" s="250"/>
      <c r="K226" s="250"/>
      <c r="L226" s="250"/>
      <c r="M226" s="250"/>
      <c r="N226" s="250"/>
      <c r="O226" s="250"/>
      <c r="P226" s="250"/>
      <c r="Q226" s="250"/>
      <c r="R226" s="250"/>
      <c r="S226" s="250"/>
      <c r="T226" s="250"/>
      <c r="U226" s="250"/>
      <c r="V226" s="250"/>
    </row>
    <row r="227" spans="1:22" ht="14.25" customHeight="1" x14ac:dyDescent="0.15">
      <c r="A227" s="250"/>
      <c r="B227" s="250"/>
      <c r="C227" s="250"/>
      <c r="D227" s="250"/>
      <c r="E227" s="250"/>
      <c r="F227" s="250"/>
      <c r="G227" s="250"/>
      <c r="H227" s="250"/>
      <c r="I227" s="250"/>
      <c r="J227" s="250"/>
      <c r="K227" s="250"/>
      <c r="L227" s="250"/>
      <c r="M227" s="250"/>
      <c r="N227" s="250"/>
      <c r="O227" s="250"/>
      <c r="P227" s="250"/>
      <c r="Q227" s="250"/>
      <c r="R227" s="250"/>
      <c r="S227" s="250"/>
      <c r="T227" s="250"/>
      <c r="U227" s="250"/>
      <c r="V227" s="250"/>
    </row>
    <row r="228" spans="1:22" ht="14.25" customHeight="1" x14ac:dyDescent="0.15">
      <c r="A228" s="250"/>
      <c r="B228" s="250"/>
      <c r="C228" s="250"/>
      <c r="D228" s="250"/>
      <c r="E228" s="250"/>
      <c r="F228" s="250"/>
      <c r="G228" s="250"/>
      <c r="H228" s="250"/>
      <c r="I228" s="250"/>
      <c r="J228" s="250"/>
      <c r="K228" s="250"/>
      <c r="L228" s="250"/>
      <c r="M228" s="250"/>
      <c r="N228" s="250"/>
      <c r="O228" s="250"/>
      <c r="P228" s="250"/>
      <c r="Q228" s="250"/>
      <c r="R228" s="250"/>
      <c r="S228" s="250"/>
      <c r="T228" s="250"/>
      <c r="U228" s="250"/>
      <c r="V228" s="250"/>
    </row>
    <row r="229" spans="1:22" ht="14.25" customHeight="1" x14ac:dyDescent="0.15">
      <c r="A229" s="250"/>
      <c r="B229" s="250"/>
      <c r="C229" s="250"/>
      <c r="D229" s="250"/>
      <c r="E229" s="250"/>
      <c r="F229" s="250"/>
      <c r="G229" s="250"/>
      <c r="H229" s="250"/>
      <c r="I229" s="250"/>
      <c r="J229" s="250"/>
      <c r="K229" s="250"/>
      <c r="L229" s="250"/>
      <c r="M229" s="250"/>
      <c r="N229" s="250"/>
      <c r="O229" s="250"/>
      <c r="P229" s="250"/>
      <c r="Q229" s="250"/>
      <c r="R229" s="250"/>
      <c r="S229" s="250"/>
      <c r="T229" s="250"/>
      <c r="U229" s="250"/>
      <c r="V229" s="250"/>
    </row>
    <row r="230" spans="1:22" ht="14.25" customHeight="1" x14ac:dyDescent="0.15">
      <c r="A230" s="250"/>
      <c r="B230" s="250"/>
      <c r="C230" s="250"/>
      <c r="D230" s="250"/>
      <c r="E230" s="250"/>
      <c r="F230" s="250"/>
      <c r="G230" s="250"/>
      <c r="H230" s="250"/>
      <c r="I230" s="250"/>
      <c r="J230" s="250"/>
      <c r="K230" s="250"/>
      <c r="L230" s="250"/>
      <c r="M230" s="250"/>
      <c r="N230" s="250"/>
      <c r="O230" s="250"/>
      <c r="P230" s="250"/>
      <c r="Q230" s="250"/>
      <c r="R230" s="250"/>
      <c r="S230" s="250"/>
      <c r="T230" s="250"/>
      <c r="U230" s="250"/>
      <c r="V230" s="250"/>
    </row>
    <row r="231" spans="1:22" ht="14.25" customHeight="1" x14ac:dyDescent="0.15">
      <c r="A231" s="250"/>
      <c r="B231" s="250"/>
      <c r="C231" s="250"/>
      <c r="D231" s="250"/>
      <c r="E231" s="250"/>
      <c r="F231" s="250"/>
      <c r="G231" s="250"/>
      <c r="H231" s="250"/>
      <c r="I231" s="250"/>
      <c r="J231" s="250"/>
      <c r="K231" s="250"/>
      <c r="L231" s="250"/>
      <c r="M231" s="250"/>
      <c r="N231" s="250"/>
      <c r="O231" s="250"/>
      <c r="P231" s="250"/>
      <c r="Q231" s="250"/>
      <c r="R231" s="250"/>
      <c r="S231" s="250"/>
      <c r="T231" s="250"/>
      <c r="U231" s="250"/>
      <c r="V231" s="250"/>
    </row>
    <row r="232" spans="1:22" ht="14.25" customHeight="1" x14ac:dyDescent="0.15">
      <c r="A232" s="250"/>
      <c r="B232" s="250"/>
      <c r="C232" s="250"/>
      <c r="D232" s="250"/>
      <c r="E232" s="250"/>
      <c r="F232" s="250"/>
      <c r="G232" s="250"/>
      <c r="H232" s="250"/>
      <c r="I232" s="250"/>
      <c r="J232" s="250"/>
      <c r="K232" s="250"/>
      <c r="L232" s="250"/>
      <c r="M232" s="250"/>
      <c r="N232" s="250"/>
      <c r="O232" s="250"/>
      <c r="P232" s="250"/>
      <c r="Q232" s="250"/>
      <c r="R232" s="250"/>
      <c r="S232" s="250"/>
      <c r="T232" s="250"/>
      <c r="U232" s="250"/>
      <c r="V232" s="250"/>
    </row>
    <row r="233" spans="1:22" ht="14.25" customHeight="1" x14ac:dyDescent="0.15">
      <c r="A233" s="250"/>
      <c r="B233" s="250"/>
      <c r="C233" s="250"/>
      <c r="D233" s="250"/>
      <c r="E233" s="250"/>
      <c r="F233" s="250"/>
      <c r="G233" s="250"/>
      <c r="H233" s="250"/>
      <c r="I233" s="250"/>
      <c r="J233" s="250"/>
      <c r="K233" s="250"/>
      <c r="L233" s="250"/>
      <c r="M233" s="250"/>
      <c r="N233" s="250"/>
      <c r="O233" s="250"/>
      <c r="P233" s="250"/>
      <c r="Q233" s="250"/>
      <c r="R233" s="250"/>
      <c r="S233" s="250"/>
      <c r="T233" s="250"/>
      <c r="U233" s="250"/>
      <c r="V233" s="250"/>
    </row>
    <row r="234" spans="1:22" ht="14.25" customHeight="1" x14ac:dyDescent="0.15">
      <c r="A234" s="250"/>
      <c r="B234" s="250"/>
      <c r="C234" s="250"/>
      <c r="D234" s="250"/>
      <c r="E234" s="250"/>
      <c r="F234" s="250"/>
      <c r="G234" s="250"/>
      <c r="H234" s="250"/>
      <c r="I234" s="250"/>
      <c r="J234" s="250"/>
      <c r="K234" s="250"/>
      <c r="L234" s="250"/>
      <c r="M234" s="250"/>
      <c r="N234" s="250"/>
      <c r="O234" s="250"/>
      <c r="P234" s="250"/>
      <c r="Q234" s="250"/>
      <c r="R234" s="250"/>
      <c r="S234" s="250"/>
      <c r="T234" s="250"/>
      <c r="U234" s="250"/>
      <c r="V234" s="250"/>
    </row>
    <row r="235" spans="1:22" ht="14.25" customHeight="1" x14ac:dyDescent="0.15">
      <c r="A235" s="250"/>
      <c r="B235" s="250"/>
      <c r="C235" s="250"/>
      <c r="D235" s="250"/>
      <c r="E235" s="250"/>
      <c r="F235" s="250"/>
      <c r="G235" s="250"/>
      <c r="H235" s="250"/>
      <c r="I235" s="250"/>
      <c r="J235" s="250"/>
      <c r="K235" s="250"/>
      <c r="L235" s="250"/>
      <c r="M235" s="250"/>
      <c r="N235" s="250"/>
      <c r="O235" s="250"/>
      <c r="P235" s="250"/>
      <c r="Q235" s="250"/>
      <c r="R235" s="250"/>
      <c r="S235" s="250"/>
      <c r="T235" s="250"/>
      <c r="U235" s="250"/>
      <c r="V235" s="250"/>
    </row>
    <row r="236" spans="1:22" ht="14.25" customHeight="1" x14ac:dyDescent="0.15">
      <c r="A236" s="250"/>
      <c r="B236" s="250"/>
      <c r="C236" s="250"/>
      <c r="D236" s="250"/>
      <c r="E236" s="250"/>
      <c r="F236" s="250"/>
      <c r="G236" s="250"/>
      <c r="H236" s="250"/>
      <c r="I236" s="250"/>
      <c r="J236" s="250"/>
      <c r="K236" s="250"/>
      <c r="L236" s="250"/>
      <c r="M236" s="250"/>
      <c r="N236" s="250"/>
      <c r="O236" s="250"/>
      <c r="P236" s="250"/>
      <c r="Q236" s="250"/>
      <c r="R236" s="250"/>
      <c r="S236" s="250"/>
      <c r="T236" s="250"/>
      <c r="U236" s="250"/>
      <c r="V236" s="250"/>
    </row>
    <row r="237" spans="1:22" ht="14.25" customHeight="1" x14ac:dyDescent="0.15">
      <c r="A237" s="250"/>
      <c r="B237" s="250"/>
      <c r="C237" s="250"/>
      <c r="D237" s="250"/>
      <c r="E237" s="250"/>
      <c r="F237" s="250"/>
      <c r="G237" s="250"/>
      <c r="H237" s="250"/>
      <c r="I237" s="250"/>
      <c r="J237" s="250"/>
      <c r="K237" s="250"/>
      <c r="L237" s="250"/>
      <c r="M237" s="250"/>
      <c r="N237" s="250"/>
      <c r="O237" s="250"/>
      <c r="P237" s="250"/>
      <c r="Q237" s="250"/>
      <c r="R237" s="250"/>
      <c r="S237" s="250"/>
      <c r="T237" s="250"/>
      <c r="U237" s="250"/>
      <c r="V237" s="250"/>
    </row>
    <row r="238" spans="1:22" ht="14.25" customHeight="1" x14ac:dyDescent="0.15">
      <c r="A238" s="250"/>
      <c r="B238" s="250"/>
      <c r="C238" s="250"/>
      <c r="D238" s="250"/>
      <c r="E238" s="250"/>
      <c r="F238" s="250"/>
      <c r="G238" s="250"/>
      <c r="H238" s="250"/>
      <c r="I238" s="250"/>
      <c r="J238" s="250"/>
      <c r="K238" s="250"/>
      <c r="L238" s="250"/>
      <c r="M238" s="250"/>
      <c r="N238" s="250"/>
      <c r="O238" s="250"/>
      <c r="P238" s="250"/>
      <c r="Q238" s="250"/>
      <c r="R238" s="250"/>
      <c r="S238" s="250"/>
      <c r="T238" s="250"/>
      <c r="U238" s="250"/>
      <c r="V238" s="250"/>
    </row>
    <row r="239" spans="1:22" ht="14.25" customHeight="1" x14ac:dyDescent="0.15">
      <c r="A239" s="250"/>
      <c r="B239" s="250"/>
      <c r="C239" s="250"/>
      <c r="D239" s="250"/>
      <c r="E239" s="250"/>
      <c r="F239" s="250"/>
      <c r="G239" s="250"/>
      <c r="H239" s="250"/>
      <c r="I239" s="250"/>
      <c r="J239" s="250"/>
      <c r="K239" s="250"/>
      <c r="L239" s="250"/>
      <c r="M239" s="250"/>
      <c r="N239" s="250"/>
      <c r="O239" s="250"/>
      <c r="P239" s="250"/>
      <c r="Q239" s="250"/>
      <c r="R239" s="250"/>
      <c r="S239" s="250"/>
      <c r="T239" s="250"/>
      <c r="U239" s="250"/>
      <c r="V239" s="250"/>
    </row>
    <row r="240" spans="1:22" ht="14.25" customHeight="1" x14ac:dyDescent="0.15">
      <c r="A240" s="250"/>
      <c r="B240" s="250"/>
      <c r="C240" s="250"/>
      <c r="D240" s="250"/>
      <c r="E240" s="250"/>
      <c r="F240" s="250"/>
      <c r="G240" s="250"/>
      <c r="H240" s="250"/>
      <c r="I240" s="250"/>
      <c r="J240" s="250"/>
      <c r="K240" s="250"/>
      <c r="L240" s="250"/>
      <c r="M240" s="250"/>
      <c r="N240" s="250"/>
      <c r="O240" s="250"/>
      <c r="P240" s="250"/>
      <c r="Q240" s="250"/>
      <c r="R240" s="250"/>
      <c r="S240" s="250"/>
      <c r="T240" s="250"/>
      <c r="U240" s="250"/>
      <c r="V240" s="250"/>
    </row>
    <row r="241" spans="1:22" ht="14.25" customHeight="1" x14ac:dyDescent="0.15">
      <c r="A241" s="250"/>
      <c r="B241" s="250"/>
      <c r="C241" s="250"/>
      <c r="D241" s="250"/>
      <c r="E241" s="250"/>
      <c r="F241" s="250"/>
      <c r="G241" s="250"/>
      <c r="H241" s="250"/>
      <c r="I241" s="250"/>
      <c r="J241" s="250"/>
      <c r="K241" s="250"/>
      <c r="L241" s="250"/>
      <c r="M241" s="250"/>
      <c r="N241" s="250"/>
      <c r="O241" s="250"/>
      <c r="P241" s="250"/>
      <c r="Q241" s="250"/>
      <c r="R241" s="250"/>
      <c r="S241" s="250"/>
      <c r="T241" s="250"/>
      <c r="U241" s="250"/>
      <c r="V241" s="250"/>
    </row>
    <row r="242" spans="1:22" ht="14.25" customHeight="1" x14ac:dyDescent="0.15">
      <c r="A242" s="250"/>
      <c r="B242" s="250"/>
      <c r="C242" s="250"/>
      <c r="D242" s="250"/>
      <c r="E242" s="250"/>
      <c r="F242" s="250"/>
      <c r="G242" s="250"/>
      <c r="H242" s="250"/>
      <c r="I242" s="250"/>
      <c r="J242" s="250"/>
      <c r="K242" s="250"/>
      <c r="L242" s="250"/>
      <c r="M242" s="250"/>
      <c r="N242" s="250"/>
      <c r="O242" s="250"/>
      <c r="P242" s="250"/>
      <c r="Q242" s="250"/>
      <c r="R242" s="250"/>
      <c r="S242" s="250"/>
      <c r="T242" s="250"/>
      <c r="U242" s="250"/>
      <c r="V242" s="250"/>
    </row>
    <row r="243" spans="1:22" ht="14.25" customHeight="1" x14ac:dyDescent="0.15">
      <c r="A243" s="250"/>
      <c r="B243" s="250"/>
      <c r="C243" s="250"/>
      <c r="D243" s="250"/>
      <c r="E243" s="250"/>
      <c r="F243" s="250"/>
      <c r="G243" s="250"/>
      <c r="H243" s="250"/>
      <c r="I243" s="250"/>
      <c r="J243" s="250"/>
      <c r="K243" s="250"/>
      <c r="L243" s="250"/>
      <c r="M243" s="250"/>
      <c r="N243" s="250"/>
      <c r="O243" s="250"/>
      <c r="P243" s="250"/>
      <c r="Q243" s="250"/>
      <c r="R243" s="250"/>
      <c r="S243" s="250"/>
      <c r="T243" s="250"/>
      <c r="U243" s="250"/>
      <c r="V243" s="250"/>
    </row>
    <row r="244" spans="1:22" ht="14.25" customHeight="1" x14ac:dyDescent="0.15">
      <c r="A244" s="250"/>
      <c r="B244" s="250"/>
      <c r="C244" s="250"/>
      <c r="D244" s="250"/>
      <c r="E244" s="250"/>
      <c r="F244" s="250"/>
      <c r="G244" s="250"/>
      <c r="H244" s="250"/>
      <c r="I244" s="250"/>
      <c r="J244" s="250"/>
      <c r="K244" s="250"/>
      <c r="L244" s="250"/>
      <c r="M244" s="250"/>
      <c r="N244" s="250"/>
      <c r="O244" s="250"/>
      <c r="P244" s="250"/>
      <c r="Q244" s="250"/>
      <c r="R244" s="250"/>
      <c r="S244" s="250"/>
      <c r="T244" s="250"/>
      <c r="U244" s="250"/>
      <c r="V244" s="250"/>
    </row>
    <row r="245" spans="1:22" ht="14.25" customHeight="1" x14ac:dyDescent="0.15">
      <c r="A245" s="250"/>
      <c r="B245" s="250"/>
      <c r="C245" s="250"/>
      <c r="D245" s="250"/>
      <c r="E245" s="250"/>
      <c r="F245" s="250"/>
      <c r="G245" s="250"/>
      <c r="H245" s="250"/>
      <c r="I245" s="250"/>
      <c r="J245" s="250"/>
      <c r="K245" s="250"/>
      <c r="L245" s="250"/>
      <c r="M245" s="250"/>
      <c r="N245" s="250"/>
      <c r="O245" s="250"/>
      <c r="P245" s="250"/>
      <c r="Q245" s="250"/>
      <c r="R245" s="250"/>
      <c r="S245" s="250"/>
      <c r="T245" s="250"/>
      <c r="U245" s="250"/>
      <c r="V245" s="250"/>
    </row>
    <row r="246" spans="1:22" ht="14.25" customHeight="1" x14ac:dyDescent="0.15">
      <c r="A246" s="250"/>
      <c r="B246" s="250"/>
      <c r="C246" s="250"/>
      <c r="D246" s="250"/>
      <c r="E246" s="250"/>
      <c r="F246" s="250"/>
      <c r="G246" s="250"/>
      <c r="H246" s="250"/>
      <c r="I246" s="250"/>
      <c r="J246" s="250"/>
      <c r="K246" s="250"/>
      <c r="L246" s="250"/>
      <c r="M246" s="250"/>
      <c r="N246" s="250"/>
      <c r="O246" s="250"/>
      <c r="P246" s="250"/>
      <c r="Q246" s="250"/>
      <c r="R246" s="250"/>
      <c r="S246" s="250"/>
      <c r="T246" s="250"/>
      <c r="U246" s="250"/>
      <c r="V246" s="250"/>
    </row>
    <row r="247" spans="1:22" ht="14.25" customHeight="1" x14ac:dyDescent="0.15">
      <c r="A247" s="250"/>
      <c r="B247" s="250"/>
      <c r="C247" s="250"/>
      <c r="D247" s="250"/>
      <c r="E247" s="250"/>
      <c r="F247" s="250"/>
      <c r="G247" s="250"/>
      <c r="H247" s="250"/>
      <c r="I247" s="250"/>
      <c r="J247" s="250"/>
      <c r="K247" s="250"/>
      <c r="L247" s="250"/>
      <c r="M247" s="250"/>
      <c r="N247" s="250"/>
      <c r="O247" s="250"/>
      <c r="P247" s="250"/>
      <c r="Q247" s="250"/>
      <c r="R247" s="250"/>
      <c r="S247" s="250"/>
      <c r="T247" s="250"/>
      <c r="U247" s="250"/>
      <c r="V247" s="250"/>
    </row>
    <row r="248" spans="1:22" ht="14.25" customHeight="1" x14ac:dyDescent="0.15">
      <c r="A248" s="250"/>
      <c r="B248" s="250"/>
      <c r="C248" s="250"/>
      <c r="D248" s="250"/>
      <c r="E248" s="250"/>
      <c r="F248" s="250"/>
      <c r="G248" s="250"/>
      <c r="H248" s="250"/>
      <c r="I248" s="250"/>
      <c r="J248" s="250"/>
      <c r="K248" s="250"/>
      <c r="L248" s="250"/>
      <c r="M248" s="250"/>
      <c r="N248" s="250"/>
      <c r="O248" s="250"/>
      <c r="P248" s="250"/>
      <c r="Q248" s="250"/>
      <c r="R248" s="250"/>
      <c r="S248" s="250"/>
      <c r="T248" s="250"/>
      <c r="U248" s="250"/>
      <c r="V248" s="250"/>
    </row>
    <row r="249" spans="1:22" ht="14.25" customHeight="1" x14ac:dyDescent="0.15">
      <c r="A249" s="250"/>
      <c r="B249" s="250"/>
      <c r="C249" s="250"/>
      <c r="D249" s="250"/>
      <c r="E249" s="250"/>
      <c r="F249" s="250"/>
      <c r="G249" s="250"/>
      <c r="H249" s="250"/>
      <c r="I249" s="250"/>
      <c r="J249" s="250"/>
      <c r="K249" s="250"/>
      <c r="L249" s="250"/>
      <c r="M249" s="250"/>
      <c r="N249" s="250"/>
      <c r="O249" s="250"/>
      <c r="P249" s="250"/>
      <c r="Q249" s="250"/>
      <c r="R249" s="250"/>
      <c r="S249" s="250"/>
      <c r="T249" s="250"/>
      <c r="U249" s="250"/>
      <c r="V249" s="250"/>
    </row>
    <row r="250" spans="1:22" ht="14.25" customHeight="1" x14ac:dyDescent="0.15">
      <c r="A250" s="250"/>
      <c r="B250" s="250"/>
      <c r="C250" s="250"/>
      <c r="D250" s="250"/>
      <c r="E250" s="250"/>
      <c r="F250" s="250"/>
      <c r="G250" s="250"/>
      <c r="H250" s="250"/>
      <c r="I250" s="250"/>
      <c r="J250" s="250"/>
      <c r="K250" s="250"/>
      <c r="L250" s="250"/>
      <c r="M250" s="250"/>
      <c r="N250" s="250"/>
      <c r="O250" s="250"/>
      <c r="P250" s="250"/>
      <c r="Q250" s="250"/>
      <c r="R250" s="250"/>
      <c r="S250" s="250"/>
      <c r="T250" s="250"/>
      <c r="U250" s="250"/>
      <c r="V250" s="250"/>
    </row>
    <row r="251" spans="1:22" ht="14.25" customHeight="1" x14ac:dyDescent="0.15">
      <c r="A251" s="250"/>
      <c r="B251" s="250"/>
      <c r="C251" s="250"/>
      <c r="D251" s="250"/>
      <c r="E251" s="250"/>
      <c r="F251" s="250"/>
      <c r="G251" s="250"/>
      <c r="H251" s="250"/>
      <c r="I251" s="250"/>
      <c r="J251" s="250"/>
      <c r="K251" s="250"/>
      <c r="L251" s="250"/>
      <c r="M251" s="250"/>
      <c r="N251" s="250"/>
      <c r="O251" s="250"/>
      <c r="P251" s="250"/>
      <c r="Q251" s="250"/>
      <c r="R251" s="250"/>
      <c r="S251" s="250"/>
      <c r="T251" s="250"/>
      <c r="U251" s="250"/>
      <c r="V251" s="250"/>
    </row>
    <row r="252" spans="1:22" ht="14.25" customHeight="1" x14ac:dyDescent="0.15">
      <c r="A252" s="250"/>
      <c r="B252" s="250"/>
      <c r="C252" s="250"/>
      <c r="D252" s="250"/>
      <c r="E252" s="250"/>
      <c r="F252" s="250"/>
      <c r="G252" s="250"/>
      <c r="H252" s="250"/>
      <c r="I252" s="250"/>
      <c r="J252" s="250"/>
      <c r="K252" s="250"/>
      <c r="L252" s="250"/>
      <c r="M252" s="250"/>
      <c r="N252" s="250"/>
      <c r="O252" s="250"/>
      <c r="P252" s="250"/>
      <c r="Q252" s="250"/>
      <c r="R252" s="250"/>
      <c r="S252" s="250"/>
      <c r="T252" s="250"/>
      <c r="U252" s="250"/>
      <c r="V252" s="250"/>
    </row>
    <row r="253" spans="1:22" ht="14.25" customHeight="1" x14ac:dyDescent="0.15">
      <c r="A253" s="250"/>
      <c r="B253" s="250"/>
      <c r="C253" s="250"/>
      <c r="D253" s="250"/>
      <c r="E253" s="250"/>
      <c r="F253" s="250"/>
      <c r="G253" s="250"/>
      <c r="H253" s="250"/>
      <c r="I253" s="250"/>
      <c r="J253" s="250"/>
      <c r="K253" s="250"/>
      <c r="L253" s="250"/>
      <c r="M253" s="250"/>
      <c r="N253" s="250"/>
      <c r="O253" s="250"/>
      <c r="P253" s="250"/>
      <c r="Q253" s="250"/>
      <c r="R253" s="250"/>
      <c r="S253" s="250"/>
      <c r="T253" s="250"/>
      <c r="U253" s="250"/>
      <c r="V253" s="250"/>
    </row>
    <row r="254" spans="1:22" ht="14.25" customHeight="1" x14ac:dyDescent="0.15">
      <c r="A254" s="250"/>
      <c r="B254" s="250"/>
      <c r="C254" s="250"/>
      <c r="D254" s="250"/>
      <c r="E254" s="250"/>
      <c r="F254" s="250"/>
      <c r="G254" s="250"/>
      <c r="H254" s="250"/>
      <c r="I254" s="250"/>
      <c r="J254" s="250"/>
      <c r="K254" s="250"/>
      <c r="L254" s="250"/>
      <c r="M254" s="250"/>
      <c r="N254" s="250"/>
      <c r="O254" s="250"/>
      <c r="P254" s="250"/>
      <c r="Q254" s="250"/>
      <c r="R254" s="250"/>
      <c r="S254" s="250"/>
      <c r="T254" s="250"/>
      <c r="U254" s="250"/>
      <c r="V254" s="250"/>
    </row>
    <row r="255" spans="1:22" ht="14.25" customHeight="1" x14ac:dyDescent="0.15">
      <c r="A255" s="250"/>
      <c r="B255" s="250"/>
      <c r="C255" s="250"/>
      <c r="D255" s="250"/>
      <c r="E255" s="250"/>
      <c r="F255" s="250"/>
      <c r="G255" s="250"/>
      <c r="H255" s="250"/>
      <c r="I255" s="250"/>
      <c r="J255" s="250"/>
      <c r="K255" s="250"/>
      <c r="L255" s="250"/>
      <c r="M255" s="250"/>
      <c r="N255" s="250"/>
      <c r="O255" s="250"/>
      <c r="P255" s="250"/>
      <c r="Q255" s="250"/>
      <c r="R255" s="250"/>
      <c r="S255" s="250"/>
      <c r="T255" s="250"/>
      <c r="U255" s="250"/>
      <c r="V255" s="250"/>
    </row>
    <row r="256" spans="1:22" ht="14.25" customHeight="1" x14ac:dyDescent="0.15">
      <c r="A256" s="250"/>
      <c r="B256" s="250"/>
      <c r="C256" s="250"/>
      <c r="D256" s="250"/>
      <c r="E256" s="250"/>
      <c r="F256" s="250"/>
      <c r="G256" s="250"/>
      <c r="H256" s="250"/>
      <c r="I256" s="250"/>
      <c r="J256" s="250"/>
      <c r="K256" s="250"/>
      <c r="L256" s="250"/>
      <c r="M256" s="250"/>
      <c r="N256" s="250"/>
      <c r="O256" s="250"/>
      <c r="P256" s="250"/>
      <c r="Q256" s="250"/>
      <c r="R256" s="250"/>
      <c r="S256" s="250"/>
      <c r="T256" s="250"/>
      <c r="U256" s="250"/>
      <c r="V256" s="250"/>
    </row>
    <row r="257" spans="1:22" ht="14.25" customHeight="1" x14ac:dyDescent="0.15">
      <c r="A257" s="250"/>
      <c r="B257" s="250"/>
      <c r="C257" s="250"/>
      <c r="D257" s="250"/>
      <c r="E257" s="250"/>
      <c r="F257" s="250"/>
      <c r="G257" s="250"/>
      <c r="H257" s="250"/>
      <c r="I257" s="250"/>
      <c r="J257" s="250"/>
      <c r="K257" s="250"/>
      <c r="L257" s="250"/>
      <c r="M257" s="250"/>
      <c r="N257" s="250"/>
      <c r="O257" s="250"/>
      <c r="P257" s="250"/>
      <c r="Q257" s="250"/>
      <c r="R257" s="250"/>
      <c r="S257" s="250"/>
      <c r="T257" s="250"/>
      <c r="U257" s="250"/>
      <c r="V257" s="250"/>
    </row>
    <row r="258" spans="1:22" ht="14.25" customHeight="1" x14ac:dyDescent="0.15">
      <c r="A258" s="250"/>
      <c r="B258" s="250"/>
      <c r="C258" s="250"/>
      <c r="D258" s="250"/>
      <c r="E258" s="250"/>
      <c r="F258" s="250"/>
      <c r="G258" s="250"/>
      <c r="H258" s="250"/>
      <c r="I258" s="250"/>
      <c r="J258" s="250"/>
      <c r="K258" s="250"/>
      <c r="L258" s="250"/>
      <c r="M258" s="250"/>
      <c r="N258" s="250"/>
      <c r="O258" s="250"/>
      <c r="P258" s="250"/>
      <c r="Q258" s="250"/>
      <c r="R258" s="250"/>
      <c r="S258" s="250"/>
      <c r="T258" s="250"/>
      <c r="U258" s="250"/>
      <c r="V258" s="250"/>
    </row>
    <row r="259" spans="1:22" ht="14.25" customHeight="1" x14ac:dyDescent="0.15">
      <c r="A259" s="250"/>
      <c r="B259" s="250"/>
      <c r="C259" s="250"/>
      <c r="D259" s="250"/>
      <c r="E259" s="250"/>
      <c r="F259" s="250"/>
      <c r="G259" s="250"/>
      <c r="H259" s="250"/>
      <c r="I259" s="250"/>
      <c r="J259" s="250"/>
      <c r="K259" s="250"/>
      <c r="L259" s="250"/>
      <c r="M259" s="250"/>
      <c r="N259" s="250"/>
      <c r="O259" s="250"/>
      <c r="P259" s="250"/>
      <c r="Q259" s="250"/>
      <c r="R259" s="250"/>
      <c r="S259" s="250"/>
      <c r="T259" s="250"/>
      <c r="U259" s="250"/>
      <c r="V259" s="250"/>
    </row>
    <row r="260" spans="1:22" ht="14.25" customHeight="1" x14ac:dyDescent="0.15">
      <c r="A260" s="250"/>
      <c r="B260" s="250"/>
      <c r="C260" s="250"/>
      <c r="D260" s="250"/>
      <c r="E260" s="250"/>
      <c r="F260" s="250"/>
      <c r="G260" s="250"/>
      <c r="H260" s="250"/>
      <c r="I260" s="250"/>
      <c r="J260" s="250"/>
      <c r="K260" s="250"/>
      <c r="L260" s="250"/>
      <c r="M260" s="250"/>
      <c r="N260" s="250"/>
      <c r="O260" s="250"/>
      <c r="P260" s="250"/>
      <c r="Q260" s="250"/>
      <c r="R260" s="250"/>
      <c r="S260" s="250"/>
      <c r="T260" s="250"/>
      <c r="U260" s="250"/>
      <c r="V260" s="250"/>
    </row>
    <row r="261" spans="1:22" ht="14.25" customHeight="1" x14ac:dyDescent="0.15">
      <c r="A261" s="250"/>
      <c r="B261" s="250"/>
      <c r="C261" s="250"/>
      <c r="D261" s="250"/>
      <c r="E261" s="250"/>
      <c r="F261" s="250"/>
      <c r="G261" s="250"/>
      <c r="H261" s="250"/>
      <c r="I261" s="250"/>
      <c r="J261" s="250"/>
      <c r="K261" s="250"/>
      <c r="L261" s="250"/>
      <c r="M261" s="250"/>
      <c r="N261" s="250"/>
      <c r="O261" s="250"/>
      <c r="P261" s="250"/>
      <c r="Q261" s="250"/>
      <c r="R261" s="250"/>
      <c r="S261" s="250"/>
      <c r="T261" s="250"/>
      <c r="U261" s="250"/>
      <c r="V261" s="250"/>
    </row>
    <row r="262" spans="1:22" ht="14.25" customHeight="1" x14ac:dyDescent="0.15">
      <c r="A262" s="250"/>
      <c r="B262" s="250"/>
      <c r="C262" s="250"/>
      <c r="D262" s="250"/>
      <c r="E262" s="250"/>
      <c r="F262" s="250"/>
      <c r="G262" s="250"/>
      <c r="H262" s="250"/>
      <c r="I262" s="250"/>
      <c r="J262" s="250"/>
      <c r="K262" s="250"/>
      <c r="L262" s="250"/>
      <c r="M262" s="250"/>
      <c r="N262" s="250"/>
      <c r="O262" s="250"/>
      <c r="P262" s="250"/>
      <c r="Q262" s="250"/>
      <c r="R262" s="250"/>
      <c r="S262" s="250"/>
      <c r="T262" s="250"/>
      <c r="U262" s="250"/>
      <c r="V262" s="250"/>
    </row>
    <row r="263" spans="1:22" ht="14.25" customHeight="1" x14ac:dyDescent="0.15">
      <c r="A263" s="250"/>
      <c r="B263" s="250"/>
      <c r="C263" s="250"/>
      <c r="D263" s="250"/>
      <c r="E263" s="250"/>
      <c r="F263" s="250"/>
      <c r="G263" s="250"/>
      <c r="H263" s="250"/>
      <c r="I263" s="250"/>
      <c r="J263" s="250"/>
      <c r="K263" s="250"/>
      <c r="L263" s="250"/>
      <c r="M263" s="250"/>
      <c r="N263" s="250"/>
      <c r="O263" s="250"/>
      <c r="P263" s="250"/>
      <c r="Q263" s="250"/>
      <c r="R263" s="250"/>
      <c r="S263" s="250"/>
      <c r="T263" s="250"/>
      <c r="U263" s="250"/>
      <c r="V263" s="250"/>
    </row>
    <row r="264" spans="1:22" ht="14.25" customHeight="1" x14ac:dyDescent="0.15">
      <c r="A264" s="250"/>
      <c r="B264" s="250"/>
      <c r="C264" s="250"/>
      <c r="D264" s="250"/>
      <c r="E264" s="250"/>
      <c r="F264" s="250"/>
      <c r="G264" s="250"/>
      <c r="H264" s="250"/>
      <c r="I264" s="250"/>
      <c r="J264" s="250"/>
      <c r="K264" s="250"/>
      <c r="L264" s="250"/>
      <c r="M264" s="250"/>
      <c r="N264" s="250"/>
      <c r="O264" s="250"/>
      <c r="P264" s="250"/>
      <c r="Q264" s="250"/>
      <c r="R264" s="250"/>
      <c r="S264" s="250"/>
      <c r="T264" s="250"/>
      <c r="U264" s="250"/>
      <c r="V264" s="250"/>
    </row>
    <row r="265" spans="1:22" ht="14.25" customHeight="1" x14ac:dyDescent="0.15">
      <c r="A265" s="250"/>
      <c r="B265" s="250"/>
      <c r="C265" s="250"/>
      <c r="D265" s="250"/>
      <c r="E265" s="250"/>
      <c r="F265" s="250"/>
      <c r="G265" s="250"/>
      <c r="H265" s="250"/>
      <c r="I265" s="250"/>
      <c r="J265" s="250"/>
      <c r="K265" s="250"/>
      <c r="L265" s="250"/>
      <c r="M265" s="250"/>
      <c r="N265" s="250"/>
      <c r="O265" s="250"/>
      <c r="P265" s="250"/>
      <c r="Q265" s="250"/>
      <c r="R265" s="250"/>
      <c r="S265" s="250"/>
      <c r="T265" s="250"/>
      <c r="U265" s="250"/>
      <c r="V265" s="250"/>
    </row>
    <row r="266" spans="1:22" ht="14.25" customHeight="1" x14ac:dyDescent="0.15">
      <c r="A266" s="250"/>
      <c r="B266" s="250"/>
      <c r="C266" s="250"/>
      <c r="D266" s="250"/>
      <c r="E266" s="250"/>
      <c r="F266" s="250"/>
      <c r="G266" s="250"/>
      <c r="H266" s="250"/>
      <c r="I266" s="250"/>
      <c r="J266" s="250"/>
      <c r="K266" s="250"/>
      <c r="L266" s="250"/>
      <c r="M266" s="250"/>
      <c r="N266" s="250"/>
      <c r="O266" s="250"/>
      <c r="P266" s="250"/>
      <c r="Q266" s="250"/>
      <c r="R266" s="250"/>
      <c r="S266" s="250"/>
      <c r="T266" s="250"/>
      <c r="U266" s="250"/>
      <c r="V266" s="250"/>
    </row>
    <row r="267" spans="1:22" ht="14.25" customHeight="1" x14ac:dyDescent="0.15">
      <c r="A267" s="250"/>
      <c r="B267" s="250"/>
      <c r="C267" s="250"/>
      <c r="D267" s="250"/>
      <c r="E267" s="250"/>
      <c r="F267" s="250"/>
      <c r="G267" s="250"/>
      <c r="H267" s="250"/>
      <c r="I267" s="250"/>
      <c r="J267" s="250"/>
      <c r="K267" s="250"/>
      <c r="L267" s="250"/>
      <c r="M267" s="250"/>
      <c r="N267" s="250"/>
      <c r="O267" s="250"/>
      <c r="P267" s="250"/>
      <c r="Q267" s="250"/>
      <c r="R267" s="250"/>
      <c r="S267" s="250"/>
      <c r="T267" s="250"/>
      <c r="U267" s="250"/>
      <c r="V267" s="250"/>
    </row>
    <row r="268" spans="1:22" ht="14.25" customHeight="1" x14ac:dyDescent="0.15">
      <c r="A268" s="250"/>
      <c r="B268" s="250"/>
      <c r="C268" s="250"/>
      <c r="D268" s="250"/>
      <c r="E268" s="250"/>
      <c r="F268" s="250"/>
      <c r="G268" s="250"/>
      <c r="H268" s="250"/>
      <c r="I268" s="250"/>
      <c r="J268" s="250"/>
      <c r="K268" s="250"/>
      <c r="L268" s="250"/>
      <c r="M268" s="250"/>
      <c r="N268" s="250"/>
      <c r="O268" s="250"/>
      <c r="P268" s="250"/>
      <c r="Q268" s="250"/>
      <c r="R268" s="250"/>
      <c r="S268" s="250"/>
      <c r="T268" s="250"/>
      <c r="U268" s="250"/>
      <c r="V268" s="250"/>
    </row>
    <row r="269" spans="1:22" ht="14.25" customHeight="1" x14ac:dyDescent="0.15">
      <c r="A269" s="250"/>
      <c r="B269" s="250"/>
      <c r="C269" s="250"/>
      <c r="D269" s="250"/>
      <c r="E269" s="250"/>
      <c r="F269" s="250"/>
      <c r="G269" s="250"/>
      <c r="H269" s="250"/>
      <c r="I269" s="250"/>
      <c r="J269" s="250"/>
      <c r="K269" s="250"/>
      <c r="L269" s="250"/>
      <c r="M269" s="250"/>
      <c r="N269" s="250"/>
      <c r="O269" s="250"/>
      <c r="P269" s="250"/>
      <c r="Q269" s="250"/>
      <c r="R269" s="250"/>
      <c r="S269" s="250"/>
      <c r="T269" s="250"/>
      <c r="U269" s="250"/>
      <c r="V269" s="250"/>
    </row>
    <row r="270" spans="1:22" ht="14.25" customHeight="1" x14ac:dyDescent="0.15">
      <c r="A270" s="250"/>
      <c r="B270" s="250"/>
      <c r="C270" s="250"/>
      <c r="D270" s="250"/>
      <c r="E270" s="250"/>
      <c r="F270" s="250"/>
      <c r="G270" s="250"/>
      <c r="H270" s="250"/>
      <c r="I270" s="250"/>
      <c r="J270" s="250"/>
      <c r="K270" s="250"/>
      <c r="L270" s="250"/>
      <c r="M270" s="250"/>
      <c r="N270" s="250"/>
      <c r="O270" s="250"/>
      <c r="P270" s="250"/>
      <c r="Q270" s="250"/>
      <c r="R270" s="250"/>
      <c r="S270" s="250"/>
      <c r="T270" s="250"/>
      <c r="U270" s="250"/>
      <c r="V270" s="250"/>
    </row>
    <row r="271" spans="1:22" ht="14.25" customHeight="1" x14ac:dyDescent="0.15">
      <c r="A271" s="250"/>
      <c r="B271" s="250"/>
      <c r="C271" s="250"/>
      <c r="D271" s="250"/>
      <c r="E271" s="250"/>
      <c r="F271" s="250"/>
      <c r="G271" s="250"/>
      <c r="H271" s="250"/>
      <c r="I271" s="250"/>
      <c r="J271" s="250"/>
      <c r="K271" s="250"/>
      <c r="L271" s="250"/>
      <c r="M271" s="250"/>
      <c r="N271" s="250"/>
      <c r="O271" s="250"/>
      <c r="P271" s="250"/>
      <c r="Q271" s="250"/>
      <c r="R271" s="250"/>
      <c r="S271" s="250"/>
      <c r="T271" s="250"/>
      <c r="U271" s="250"/>
      <c r="V271" s="250"/>
    </row>
    <row r="272" spans="1:22" ht="14.25" customHeight="1" x14ac:dyDescent="0.15">
      <c r="A272" s="250"/>
      <c r="B272" s="250"/>
      <c r="C272" s="250"/>
      <c r="D272" s="250"/>
      <c r="E272" s="250"/>
      <c r="F272" s="250"/>
      <c r="G272" s="250"/>
      <c r="H272" s="250"/>
      <c r="I272" s="250"/>
      <c r="J272" s="250"/>
      <c r="K272" s="250"/>
      <c r="L272" s="250"/>
      <c r="M272" s="250"/>
      <c r="N272" s="250"/>
      <c r="O272" s="250"/>
      <c r="P272" s="250"/>
      <c r="Q272" s="250"/>
      <c r="R272" s="250"/>
      <c r="S272" s="250"/>
      <c r="T272" s="250"/>
      <c r="U272" s="250"/>
      <c r="V272" s="250"/>
    </row>
    <row r="273" spans="1:22" ht="14.25" customHeight="1" x14ac:dyDescent="0.15">
      <c r="A273" s="250"/>
      <c r="B273" s="250"/>
      <c r="C273" s="250"/>
      <c r="D273" s="250"/>
      <c r="E273" s="250"/>
      <c r="F273" s="250"/>
      <c r="G273" s="250"/>
      <c r="H273" s="250"/>
      <c r="I273" s="250"/>
      <c r="J273" s="250"/>
      <c r="K273" s="250"/>
      <c r="L273" s="250"/>
      <c r="M273" s="250"/>
      <c r="N273" s="250"/>
      <c r="O273" s="250"/>
      <c r="P273" s="250"/>
      <c r="Q273" s="250"/>
      <c r="R273" s="250"/>
      <c r="S273" s="250"/>
      <c r="T273" s="250"/>
      <c r="U273" s="250"/>
      <c r="V273" s="250"/>
    </row>
    <row r="274" spans="1:22" ht="14.25" customHeight="1" x14ac:dyDescent="0.15">
      <c r="A274" s="250"/>
      <c r="B274" s="250"/>
      <c r="C274" s="250"/>
      <c r="D274" s="250"/>
      <c r="E274" s="250"/>
      <c r="F274" s="250"/>
      <c r="G274" s="250"/>
      <c r="H274" s="250"/>
      <c r="I274" s="250"/>
      <c r="J274" s="250"/>
      <c r="K274" s="250"/>
      <c r="L274" s="250"/>
      <c r="M274" s="250"/>
      <c r="N274" s="250"/>
      <c r="O274" s="250"/>
      <c r="P274" s="250"/>
      <c r="Q274" s="250"/>
      <c r="R274" s="250"/>
      <c r="S274" s="250"/>
      <c r="T274" s="250"/>
      <c r="U274" s="250"/>
      <c r="V274" s="250"/>
    </row>
    <row r="275" spans="1:22" ht="14.25" customHeight="1" x14ac:dyDescent="0.15">
      <c r="A275" s="250"/>
      <c r="B275" s="250"/>
      <c r="C275" s="250"/>
      <c r="D275" s="250"/>
      <c r="E275" s="250"/>
      <c r="F275" s="250"/>
      <c r="G275" s="250"/>
      <c r="H275" s="250"/>
      <c r="I275" s="250"/>
      <c r="J275" s="250"/>
      <c r="K275" s="250"/>
      <c r="L275" s="250"/>
      <c r="M275" s="250"/>
      <c r="N275" s="250"/>
      <c r="O275" s="250"/>
      <c r="P275" s="250"/>
      <c r="Q275" s="250"/>
      <c r="R275" s="250"/>
      <c r="S275" s="250"/>
      <c r="T275" s="250"/>
      <c r="U275" s="250"/>
      <c r="V275" s="250"/>
    </row>
    <row r="276" spans="1:22" ht="14.25" customHeight="1" x14ac:dyDescent="0.15">
      <c r="A276" s="250"/>
      <c r="B276" s="250"/>
      <c r="C276" s="250"/>
      <c r="D276" s="250"/>
      <c r="E276" s="250"/>
      <c r="F276" s="250"/>
      <c r="G276" s="250"/>
      <c r="H276" s="250"/>
      <c r="I276" s="250"/>
      <c r="J276" s="250"/>
      <c r="K276" s="250"/>
      <c r="L276" s="250"/>
      <c r="M276" s="250"/>
      <c r="N276" s="250"/>
      <c r="O276" s="250"/>
      <c r="P276" s="250"/>
      <c r="Q276" s="250"/>
      <c r="R276" s="250"/>
      <c r="S276" s="250"/>
      <c r="T276" s="250"/>
      <c r="U276" s="250"/>
      <c r="V276" s="250"/>
    </row>
    <row r="277" spans="1:22" ht="14.25" customHeight="1" x14ac:dyDescent="0.15">
      <c r="A277" s="250"/>
      <c r="B277" s="250"/>
      <c r="C277" s="250"/>
      <c r="D277" s="250"/>
      <c r="E277" s="250"/>
      <c r="F277" s="250"/>
      <c r="G277" s="250"/>
      <c r="H277" s="250"/>
      <c r="I277" s="250"/>
      <c r="J277" s="250"/>
      <c r="K277" s="250"/>
      <c r="L277" s="250"/>
      <c r="M277" s="250"/>
      <c r="N277" s="250"/>
      <c r="O277" s="250"/>
      <c r="P277" s="250"/>
      <c r="Q277" s="250"/>
      <c r="R277" s="250"/>
      <c r="S277" s="250"/>
      <c r="T277" s="250"/>
      <c r="U277" s="250"/>
      <c r="V277" s="250"/>
    </row>
    <row r="278" spans="1:22" ht="14.25" customHeight="1" x14ac:dyDescent="0.1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row>
    <row r="279" spans="1:22" ht="14.25" customHeight="1" x14ac:dyDescent="0.15">
      <c r="A279" s="250"/>
      <c r="B279" s="250"/>
      <c r="C279" s="250"/>
      <c r="D279" s="250"/>
      <c r="E279" s="250"/>
      <c r="F279" s="250"/>
      <c r="G279" s="250"/>
      <c r="H279" s="250"/>
      <c r="I279" s="250"/>
      <c r="J279" s="250"/>
      <c r="K279" s="250"/>
      <c r="L279" s="250"/>
      <c r="M279" s="250"/>
      <c r="N279" s="250"/>
      <c r="O279" s="250"/>
      <c r="P279" s="250"/>
      <c r="Q279" s="250"/>
      <c r="R279" s="250"/>
      <c r="S279" s="250"/>
      <c r="T279" s="250"/>
      <c r="U279" s="250"/>
      <c r="V279" s="250"/>
    </row>
    <row r="280" spans="1:22" ht="14.25" customHeight="1" x14ac:dyDescent="0.15">
      <c r="A280" s="250"/>
      <c r="B280" s="250"/>
      <c r="C280" s="250"/>
      <c r="D280" s="250"/>
      <c r="E280" s="250"/>
      <c r="F280" s="250"/>
      <c r="G280" s="250"/>
      <c r="H280" s="250"/>
      <c r="I280" s="250"/>
      <c r="J280" s="250"/>
      <c r="K280" s="250"/>
      <c r="L280" s="250"/>
      <c r="M280" s="250"/>
      <c r="N280" s="250"/>
      <c r="O280" s="250"/>
      <c r="P280" s="250"/>
      <c r="Q280" s="250"/>
      <c r="R280" s="250"/>
      <c r="S280" s="250"/>
      <c r="T280" s="250"/>
      <c r="U280" s="250"/>
      <c r="V280" s="250"/>
    </row>
    <row r="281" spans="1:22" ht="14.25" customHeight="1" x14ac:dyDescent="0.15">
      <c r="A281" s="250"/>
      <c r="B281" s="250"/>
      <c r="C281" s="250"/>
      <c r="D281" s="250"/>
      <c r="E281" s="250"/>
      <c r="F281" s="250"/>
      <c r="G281" s="250"/>
      <c r="H281" s="250"/>
      <c r="I281" s="250"/>
      <c r="J281" s="250"/>
      <c r="K281" s="250"/>
      <c r="L281" s="250"/>
      <c r="M281" s="250"/>
      <c r="N281" s="250"/>
      <c r="O281" s="250"/>
      <c r="P281" s="250"/>
      <c r="Q281" s="250"/>
      <c r="R281" s="250"/>
      <c r="S281" s="250"/>
      <c r="T281" s="250"/>
      <c r="U281" s="250"/>
      <c r="V281" s="250"/>
    </row>
    <row r="282" spans="1:22" ht="14.25" customHeight="1" x14ac:dyDescent="0.15">
      <c r="A282" s="250"/>
      <c r="B282" s="250"/>
      <c r="C282" s="250"/>
      <c r="D282" s="250"/>
      <c r="E282" s="250"/>
      <c r="F282" s="250"/>
      <c r="G282" s="250"/>
      <c r="H282" s="250"/>
      <c r="I282" s="250"/>
      <c r="J282" s="250"/>
      <c r="K282" s="250"/>
      <c r="L282" s="250"/>
      <c r="M282" s="250"/>
      <c r="N282" s="250"/>
      <c r="O282" s="250"/>
      <c r="P282" s="250"/>
      <c r="Q282" s="250"/>
      <c r="R282" s="250"/>
      <c r="S282" s="250"/>
      <c r="T282" s="250"/>
      <c r="U282" s="250"/>
      <c r="V282" s="250"/>
    </row>
    <row r="283" spans="1:22" ht="14.25" customHeight="1" x14ac:dyDescent="0.15">
      <c r="A283" s="250"/>
      <c r="B283" s="250"/>
      <c r="C283" s="250"/>
      <c r="D283" s="250"/>
      <c r="E283" s="250"/>
      <c r="F283" s="250"/>
      <c r="G283" s="250"/>
      <c r="H283" s="250"/>
      <c r="I283" s="250"/>
      <c r="J283" s="250"/>
      <c r="K283" s="250"/>
      <c r="L283" s="250"/>
      <c r="M283" s="250"/>
      <c r="N283" s="250"/>
      <c r="O283" s="250"/>
      <c r="P283" s="250"/>
      <c r="Q283" s="250"/>
      <c r="R283" s="250"/>
      <c r="S283" s="250"/>
      <c r="T283" s="250"/>
      <c r="U283" s="250"/>
      <c r="V283" s="250"/>
    </row>
    <row r="284" spans="1:22" ht="14.25" customHeight="1" x14ac:dyDescent="0.15">
      <c r="A284" s="250"/>
      <c r="B284" s="250"/>
      <c r="C284" s="250"/>
      <c r="D284" s="250"/>
      <c r="E284" s="250"/>
      <c r="F284" s="250"/>
      <c r="G284" s="250"/>
      <c r="H284" s="250"/>
      <c r="I284" s="250"/>
      <c r="J284" s="250"/>
      <c r="K284" s="250"/>
      <c r="L284" s="250"/>
      <c r="M284" s="250"/>
      <c r="N284" s="250"/>
      <c r="O284" s="250"/>
      <c r="P284" s="250"/>
      <c r="Q284" s="250"/>
      <c r="R284" s="250"/>
      <c r="S284" s="250"/>
      <c r="T284" s="250"/>
      <c r="U284" s="250"/>
      <c r="V284" s="250"/>
    </row>
    <row r="285" spans="1:22" ht="14.25" customHeight="1" x14ac:dyDescent="0.15">
      <c r="A285" s="250"/>
      <c r="B285" s="250"/>
      <c r="C285" s="250"/>
      <c r="D285" s="250"/>
      <c r="E285" s="250"/>
      <c r="F285" s="250"/>
      <c r="G285" s="250"/>
      <c r="H285" s="250"/>
      <c r="I285" s="250"/>
      <c r="J285" s="250"/>
      <c r="K285" s="250"/>
      <c r="L285" s="250"/>
      <c r="M285" s="250"/>
      <c r="N285" s="250"/>
      <c r="O285" s="250"/>
      <c r="P285" s="250"/>
      <c r="Q285" s="250"/>
      <c r="R285" s="250"/>
      <c r="S285" s="250"/>
      <c r="T285" s="250"/>
      <c r="U285" s="250"/>
      <c r="V285" s="250"/>
    </row>
    <row r="286" spans="1:22" ht="14.25" customHeight="1" x14ac:dyDescent="0.15">
      <c r="A286" s="250"/>
      <c r="B286" s="250"/>
      <c r="C286" s="250"/>
      <c r="D286" s="250"/>
      <c r="E286" s="250"/>
      <c r="F286" s="250"/>
      <c r="G286" s="250"/>
      <c r="H286" s="250"/>
      <c r="I286" s="250"/>
      <c r="J286" s="250"/>
      <c r="K286" s="250"/>
      <c r="L286" s="250"/>
      <c r="M286" s="250"/>
      <c r="N286" s="250"/>
      <c r="O286" s="250"/>
      <c r="P286" s="250"/>
      <c r="Q286" s="250"/>
      <c r="R286" s="250"/>
      <c r="S286" s="250"/>
      <c r="T286" s="250"/>
      <c r="U286" s="250"/>
      <c r="V286" s="250"/>
    </row>
    <row r="287" spans="1:22" ht="14.25" customHeight="1" x14ac:dyDescent="0.15">
      <c r="A287" s="250"/>
      <c r="B287" s="250"/>
      <c r="C287" s="250"/>
      <c r="D287" s="250"/>
      <c r="E287" s="250"/>
      <c r="F287" s="250"/>
      <c r="G287" s="250"/>
      <c r="H287" s="250"/>
      <c r="I287" s="250"/>
      <c r="J287" s="250"/>
      <c r="K287" s="250"/>
      <c r="L287" s="250"/>
      <c r="M287" s="250"/>
      <c r="N287" s="250"/>
      <c r="O287" s="250"/>
      <c r="P287" s="250"/>
      <c r="Q287" s="250"/>
      <c r="R287" s="250"/>
      <c r="S287" s="250"/>
      <c r="T287" s="250"/>
      <c r="U287" s="250"/>
      <c r="V287" s="250"/>
    </row>
    <row r="288" spans="1:22" ht="14.25" customHeight="1" x14ac:dyDescent="0.15">
      <c r="A288" s="250"/>
      <c r="B288" s="250"/>
      <c r="C288" s="250"/>
      <c r="D288" s="250"/>
      <c r="E288" s="250"/>
      <c r="F288" s="250"/>
      <c r="G288" s="250"/>
      <c r="H288" s="250"/>
      <c r="I288" s="250"/>
      <c r="J288" s="250"/>
      <c r="K288" s="250"/>
      <c r="L288" s="250"/>
      <c r="M288" s="250"/>
      <c r="N288" s="250"/>
      <c r="O288" s="250"/>
      <c r="P288" s="250"/>
      <c r="Q288" s="250"/>
      <c r="R288" s="250"/>
      <c r="S288" s="250"/>
      <c r="T288" s="250"/>
      <c r="U288" s="250"/>
      <c r="V288" s="250"/>
    </row>
    <row r="289" spans="1:22" ht="14.25" customHeight="1" x14ac:dyDescent="0.15">
      <c r="A289" s="250"/>
      <c r="B289" s="250"/>
      <c r="C289" s="250"/>
      <c r="D289" s="250"/>
      <c r="E289" s="250"/>
      <c r="F289" s="250"/>
      <c r="G289" s="250"/>
      <c r="H289" s="250"/>
      <c r="I289" s="250"/>
      <c r="J289" s="250"/>
      <c r="K289" s="250"/>
      <c r="L289" s="250"/>
      <c r="M289" s="250"/>
      <c r="N289" s="250"/>
      <c r="O289" s="250"/>
      <c r="P289" s="250"/>
      <c r="Q289" s="250"/>
      <c r="R289" s="250"/>
      <c r="S289" s="250"/>
      <c r="T289" s="250"/>
      <c r="U289" s="250"/>
      <c r="V289" s="250"/>
    </row>
    <row r="290" spans="1:22" ht="14.25" customHeight="1" x14ac:dyDescent="0.15">
      <c r="A290" s="250"/>
      <c r="B290" s="250"/>
      <c r="C290" s="250"/>
      <c r="D290" s="250"/>
      <c r="E290" s="250"/>
      <c r="F290" s="250"/>
      <c r="G290" s="250"/>
      <c r="H290" s="250"/>
      <c r="I290" s="250"/>
      <c r="J290" s="250"/>
      <c r="K290" s="250"/>
      <c r="L290" s="250"/>
      <c r="M290" s="250"/>
      <c r="N290" s="250"/>
      <c r="O290" s="250"/>
      <c r="P290" s="250"/>
      <c r="Q290" s="250"/>
      <c r="R290" s="250"/>
      <c r="S290" s="250"/>
      <c r="T290" s="250"/>
      <c r="U290" s="250"/>
      <c r="V290" s="250"/>
    </row>
    <row r="291" spans="1:22" ht="14.25" customHeight="1" x14ac:dyDescent="0.15">
      <c r="A291" s="250"/>
      <c r="B291" s="250"/>
      <c r="C291" s="250"/>
      <c r="D291" s="250"/>
      <c r="E291" s="250"/>
      <c r="F291" s="250"/>
      <c r="G291" s="250"/>
      <c r="H291" s="250"/>
      <c r="I291" s="250"/>
      <c r="J291" s="250"/>
      <c r="K291" s="250"/>
      <c r="L291" s="250"/>
      <c r="M291" s="250"/>
      <c r="N291" s="250"/>
      <c r="O291" s="250"/>
      <c r="P291" s="250"/>
      <c r="Q291" s="250"/>
      <c r="R291" s="250"/>
      <c r="S291" s="250"/>
      <c r="T291" s="250"/>
      <c r="U291" s="250"/>
      <c r="V291" s="250"/>
    </row>
    <row r="292" spans="1:22" ht="14.25" customHeight="1" x14ac:dyDescent="0.15">
      <c r="A292" s="250"/>
      <c r="B292" s="250"/>
      <c r="C292" s="250"/>
      <c r="D292" s="250"/>
      <c r="E292" s="250"/>
      <c r="F292" s="250"/>
      <c r="G292" s="250"/>
      <c r="H292" s="250"/>
      <c r="I292" s="250"/>
      <c r="J292" s="250"/>
      <c r="K292" s="250"/>
      <c r="L292" s="250"/>
      <c r="M292" s="250"/>
      <c r="N292" s="250"/>
      <c r="O292" s="250"/>
      <c r="P292" s="250"/>
      <c r="Q292" s="250"/>
      <c r="R292" s="250"/>
      <c r="S292" s="250"/>
      <c r="T292" s="250"/>
      <c r="U292" s="250"/>
      <c r="V292" s="250"/>
    </row>
    <row r="293" spans="1:22" ht="14.25" customHeight="1" x14ac:dyDescent="0.15">
      <c r="A293" s="250"/>
      <c r="B293" s="250"/>
      <c r="C293" s="250"/>
      <c r="D293" s="250"/>
      <c r="E293" s="250"/>
      <c r="F293" s="250"/>
      <c r="G293" s="250"/>
      <c r="H293" s="250"/>
      <c r="I293" s="250"/>
      <c r="J293" s="250"/>
      <c r="K293" s="250"/>
      <c r="L293" s="250"/>
      <c r="M293" s="250"/>
      <c r="N293" s="250"/>
      <c r="O293" s="250"/>
      <c r="P293" s="250"/>
      <c r="Q293" s="250"/>
      <c r="R293" s="250"/>
      <c r="S293" s="250"/>
      <c r="T293" s="250"/>
      <c r="U293" s="250"/>
      <c r="V293" s="250"/>
    </row>
    <row r="294" spans="1:22" ht="14.25" customHeight="1" x14ac:dyDescent="0.15">
      <c r="A294" s="250"/>
      <c r="B294" s="250"/>
      <c r="C294" s="250"/>
      <c r="D294" s="250"/>
      <c r="E294" s="250"/>
      <c r="F294" s="250"/>
      <c r="G294" s="250"/>
      <c r="H294" s="250"/>
      <c r="I294" s="250"/>
      <c r="J294" s="250"/>
      <c r="K294" s="250"/>
      <c r="L294" s="250"/>
      <c r="M294" s="250"/>
      <c r="N294" s="250"/>
      <c r="O294" s="250"/>
      <c r="P294" s="250"/>
      <c r="Q294" s="250"/>
      <c r="R294" s="250"/>
      <c r="S294" s="250"/>
      <c r="T294" s="250"/>
      <c r="U294" s="250"/>
      <c r="V294" s="250"/>
    </row>
    <row r="295" spans="1:22" ht="14.25" customHeight="1" x14ac:dyDescent="0.15">
      <c r="A295" s="250"/>
      <c r="B295" s="250"/>
      <c r="C295" s="250"/>
      <c r="D295" s="250"/>
      <c r="E295" s="250"/>
      <c r="F295" s="250"/>
      <c r="G295" s="250"/>
      <c r="H295" s="250"/>
      <c r="I295" s="250"/>
      <c r="J295" s="250"/>
      <c r="K295" s="250"/>
      <c r="L295" s="250"/>
      <c r="M295" s="250"/>
      <c r="N295" s="250"/>
      <c r="O295" s="250"/>
      <c r="P295" s="250"/>
      <c r="Q295" s="250"/>
      <c r="R295" s="250"/>
      <c r="S295" s="250"/>
      <c r="T295" s="250"/>
      <c r="U295" s="250"/>
      <c r="V295" s="250"/>
    </row>
    <row r="296" spans="1:22" ht="14.25" customHeight="1" x14ac:dyDescent="0.15">
      <c r="A296" s="250"/>
      <c r="B296" s="250"/>
      <c r="C296" s="250"/>
      <c r="D296" s="250"/>
      <c r="E296" s="250"/>
      <c r="F296" s="250"/>
      <c r="G296" s="250"/>
      <c r="H296" s="250"/>
      <c r="I296" s="250"/>
      <c r="J296" s="250"/>
      <c r="K296" s="250"/>
      <c r="L296" s="250"/>
      <c r="M296" s="250"/>
      <c r="N296" s="250"/>
      <c r="O296" s="250"/>
      <c r="P296" s="250"/>
      <c r="Q296" s="250"/>
      <c r="R296" s="250"/>
      <c r="S296" s="250"/>
      <c r="T296" s="250"/>
      <c r="U296" s="250"/>
      <c r="V296" s="250"/>
    </row>
    <row r="297" spans="1:22" ht="14.25" customHeight="1" x14ac:dyDescent="0.15">
      <c r="A297" s="250"/>
      <c r="B297" s="250"/>
      <c r="C297" s="250"/>
      <c r="D297" s="250"/>
      <c r="E297" s="250"/>
      <c r="F297" s="250"/>
      <c r="G297" s="250"/>
      <c r="H297" s="250"/>
      <c r="I297" s="250"/>
      <c r="J297" s="250"/>
      <c r="K297" s="250"/>
      <c r="L297" s="250"/>
      <c r="M297" s="250"/>
      <c r="N297" s="250"/>
      <c r="O297" s="250"/>
      <c r="P297" s="250"/>
      <c r="Q297" s="250"/>
      <c r="R297" s="250"/>
      <c r="S297" s="250"/>
      <c r="T297" s="250"/>
      <c r="U297" s="250"/>
      <c r="V297" s="250"/>
    </row>
    <row r="298" spans="1:22" ht="14.25" customHeight="1" x14ac:dyDescent="0.15">
      <c r="A298" s="250"/>
      <c r="B298" s="250"/>
      <c r="C298" s="250"/>
      <c r="D298" s="250"/>
      <c r="E298" s="250"/>
      <c r="F298" s="250"/>
      <c r="G298" s="250"/>
      <c r="H298" s="250"/>
      <c r="I298" s="250"/>
      <c r="J298" s="250"/>
      <c r="K298" s="250"/>
      <c r="L298" s="250"/>
      <c r="M298" s="250"/>
      <c r="N298" s="250"/>
      <c r="O298" s="250"/>
      <c r="P298" s="250"/>
      <c r="Q298" s="250"/>
      <c r="R298" s="250"/>
      <c r="S298" s="250"/>
      <c r="T298" s="250"/>
      <c r="U298" s="250"/>
      <c r="V298" s="250"/>
    </row>
    <row r="299" spans="1:22" ht="14.25" customHeight="1" x14ac:dyDescent="0.15">
      <c r="A299" s="250"/>
      <c r="B299" s="250"/>
      <c r="C299" s="250"/>
      <c r="D299" s="250"/>
      <c r="E299" s="250"/>
      <c r="F299" s="250"/>
      <c r="G299" s="250"/>
      <c r="H299" s="250"/>
      <c r="I299" s="250"/>
      <c r="J299" s="250"/>
      <c r="K299" s="250"/>
      <c r="L299" s="250"/>
      <c r="M299" s="250"/>
      <c r="N299" s="250"/>
      <c r="O299" s="250"/>
      <c r="P299" s="250"/>
      <c r="Q299" s="250"/>
      <c r="R299" s="250"/>
      <c r="S299" s="250"/>
      <c r="T299" s="250"/>
      <c r="U299" s="250"/>
      <c r="V299" s="250"/>
    </row>
    <row r="300" spans="1:22" ht="14.25" customHeight="1" x14ac:dyDescent="0.15">
      <c r="A300" s="250"/>
      <c r="B300" s="250"/>
      <c r="C300" s="250"/>
      <c r="D300" s="250"/>
      <c r="E300" s="250"/>
      <c r="F300" s="250"/>
      <c r="G300" s="250"/>
      <c r="H300" s="250"/>
      <c r="I300" s="250"/>
      <c r="J300" s="250"/>
      <c r="K300" s="250"/>
      <c r="L300" s="250"/>
      <c r="M300" s="250"/>
      <c r="N300" s="250"/>
      <c r="O300" s="250"/>
      <c r="P300" s="250"/>
      <c r="Q300" s="250"/>
      <c r="R300" s="250"/>
      <c r="S300" s="250"/>
      <c r="T300" s="250"/>
      <c r="U300" s="250"/>
      <c r="V300" s="250"/>
    </row>
    <row r="301" spans="1:22" ht="14.25" customHeight="1" x14ac:dyDescent="0.15">
      <c r="A301" s="250"/>
      <c r="B301" s="250"/>
      <c r="C301" s="250"/>
      <c r="D301" s="250"/>
      <c r="E301" s="250"/>
      <c r="F301" s="250"/>
      <c r="G301" s="250"/>
      <c r="H301" s="250"/>
      <c r="I301" s="250"/>
      <c r="J301" s="250"/>
      <c r="K301" s="250"/>
      <c r="L301" s="250"/>
      <c r="M301" s="250"/>
      <c r="N301" s="250"/>
      <c r="O301" s="250"/>
      <c r="P301" s="250"/>
      <c r="Q301" s="250"/>
      <c r="R301" s="250"/>
      <c r="S301" s="250"/>
      <c r="T301" s="250"/>
      <c r="U301" s="250"/>
      <c r="V301" s="250"/>
    </row>
    <row r="302" spans="1:22" ht="14.25" customHeight="1" x14ac:dyDescent="0.15">
      <c r="A302" s="250"/>
      <c r="B302" s="250"/>
      <c r="C302" s="250"/>
      <c r="D302" s="250"/>
      <c r="E302" s="250"/>
      <c r="F302" s="250"/>
      <c r="G302" s="250"/>
      <c r="H302" s="250"/>
      <c r="I302" s="250"/>
      <c r="J302" s="250"/>
      <c r="K302" s="250"/>
      <c r="L302" s="250"/>
      <c r="M302" s="250"/>
      <c r="N302" s="250"/>
      <c r="O302" s="250"/>
      <c r="P302" s="250"/>
      <c r="Q302" s="250"/>
      <c r="R302" s="250"/>
      <c r="S302" s="250"/>
      <c r="T302" s="250"/>
      <c r="U302" s="250"/>
      <c r="V302" s="250"/>
    </row>
    <row r="303" spans="1:22" ht="14.25" customHeight="1" x14ac:dyDescent="0.15">
      <c r="A303" s="250"/>
      <c r="B303" s="250"/>
      <c r="C303" s="250"/>
      <c r="D303" s="250"/>
      <c r="E303" s="250"/>
      <c r="F303" s="250"/>
      <c r="G303" s="250"/>
      <c r="H303" s="250"/>
      <c r="I303" s="250"/>
      <c r="J303" s="250"/>
      <c r="K303" s="250"/>
      <c r="L303" s="250"/>
      <c r="M303" s="250"/>
      <c r="N303" s="250"/>
      <c r="O303" s="250"/>
      <c r="P303" s="250"/>
      <c r="Q303" s="250"/>
      <c r="R303" s="250"/>
      <c r="S303" s="250"/>
      <c r="T303" s="250"/>
      <c r="U303" s="250"/>
      <c r="V303" s="250"/>
    </row>
    <row r="304" spans="1:22" ht="14.25" customHeight="1" x14ac:dyDescent="0.15">
      <c r="A304" s="250"/>
      <c r="B304" s="250"/>
      <c r="C304" s="250"/>
      <c r="D304" s="250"/>
      <c r="E304" s="250"/>
      <c r="F304" s="250"/>
      <c r="G304" s="250"/>
      <c r="H304" s="250"/>
      <c r="I304" s="250"/>
      <c r="J304" s="250"/>
      <c r="K304" s="250"/>
      <c r="L304" s="250"/>
      <c r="M304" s="250"/>
      <c r="N304" s="250"/>
      <c r="O304" s="250"/>
      <c r="P304" s="250"/>
      <c r="Q304" s="250"/>
      <c r="R304" s="250"/>
      <c r="S304" s="250"/>
      <c r="T304" s="250"/>
      <c r="U304" s="250"/>
      <c r="V304" s="250"/>
    </row>
    <row r="305" spans="1:22" ht="14.25" customHeight="1" x14ac:dyDescent="0.15">
      <c r="A305" s="250"/>
      <c r="B305" s="250"/>
      <c r="C305" s="250"/>
      <c r="D305" s="250"/>
      <c r="E305" s="250"/>
      <c r="F305" s="250"/>
      <c r="G305" s="250"/>
      <c r="H305" s="250"/>
      <c r="I305" s="250"/>
      <c r="J305" s="250"/>
      <c r="K305" s="250"/>
      <c r="L305" s="250"/>
      <c r="M305" s="250"/>
      <c r="N305" s="250"/>
      <c r="O305" s="250"/>
      <c r="P305" s="250"/>
      <c r="Q305" s="250"/>
      <c r="R305" s="250"/>
      <c r="S305" s="250"/>
      <c r="T305" s="250"/>
      <c r="U305" s="250"/>
      <c r="V305" s="250"/>
    </row>
    <row r="306" spans="1:22" ht="14.25" customHeight="1" x14ac:dyDescent="0.15">
      <c r="A306" s="250"/>
      <c r="B306" s="250"/>
      <c r="C306" s="250"/>
      <c r="D306" s="250"/>
      <c r="E306" s="250"/>
      <c r="F306" s="250"/>
      <c r="G306" s="250"/>
      <c r="H306" s="250"/>
      <c r="I306" s="250"/>
      <c r="J306" s="250"/>
      <c r="K306" s="250"/>
      <c r="L306" s="250"/>
      <c r="M306" s="250"/>
      <c r="N306" s="250"/>
      <c r="O306" s="250"/>
      <c r="P306" s="250"/>
      <c r="Q306" s="250"/>
      <c r="R306" s="250"/>
      <c r="S306" s="250"/>
      <c r="T306" s="250"/>
      <c r="U306" s="250"/>
      <c r="V306" s="250"/>
    </row>
    <row r="307" spans="1:22" ht="14.25" customHeight="1" x14ac:dyDescent="0.15">
      <c r="A307" s="250"/>
      <c r="B307" s="250"/>
      <c r="C307" s="250"/>
      <c r="D307" s="250"/>
      <c r="E307" s="250"/>
      <c r="F307" s="250"/>
      <c r="G307" s="250"/>
      <c r="H307" s="250"/>
      <c r="I307" s="250"/>
      <c r="J307" s="250"/>
      <c r="K307" s="250"/>
      <c r="L307" s="250"/>
      <c r="M307" s="250"/>
      <c r="N307" s="250"/>
      <c r="O307" s="250"/>
      <c r="P307" s="250"/>
      <c r="Q307" s="250"/>
      <c r="R307" s="250"/>
      <c r="S307" s="250"/>
      <c r="T307" s="250"/>
      <c r="U307" s="250"/>
      <c r="V307" s="250"/>
    </row>
    <row r="308" spans="1:22" ht="14.25" customHeight="1" x14ac:dyDescent="0.15">
      <c r="A308" s="250"/>
      <c r="B308" s="250"/>
      <c r="C308" s="250"/>
      <c r="D308" s="250"/>
      <c r="E308" s="250"/>
      <c r="F308" s="250"/>
      <c r="G308" s="250"/>
      <c r="H308" s="250"/>
      <c r="I308" s="250"/>
      <c r="J308" s="250"/>
      <c r="K308" s="250"/>
      <c r="L308" s="250"/>
      <c r="M308" s="250"/>
      <c r="N308" s="250"/>
      <c r="O308" s="250"/>
      <c r="P308" s="250"/>
      <c r="Q308" s="250"/>
      <c r="R308" s="250"/>
      <c r="S308" s="250"/>
      <c r="T308" s="250"/>
      <c r="U308" s="250"/>
      <c r="V308" s="250"/>
    </row>
    <row r="309" spans="1:22" ht="14.25" customHeight="1" x14ac:dyDescent="0.15">
      <c r="A309" s="250"/>
      <c r="B309" s="250"/>
      <c r="C309" s="250"/>
      <c r="D309" s="250"/>
      <c r="E309" s="250"/>
      <c r="F309" s="250"/>
      <c r="G309" s="250"/>
      <c r="H309" s="250"/>
      <c r="I309" s="250"/>
      <c r="J309" s="250"/>
      <c r="K309" s="250"/>
      <c r="L309" s="250"/>
      <c r="M309" s="250"/>
      <c r="N309" s="250"/>
      <c r="O309" s="250"/>
      <c r="P309" s="250"/>
      <c r="Q309" s="250"/>
      <c r="R309" s="250"/>
      <c r="S309" s="250"/>
      <c r="T309" s="250"/>
      <c r="U309" s="250"/>
      <c r="V309" s="250"/>
    </row>
    <row r="310" spans="1:22" ht="14.25" customHeight="1" x14ac:dyDescent="0.15">
      <c r="A310" s="250"/>
      <c r="B310" s="250"/>
      <c r="C310" s="250"/>
      <c r="D310" s="250"/>
      <c r="E310" s="250"/>
      <c r="F310" s="250"/>
      <c r="G310" s="250"/>
      <c r="H310" s="250"/>
      <c r="I310" s="250"/>
      <c r="J310" s="250"/>
      <c r="K310" s="250"/>
      <c r="L310" s="250"/>
      <c r="M310" s="250"/>
      <c r="N310" s="250"/>
      <c r="O310" s="250"/>
      <c r="P310" s="250"/>
      <c r="Q310" s="250"/>
      <c r="R310" s="250"/>
      <c r="S310" s="250"/>
      <c r="T310" s="250"/>
      <c r="U310" s="250"/>
      <c r="V310" s="250"/>
    </row>
    <row r="311" spans="1:22" ht="14.25" customHeight="1" x14ac:dyDescent="0.15">
      <c r="A311" s="250"/>
      <c r="B311" s="250"/>
      <c r="C311" s="250"/>
      <c r="D311" s="250"/>
      <c r="E311" s="250"/>
      <c r="F311" s="250"/>
      <c r="G311" s="250"/>
      <c r="H311" s="250"/>
      <c r="I311" s="250"/>
      <c r="J311" s="250"/>
      <c r="K311" s="250"/>
      <c r="L311" s="250"/>
      <c r="M311" s="250"/>
      <c r="N311" s="250"/>
      <c r="O311" s="250"/>
      <c r="P311" s="250"/>
      <c r="Q311" s="250"/>
      <c r="R311" s="250"/>
      <c r="S311" s="250"/>
      <c r="T311" s="250"/>
      <c r="U311" s="250"/>
      <c r="V311" s="250"/>
    </row>
    <row r="312" spans="1:22" ht="14.25" customHeight="1" x14ac:dyDescent="0.15">
      <c r="A312" s="250"/>
      <c r="B312" s="250"/>
      <c r="C312" s="250"/>
      <c r="D312" s="250"/>
      <c r="E312" s="250"/>
      <c r="F312" s="250"/>
      <c r="G312" s="250"/>
      <c r="H312" s="250"/>
      <c r="I312" s="250"/>
      <c r="J312" s="250"/>
      <c r="K312" s="250"/>
      <c r="L312" s="250"/>
      <c r="M312" s="250"/>
      <c r="N312" s="250"/>
      <c r="O312" s="250"/>
      <c r="P312" s="250"/>
      <c r="Q312" s="250"/>
      <c r="R312" s="250"/>
      <c r="S312" s="250"/>
      <c r="T312" s="250"/>
      <c r="U312" s="250"/>
      <c r="V312" s="250"/>
    </row>
    <row r="313" spans="1:22" ht="14.25" customHeight="1" x14ac:dyDescent="0.15">
      <c r="A313" s="250"/>
      <c r="B313" s="250"/>
      <c r="C313" s="250"/>
      <c r="D313" s="250"/>
      <c r="E313" s="250"/>
      <c r="F313" s="250"/>
      <c r="G313" s="250"/>
      <c r="H313" s="250"/>
      <c r="I313" s="250"/>
      <c r="J313" s="250"/>
      <c r="K313" s="250"/>
      <c r="L313" s="250"/>
      <c r="M313" s="250"/>
      <c r="N313" s="250"/>
      <c r="O313" s="250"/>
      <c r="P313" s="250"/>
      <c r="Q313" s="250"/>
      <c r="R313" s="250"/>
      <c r="S313" s="250"/>
      <c r="T313" s="250"/>
      <c r="U313" s="250"/>
      <c r="V313" s="250"/>
    </row>
    <row r="314" spans="1:22" ht="14.25" customHeight="1" x14ac:dyDescent="0.15">
      <c r="A314" s="250"/>
      <c r="B314" s="250"/>
      <c r="C314" s="250"/>
      <c r="D314" s="250"/>
      <c r="E314" s="250"/>
      <c r="F314" s="250"/>
      <c r="G314" s="250"/>
      <c r="H314" s="250"/>
      <c r="I314" s="250"/>
      <c r="J314" s="250"/>
      <c r="K314" s="250"/>
      <c r="L314" s="250"/>
      <c r="M314" s="250"/>
      <c r="N314" s="250"/>
      <c r="O314" s="250"/>
      <c r="P314" s="250"/>
      <c r="Q314" s="250"/>
      <c r="R314" s="250"/>
      <c r="S314" s="250"/>
      <c r="T314" s="250"/>
      <c r="U314" s="250"/>
      <c r="V314" s="250"/>
    </row>
    <row r="315" spans="1:22" ht="14.25" customHeight="1" x14ac:dyDescent="0.15">
      <c r="A315" s="250"/>
      <c r="B315" s="250"/>
      <c r="C315" s="250"/>
      <c r="D315" s="250"/>
      <c r="E315" s="250"/>
      <c r="F315" s="250"/>
      <c r="G315" s="250"/>
      <c r="H315" s="250"/>
      <c r="I315" s="250"/>
      <c r="J315" s="250"/>
      <c r="K315" s="250"/>
      <c r="L315" s="250"/>
      <c r="M315" s="250"/>
      <c r="N315" s="250"/>
      <c r="O315" s="250"/>
      <c r="P315" s="250"/>
      <c r="Q315" s="250"/>
      <c r="R315" s="250"/>
      <c r="S315" s="250"/>
      <c r="T315" s="250"/>
      <c r="U315" s="250"/>
      <c r="V315" s="250"/>
    </row>
    <row r="316" spans="1:22" ht="14.25" customHeight="1" x14ac:dyDescent="0.15">
      <c r="A316" s="250"/>
      <c r="B316" s="250"/>
      <c r="C316" s="250"/>
      <c r="D316" s="250"/>
      <c r="E316" s="250"/>
      <c r="F316" s="250"/>
      <c r="G316" s="250"/>
      <c r="H316" s="250"/>
      <c r="I316" s="250"/>
      <c r="J316" s="250"/>
      <c r="K316" s="250"/>
      <c r="L316" s="250"/>
      <c r="M316" s="250"/>
      <c r="N316" s="250"/>
      <c r="O316" s="250"/>
      <c r="P316" s="250"/>
      <c r="Q316" s="250"/>
      <c r="R316" s="250"/>
      <c r="S316" s="250"/>
      <c r="T316" s="250"/>
      <c r="U316" s="250"/>
      <c r="V316" s="250"/>
    </row>
    <row r="317" spans="1:22" ht="14.25" customHeight="1" x14ac:dyDescent="0.15">
      <c r="A317" s="250"/>
      <c r="B317" s="250"/>
      <c r="C317" s="250"/>
      <c r="D317" s="250"/>
      <c r="E317" s="250"/>
      <c r="F317" s="250"/>
      <c r="G317" s="250"/>
      <c r="H317" s="250"/>
      <c r="I317" s="250"/>
      <c r="J317" s="250"/>
      <c r="K317" s="250"/>
      <c r="L317" s="250"/>
      <c r="M317" s="250"/>
      <c r="N317" s="250"/>
      <c r="O317" s="250"/>
      <c r="P317" s="250"/>
      <c r="Q317" s="250"/>
      <c r="R317" s="250"/>
      <c r="S317" s="250"/>
      <c r="T317" s="250"/>
      <c r="U317" s="250"/>
      <c r="V317" s="250"/>
    </row>
    <row r="318" spans="1:22" ht="14.25" customHeight="1" x14ac:dyDescent="0.15">
      <c r="A318" s="250"/>
      <c r="B318" s="250"/>
      <c r="C318" s="250"/>
      <c r="D318" s="250"/>
      <c r="E318" s="250"/>
      <c r="F318" s="250"/>
      <c r="G318" s="250"/>
      <c r="H318" s="250"/>
      <c r="I318" s="250"/>
      <c r="J318" s="250"/>
      <c r="K318" s="250"/>
      <c r="L318" s="250"/>
      <c r="M318" s="250"/>
      <c r="N318" s="250"/>
      <c r="O318" s="250"/>
      <c r="P318" s="250"/>
      <c r="Q318" s="250"/>
      <c r="R318" s="250"/>
      <c r="S318" s="250"/>
      <c r="T318" s="250"/>
      <c r="U318" s="250"/>
      <c r="V318" s="250"/>
    </row>
    <row r="319" spans="1:22" ht="14.25" customHeight="1" x14ac:dyDescent="0.15">
      <c r="A319" s="250"/>
      <c r="B319" s="250"/>
      <c r="C319" s="250"/>
      <c r="D319" s="250"/>
      <c r="E319" s="250"/>
      <c r="F319" s="250"/>
      <c r="G319" s="250"/>
      <c r="H319" s="250"/>
      <c r="I319" s="250"/>
      <c r="J319" s="250"/>
      <c r="K319" s="250"/>
      <c r="L319" s="250"/>
      <c r="M319" s="250"/>
      <c r="N319" s="250"/>
      <c r="O319" s="250"/>
      <c r="P319" s="250"/>
      <c r="Q319" s="250"/>
      <c r="R319" s="250"/>
      <c r="S319" s="250"/>
      <c r="T319" s="250"/>
      <c r="U319" s="250"/>
      <c r="V319" s="250"/>
    </row>
    <row r="320" spans="1:22" ht="14.25" customHeight="1" x14ac:dyDescent="0.15">
      <c r="A320" s="250"/>
      <c r="B320" s="250"/>
      <c r="C320" s="250"/>
      <c r="D320" s="250"/>
      <c r="E320" s="250"/>
      <c r="F320" s="250"/>
      <c r="G320" s="250"/>
      <c r="H320" s="250"/>
      <c r="I320" s="250"/>
      <c r="J320" s="250"/>
      <c r="K320" s="250"/>
      <c r="L320" s="250"/>
      <c r="M320" s="250"/>
      <c r="N320" s="250"/>
      <c r="O320" s="250"/>
      <c r="P320" s="250"/>
      <c r="Q320" s="250"/>
      <c r="R320" s="250"/>
      <c r="S320" s="250"/>
      <c r="T320" s="250"/>
      <c r="U320" s="250"/>
      <c r="V320" s="250"/>
    </row>
    <row r="321" spans="1:22" ht="14.25" customHeight="1" x14ac:dyDescent="0.15">
      <c r="A321" s="250"/>
      <c r="B321" s="250"/>
      <c r="C321" s="250"/>
      <c r="D321" s="250"/>
      <c r="E321" s="250"/>
      <c r="F321" s="250"/>
      <c r="G321" s="250"/>
      <c r="H321" s="250"/>
      <c r="I321" s="250"/>
      <c r="J321" s="250"/>
      <c r="K321" s="250"/>
      <c r="L321" s="250"/>
      <c r="M321" s="250"/>
      <c r="N321" s="250"/>
      <c r="O321" s="250"/>
      <c r="P321" s="250"/>
      <c r="Q321" s="250"/>
      <c r="R321" s="250"/>
      <c r="S321" s="250"/>
      <c r="T321" s="250"/>
      <c r="U321" s="250"/>
      <c r="V321" s="250"/>
    </row>
    <row r="322" spans="1:22" ht="14.25" customHeight="1" x14ac:dyDescent="0.15">
      <c r="A322" s="250"/>
      <c r="B322" s="250"/>
      <c r="C322" s="250"/>
      <c r="D322" s="250"/>
      <c r="E322" s="250"/>
      <c r="F322" s="250"/>
      <c r="G322" s="250"/>
      <c r="H322" s="250"/>
      <c r="I322" s="250"/>
      <c r="J322" s="250"/>
      <c r="K322" s="250"/>
      <c r="L322" s="250"/>
      <c r="M322" s="250"/>
      <c r="N322" s="250"/>
      <c r="O322" s="250"/>
      <c r="P322" s="250"/>
      <c r="Q322" s="250"/>
      <c r="R322" s="250"/>
      <c r="S322" s="250"/>
      <c r="T322" s="250"/>
      <c r="U322" s="250"/>
      <c r="V322" s="250"/>
    </row>
    <row r="323" spans="1:22" ht="14.25" customHeight="1" x14ac:dyDescent="0.15">
      <c r="A323" s="250"/>
      <c r="B323" s="250"/>
      <c r="C323" s="250"/>
      <c r="D323" s="250"/>
      <c r="E323" s="250"/>
      <c r="F323" s="250"/>
      <c r="G323" s="250"/>
      <c r="H323" s="250"/>
      <c r="I323" s="250"/>
      <c r="J323" s="250"/>
      <c r="K323" s="250"/>
      <c r="L323" s="250"/>
      <c r="M323" s="250"/>
      <c r="N323" s="250"/>
      <c r="O323" s="250"/>
      <c r="P323" s="250"/>
      <c r="Q323" s="250"/>
      <c r="R323" s="250"/>
      <c r="S323" s="250"/>
      <c r="T323" s="250"/>
      <c r="U323" s="250"/>
      <c r="V323" s="250"/>
    </row>
    <row r="324" spans="1:22" ht="14.25" customHeight="1" x14ac:dyDescent="0.15">
      <c r="A324" s="250"/>
      <c r="B324" s="250"/>
      <c r="C324" s="250"/>
      <c r="D324" s="250"/>
      <c r="E324" s="250"/>
      <c r="F324" s="250"/>
      <c r="G324" s="250"/>
      <c r="H324" s="250"/>
      <c r="I324" s="250"/>
      <c r="J324" s="250"/>
      <c r="K324" s="250"/>
      <c r="L324" s="250"/>
      <c r="M324" s="250"/>
      <c r="N324" s="250"/>
      <c r="O324" s="250"/>
      <c r="P324" s="250"/>
      <c r="Q324" s="250"/>
      <c r="R324" s="250"/>
      <c r="S324" s="250"/>
      <c r="T324" s="250"/>
      <c r="U324" s="250"/>
      <c r="V324" s="250"/>
    </row>
    <row r="325" spans="1:22" ht="14.25" customHeight="1" x14ac:dyDescent="0.15">
      <c r="A325" s="250"/>
      <c r="B325" s="250"/>
      <c r="C325" s="250"/>
      <c r="D325" s="250"/>
      <c r="E325" s="250"/>
      <c r="F325" s="250"/>
      <c r="G325" s="250"/>
      <c r="H325" s="250"/>
      <c r="I325" s="250"/>
      <c r="J325" s="250"/>
      <c r="K325" s="250"/>
      <c r="L325" s="250"/>
      <c r="M325" s="250"/>
      <c r="N325" s="250"/>
      <c r="O325" s="250"/>
      <c r="P325" s="250"/>
      <c r="Q325" s="250"/>
      <c r="R325" s="250"/>
      <c r="S325" s="250"/>
      <c r="T325" s="250"/>
      <c r="U325" s="250"/>
      <c r="V325" s="250"/>
    </row>
    <row r="326" spans="1:22" ht="14.25" customHeight="1" x14ac:dyDescent="0.15">
      <c r="A326" s="250"/>
      <c r="B326" s="250"/>
      <c r="C326" s="250"/>
      <c r="D326" s="250"/>
      <c r="E326" s="250"/>
      <c r="F326" s="250"/>
      <c r="G326" s="250"/>
      <c r="H326" s="250"/>
      <c r="I326" s="250"/>
      <c r="J326" s="250"/>
      <c r="K326" s="250"/>
      <c r="L326" s="250"/>
      <c r="M326" s="250"/>
      <c r="N326" s="250"/>
      <c r="O326" s="250"/>
      <c r="P326" s="250"/>
      <c r="Q326" s="250"/>
      <c r="R326" s="250"/>
      <c r="S326" s="250"/>
      <c r="T326" s="250"/>
      <c r="U326" s="250"/>
      <c r="V326" s="250"/>
    </row>
    <row r="327" spans="1:22" ht="14.25" customHeight="1" x14ac:dyDescent="0.15">
      <c r="A327" s="250"/>
      <c r="B327" s="250"/>
      <c r="C327" s="250"/>
      <c r="D327" s="250"/>
      <c r="E327" s="250"/>
      <c r="F327" s="250"/>
      <c r="G327" s="250"/>
      <c r="H327" s="250"/>
      <c r="I327" s="250"/>
      <c r="J327" s="250"/>
      <c r="K327" s="250"/>
      <c r="L327" s="250"/>
      <c r="M327" s="250"/>
      <c r="N327" s="250"/>
      <c r="O327" s="250"/>
      <c r="P327" s="250"/>
      <c r="Q327" s="250"/>
      <c r="R327" s="250"/>
      <c r="S327" s="250"/>
      <c r="T327" s="250"/>
      <c r="U327" s="250"/>
      <c r="V327" s="250"/>
    </row>
    <row r="328" spans="1:22" ht="14.25" customHeight="1" x14ac:dyDescent="0.15">
      <c r="A328" s="250"/>
      <c r="B328" s="250"/>
      <c r="C328" s="250"/>
      <c r="D328" s="250"/>
      <c r="E328" s="250"/>
      <c r="F328" s="250"/>
      <c r="G328" s="250"/>
      <c r="H328" s="250"/>
      <c r="I328" s="250"/>
      <c r="J328" s="250"/>
      <c r="K328" s="250"/>
      <c r="L328" s="250"/>
      <c r="M328" s="250"/>
      <c r="N328" s="250"/>
      <c r="O328" s="250"/>
      <c r="P328" s="250"/>
      <c r="Q328" s="250"/>
      <c r="R328" s="250"/>
      <c r="S328" s="250"/>
      <c r="T328" s="250"/>
      <c r="U328" s="250"/>
      <c r="V328" s="250"/>
    </row>
    <row r="329" spans="1:22" ht="14.25" customHeight="1" x14ac:dyDescent="0.15">
      <c r="A329" s="250"/>
      <c r="B329" s="250"/>
      <c r="C329" s="250"/>
      <c r="D329" s="250"/>
      <c r="E329" s="250"/>
      <c r="F329" s="250"/>
      <c r="G329" s="250"/>
      <c r="H329" s="250"/>
      <c r="I329" s="250"/>
      <c r="J329" s="250"/>
      <c r="K329" s="250"/>
      <c r="L329" s="250"/>
      <c r="M329" s="250"/>
      <c r="N329" s="250"/>
      <c r="O329" s="250"/>
      <c r="P329" s="250"/>
      <c r="Q329" s="250"/>
      <c r="R329" s="250"/>
      <c r="S329" s="250"/>
      <c r="T329" s="250"/>
      <c r="U329" s="250"/>
      <c r="V329" s="250"/>
    </row>
    <row r="330" spans="1:22" ht="14.25" customHeight="1" x14ac:dyDescent="0.15">
      <c r="A330" s="250"/>
      <c r="B330" s="250"/>
      <c r="C330" s="250"/>
      <c r="D330" s="250"/>
      <c r="E330" s="250"/>
      <c r="F330" s="250"/>
      <c r="G330" s="250"/>
      <c r="H330" s="250"/>
      <c r="I330" s="250"/>
      <c r="J330" s="250"/>
      <c r="K330" s="250"/>
      <c r="L330" s="250"/>
      <c r="M330" s="250"/>
      <c r="N330" s="250"/>
      <c r="O330" s="250"/>
      <c r="P330" s="250"/>
      <c r="Q330" s="250"/>
      <c r="R330" s="250"/>
      <c r="S330" s="250"/>
      <c r="T330" s="250"/>
      <c r="U330" s="250"/>
      <c r="V330" s="250"/>
    </row>
    <row r="331" spans="1:22" ht="14.25" customHeight="1" x14ac:dyDescent="0.15">
      <c r="A331" s="250"/>
      <c r="B331" s="250"/>
      <c r="C331" s="250"/>
      <c r="D331" s="250"/>
      <c r="E331" s="250"/>
      <c r="F331" s="250"/>
      <c r="G331" s="250"/>
      <c r="H331" s="250"/>
      <c r="I331" s="250"/>
      <c r="J331" s="250"/>
      <c r="K331" s="250"/>
      <c r="L331" s="250"/>
      <c r="M331" s="250"/>
      <c r="N331" s="250"/>
      <c r="O331" s="250"/>
      <c r="P331" s="250"/>
      <c r="Q331" s="250"/>
      <c r="R331" s="250"/>
      <c r="S331" s="250"/>
      <c r="T331" s="250"/>
      <c r="U331" s="250"/>
      <c r="V331" s="250"/>
    </row>
    <row r="332" spans="1:22" ht="14.25" customHeight="1" x14ac:dyDescent="0.15">
      <c r="A332" s="250"/>
      <c r="B332" s="250"/>
      <c r="C332" s="250"/>
      <c r="D332" s="250"/>
      <c r="E332" s="250"/>
      <c r="F332" s="250"/>
      <c r="G332" s="250"/>
      <c r="H332" s="250"/>
      <c r="I332" s="250"/>
      <c r="J332" s="250"/>
      <c r="K332" s="250"/>
      <c r="L332" s="250"/>
      <c r="M332" s="250"/>
      <c r="N332" s="250"/>
      <c r="O332" s="250"/>
      <c r="P332" s="250"/>
      <c r="Q332" s="250"/>
      <c r="R332" s="250"/>
      <c r="S332" s="250"/>
      <c r="T332" s="250"/>
      <c r="U332" s="250"/>
      <c r="V332" s="250"/>
    </row>
    <row r="333" spans="1:22" ht="14.25" customHeight="1" x14ac:dyDescent="0.15">
      <c r="A333" s="250"/>
      <c r="B333" s="250"/>
      <c r="C333" s="250"/>
      <c r="D333" s="250"/>
      <c r="E333" s="250"/>
      <c r="F333" s="250"/>
      <c r="G333" s="250"/>
      <c r="H333" s="250"/>
      <c r="I333" s="250"/>
      <c r="J333" s="250"/>
      <c r="K333" s="250"/>
      <c r="L333" s="250"/>
      <c r="M333" s="250"/>
      <c r="N333" s="250"/>
      <c r="O333" s="250"/>
      <c r="P333" s="250"/>
      <c r="Q333" s="250"/>
      <c r="R333" s="250"/>
      <c r="S333" s="250"/>
      <c r="T333" s="250"/>
      <c r="U333" s="250"/>
      <c r="V333" s="250"/>
    </row>
    <row r="334" spans="1:22" ht="14.25" customHeight="1" x14ac:dyDescent="0.15">
      <c r="A334" s="250"/>
      <c r="B334" s="250"/>
      <c r="C334" s="250"/>
      <c r="D334" s="250"/>
      <c r="E334" s="250"/>
      <c r="F334" s="250"/>
      <c r="G334" s="250"/>
      <c r="H334" s="250"/>
      <c r="I334" s="250"/>
      <c r="J334" s="250"/>
      <c r="K334" s="250"/>
      <c r="L334" s="250"/>
      <c r="M334" s="250"/>
      <c r="N334" s="250"/>
      <c r="O334" s="250"/>
      <c r="P334" s="250"/>
      <c r="Q334" s="250"/>
      <c r="R334" s="250"/>
      <c r="S334" s="250"/>
      <c r="T334" s="250"/>
      <c r="U334" s="250"/>
      <c r="V334" s="250"/>
    </row>
    <row r="335" spans="1:22" ht="14.25" customHeight="1" x14ac:dyDescent="0.15">
      <c r="A335" s="250"/>
      <c r="B335" s="250"/>
      <c r="C335" s="250"/>
      <c r="D335" s="250"/>
      <c r="E335" s="250"/>
      <c r="F335" s="250"/>
      <c r="G335" s="250"/>
      <c r="H335" s="250"/>
      <c r="I335" s="250"/>
      <c r="J335" s="250"/>
      <c r="K335" s="250"/>
      <c r="L335" s="250"/>
      <c r="M335" s="250"/>
      <c r="N335" s="250"/>
      <c r="O335" s="250"/>
      <c r="P335" s="250"/>
      <c r="Q335" s="250"/>
      <c r="R335" s="250"/>
      <c r="S335" s="250"/>
      <c r="T335" s="250"/>
      <c r="U335" s="250"/>
      <c r="V335" s="250"/>
    </row>
    <row r="336" spans="1:22" ht="14.25" customHeight="1" x14ac:dyDescent="0.15">
      <c r="A336" s="250"/>
      <c r="B336" s="250"/>
      <c r="C336" s="250"/>
      <c r="D336" s="250"/>
      <c r="E336" s="250"/>
      <c r="F336" s="250"/>
      <c r="G336" s="250"/>
      <c r="H336" s="250"/>
      <c r="I336" s="250"/>
      <c r="J336" s="250"/>
      <c r="K336" s="250"/>
      <c r="L336" s="250"/>
      <c r="M336" s="250"/>
      <c r="N336" s="250"/>
      <c r="O336" s="250"/>
      <c r="P336" s="250"/>
      <c r="Q336" s="250"/>
      <c r="R336" s="250"/>
      <c r="S336" s="250"/>
      <c r="T336" s="250"/>
      <c r="U336" s="250"/>
      <c r="V336" s="250"/>
    </row>
    <row r="337" spans="1:22" ht="14.25" customHeight="1" x14ac:dyDescent="0.15">
      <c r="A337" s="250"/>
      <c r="B337" s="250"/>
      <c r="C337" s="250"/>
      <c r="D337" s="250"/>
      <c r="E337" s="250"/>
      <c r="F337" s="250"/>
      <c r="G337" s="250"/>
      <c r="H337" s="250"/>
      <c r="I337" s="250"/>
      <c r="J337" s="250"/>
      <c r="K337" s="250"/>
      <c r="L337" s="250"/>
      <c r="M337" s="250"/>
      <c r="N337" s="250"/>
      <c r="O337" s="250"/>
      <c r="P337" s="250"/>
      <c r="Q337" s="250"/>
      <c r="R337" s="250"/>
      <c r="S337" s="250"/>
      <c r="T337" s="250"/>
      <c r="U337" s="250"/>
      <c r="V337" s="250"/>
    </row>
    <row r="338" spans="1:22" ht="14.25" customHeight="1" x14ac:dyDescent="0.15">
      <c r="A338" s="250"/>
      <c r="B338" s="250"/>
      <c r="C338" s="250"/>
      <c r="D338" s="250"/>
      <c r="E338" s="250"/>
      <c r="F338" s="250"/>
      <c r="G338" s="250"/>
      <c r="H338" s="250"/>
      <c r="I338" s="250"/>
      <c r="J338" s="250"/>
      <c r="K338" s="250"/>
      <c r="L338" s="250"/>
      <c r="M338" s="250"/>
      <c r="N338" s="250"/>
      <c r="O338" s="250"/>
      <c r="P338" s="250"/>
      <c r="Q338" s="250"/>
      <c r="R338" s="250"/>
      <c r="S338" s="250"/>
      <c r="T338" s="250"/>
      <c r="U338" s="250"/>
      <c r="V338" s="250"/>
    </row>
    <row r="339" spans="1:22" ht="14.25" customHeight="1" x14ac:dyDescent="0.15">
      <c r="A339" s="250"/>
      <c r="B339" s="250"/>
      <c r="C339" s="250"/>
      <c r="D339" s="250"/>
      <c r="E339" s="250"/>
      <c r="F339" s="250"/>
      <c r="G339" s="250"/>
      <c r="H339" s="250"/>
      <c r="I339" s="250"/>
      <c r="J339" s="250"/>
      <c r="K339" s="250"/>
      <c r="L339" s="250"/>
      <c r="M339" s="250"/>
      <c r="N339" s="250"/>
      <c r="O339" s="250"/>
      <c r="P339" s="250"/>
      <c r="Q339" s="250"/>
      <c r="R339" s="250"/>
      <c r="S339" s="250"/>
      <c r="T339" s="250"/>
      <c r="U339" s="250"/>
      <c r="V339" s="250"/>
    </row>
    <row r="340" spans="1:22" ht="14.25" customHeight="1" x14ac:dyDescent="0.15">
      <c r="A340" s="250"/>
      <c r="B340" s="250"/>
      <c r="C340" s="250"/>
      <c r="D340" s="250"/>
      <c r="E340" s="250"/>
      <c r="F340" s="250"/>
      <c r="G340" s="250"/>
      <c r="H340" s="250"/>
      <c r="I340" s="250"/>
      <c r="J340" s="250"/>
      <c r="K340" s="250"/>
      <c r="L340" s="250"/>
      <c r="M340" s="250"/>
      <c r="N340" s="250"/>
      <c r="O340" s="250"/>
      <c r="P340" s="250"/>
      <c r="Q340" s="250"/>
      <c r="R340" s="250"/>
      <c r="S340" s="250"/>
      <c r="T340" s="250"/>
      <c r="U340" s="250"/>
      <c r="V340" s="250"/>
    </row>
    <row r="341" spans="1:22" ht="14.25" customHeight="1" x14ac:dyDescent="0.15">
      <c r="A341" s="250"/>
      <c r="B341" s="250"/>
      <c r="C341" s="250"/>
      <c r="D341" s="250"/>
      <c r="E341" s="250"/>
      <c r="F341" s="250"/>
      <c r="G341" s="250"/>
      <c r="H341" s="250"/>
      <c r="I341" s="250"/>
      <c r="J341" s="250"/>
      <c r="K341" s="250"/>
      <c r="L341" s="250"/>
      <c r="M341" s="250"/>
      <c r="N341" s="250"/>
      <c r="O341" s="250"/>
      <c r="P341" s="250"/>
      <c r="Q341" s="250"/>
      <c r="R341" s="250"/>
      <c r="S341" s="250"/>
      <c r="T341" s="250"/>
      <c r="U341" s="250"/>
      <c r="V341" s="250"/>
    </row>
    <row r="342" spans="1:22" ht="14.25" customHeight="1" x14ac:dyDescent="0.15">
      <c r="A342" s="250"/>
      <c r="B342" s="250"/>
      <c r="C342" s="250"/>
      <c r="D342" s="250"/>
      <c r="E342" s="250"/>
      <c r="F342" s="250"/>
      <c r="G342" s="250"/>
      <c r="H342" s="250"/>
      <c r="I342" s="250"/>
      <c r="J342" s="250"/>
      <c r="K342" s="250"/>
      <c r="L342" s="250"/>
      <c r="M342" s="250"/>
      <c r="N342" s="250"/>
      <c r="O342" s="250"/>
      <c r="P342" s="250"/>
      <c r="Q342" s="250"/>
      <c r="R342" s="250"/>
      <c r="S342" s="250"/>
      <c r="T342" s="250"/>
      <c r="U342" s="250"/>
      <c r="V342" s="250"/>
    </row>
    <row r="343" spans="1:22" ht="14.25" customHeight="1" x14ac:dyDescent="0.15">
      <c r="A343" s="250"/>
      <c r="B343" s="250"/>
      <c r="C343" s="250"/>
      <c r="D343" s="250"/>
      <c r="E343" s="250"/>
      <c r="F343" s="250"/>
      <c r="G343" s="250"/>
      <c r="H343" s="250"/>
      <c r="I343" s="250"/>
      <c r="J343" s="250"/>
      <c r="K343" s="250"/>
      <c r="L343" s="250"/>
      <c r="M343" s="250"/>
      <c r="N343" s="250"/>
      <c r="O343" s="250"/>
      <c r="P343" s="250"/>
      <c r="Q343" s="250"/>
      <c r="R343" s="250"/>
      <c r="S343" s="250"/>
      <c r="T343" s="250"/>
      <c r="U343" s="250"/>
      <c r="V343" s="250"/>
    </row>
    <row r="344" spans="1:22" ht="14.25" customHeight="1" x14ac:dyDescent="0.15">
      <c r="A344" s="250"/>
      <c r="B344" s="250"/>
      <c r="C344" s="250"/>
      <c r="D344" s="250"/>
      <c r="E344" s="250"/>
      <c r="F344" s="250"/>
      <c r="G344" s="250"/>
      <c r="H344" s="250"/>
      <c r="I344" s="250"/>
      <c r="J344" s="250"/>
      <c r="K344" s="250"/>
      <c r="L344" s="250"/>
      <c r="M344" s="250"/>
      <c r="N344" s="250"/>
      <c r="O344" s="250"/>
      <c r="P344" s="250"/>
      <c r="Q344" s="250"/>
      <c r="R344" s="250"/>
      <c r="S344" s="250"/>
      <c r="T344" s="250"/>
      <c r="U344" s="250"/>
      <c r="V344" s="250"/>
    </row>
    <row r="345" spans="1:22" ht="14.25" customHeight="1" x14ac:dyDescent="0.15">
      <c r="A345" s="250"/>
      <c r="B345" s="250"/>
      <c r="C345" s="250"/>
      <c r="D345" s="250"/>
      <c r="E345" s="250"/>
      <c r="F345" s="250"/>
      <c r="G345" s="250"/>
      <c r="H345" s="250"/>
      <c r="I345" s="250"/>
      <c r="J345" s="250"/>
      <c r="K345" s="250"/>
      <c r="L345" s="250"/>
      <c r="M345" s="250"/>
      <c r="N345" s="250"/>
      <c r="O345" s="250"/>
      <c r="P345" s="250"/>
      <c r="Q345" s="250"/>
      <c r="R345" s="250"/>
      <c r="S345" s="250"/>
      <c r="T345" s="250"/>
      <c r="U345" s="250"/>
      <c r="V345" s="250"/>
    </row>
    <row r="346" spans="1:22" ht="14.25" customHeight="1" x14ac:dyDescent="0.15">
      <c r="A346" s="250"/>
      <c r="B346" s="250"/>
      <c r="C346" s="250"/>
      <c r="D346" s="250"/>
      <c r="E346" s="250"/>
      <c r="F346" s="250"/>
      <c r="G346" s="250"/>
      <c r="H346" s="250"/>
      <c r="I346" s="250"/>
      <c r="J346" s="250"/>
      <c r="K346" s="250"/>
      <c r="L346" s="250"/>
      <c r="M346" s="250"/>
      <c r="N346" s="250"/>
      <c r="O346" s="250"/>
      <c r="P346" s="250"/>
      <c r="Q346" s="250"/>
      <c r="R346" s="250"/>
      <c r="S346" s="250"/>
      <c r="T346" s="250"/>
      <c r="U346" s="250"/>
      <c r="V346" s="250"/>
    </row>
    <row r="347" spans="1:22" ht="14.25" customHeight="1" x14ac:dyDescent="0.15">
      <c r="A347" s="250"/>
      <c r="B347" s="250"/>
      <c r="C347" s="250"/>
      <c r="D347" s="250"/>
      <c r="E347" s="250"/>
      <c r="F347" s="250"/>
      <c r="G347" s="250"/>
      <c r="H347" s="250"/>
      <c r="I347" s="250"/>
      <c r="J347" s="250"/>
      <c r="K347" s="250"/>
      <c r="L347" s="250"/>
      <c r="M347" s="250"/>
      <c r="N347" s="250"/>
      <c r="O347" s="250"/>
      <c r="P347" s="250"/>
      <c r="Q347" s="250"/>
      <c r="R347" s="250"/>
      <c r="S347" s="250"/>
      <c r="T347" s="250"/>
      <c r="U347" s="250"/>
      <c r="V347" s="250"/>
    </row>
    <row r="348" spans="1:22" ht="14.25" customHeight="1" x14ac:dyDescent="0.15">
      <c r="A348" s="250"/>
      <c r="B348" s="250"/>
      <c r="C348" s="250"/>
      <c r="D348" s="250"/>
      <c r="E348" s="250"/>
      <c r="F348" s="250"/>
      <c r="G348" s="250"/>
      <c r="H348" s="250"/>
      <c r="I348" s="250"/>
      <c r="J348" s="250"/>
      <c r="K348" s="250"/>
      <c r="L348" s="250"/>
      <c r="M348" s="250"/>
      <c r="N348" s="250"/>
      <c r="O348" s="250"/>
      <c r="P348" s="250"/>
      <c r="Q348" s="250"/>
      <c r="R348" s="250"/>
      <c r="S348" s="250"/>
      <c r="T348" s="250"/>
      <c r="U348" s="250"/>
      <c r="V348" s="250"/>
    </row>
    <row r="349" spans="1:22" ht="14.25" customHeight="1" x14ac:dyDescent="0.15">
      <c r="A349" s="250"/>
      <c r="B349" s="250"/>
      <c r="C349" s="250"/>
      <c r="D349" s="250"/>
      <c r="E349" s="250"/>
      <c r="F349" s="250"/>
      <c r="G349" s="250"/>
      <c r="H349" s="250"/>
      <c r="I349" s="250"/>
      <c r="J349" s="250"/>
      <c r="K349" s="250"/>
      <c r="L349" s="250"/>
      <c r="M349" s="250"/>
      <c r="N349" s="250"/>
      <c r="O349" s="250"/>
      <c r="P349" s="250"/>
      <c r="Q349" s="250"/>
      <c r="R349" s="250"/>
      <c r="S349" s="250"/>
      <c r="T349" s="250"/>
      <c r="U349" s="250"/>
      <c r="V349" s="250"/>
    </row>
    <row r="350" spans="1:22" ht="14.25" customHeight="1" x14ac:dyDescent="0.15">
      <c r="A350" s="250"/>
      <c r="B350" s="250"/>
      <c r="C350" s="250"/>
      <c r="D350" s="250"/>
      <c r="E350" s="250"/>
      <c r="F350" s="250"/>
      <c r="G350" s="250"/>
      <c r="H350" s="250"/>
      <c r="I350" s="250"/>
      <c r="J350" s="250"/>
      <c r="K350" s="250"/>
      <c r="L350" s="250"/>
      <c r="M350" s="250"/>
      <c r="N350" s="250"/>
      <c r="O350" s="250"/>
      <c r="P350" s="250"/>
      <c r="Q350" s="250"/>
      <c r="R350" s="250"/>
      <c r="S350" s="250"/>
      <c r="T350" s="250"/>
      <c r="U350" s="250"/>
      <c r="V350" s="250"/>
    </row>
    <row r="351" spans="1:22" ht="14.25" customHeight="1" x14ac:dyDescent="0.15">
      <c r="A351" s="250"/>
      <c r="B351" s="250"/>
      <c r="C351" s="250"/>
      <c r="D351" s="250"/>
      <c r="E351" s="250"/>
      <c r="F351" s="250"/>
      <c r="G351" s="250"/>
      <c r="H351" s="250"/>
      <c r="I351" s="250"/>
      <c r="J351" s="250"/>
      <c r="K351" s="250"/>
      <c r="L351" s="250"/>
      <c r="M351" s="250"/>
      <c r="N351" s="250"/>
      <c r="O351" s="250"/>
      <c r="P351" s="250"/>
      <c r="Q351" s="250"/>
      <c r="R351" s="250"/>
      <c r="S351" s="250"/>
      <c r="T351" s="250"/>
      <c r="U351" s="250"/>
      <c r="V351" s="250"/>
    </row>
    <row r="352" spans="1:22" ht="14.25" customHeight="1" x14ac:dyDescent="0.15">
      <c r="A352" s="250"/>
      <c r="B352" s="250"/>
      <c r="C352" s="250"/>
      <c r="D352" s="250"/>
      <c r="E352" s="250"/>
      <c r="F352" s="250"/>
      <c r="G352" s="250"/>
      <c r="H352" s="250"/>
      <c r="I352" s="250"/>
      <c r="J352" s="250"/>
      <c r="K352" s="250"/>
      <c r="L352" s="250"/>
      <c r="M352" s="250"/>
      <c r="N352" s="250"/>
      <c r="O352" s="250"/>
      <c r="P352" s="250"/>
      <c r="Q352" s="250"/>
      <c r="R352" s="250"/>
      <c r="S352" s="250"/>
      <c r="T352" s="250"/>
      <c r="U352" s="250"/>
      <c r="V352" s="250"/>
    </row>
    <row r="353" spans="1:22" ht="14.25" customHeight="1" x14ac:dyDescent="0.15">
      <c r="A353" s="250"/>
      <c r="B353" s="250"/>
      <c r="C353" s="250"/>
      <c r="D353" s="250"/>
      <c r="E353" s="250"/>
      <c r="F353" s="250"/>
      <c r="G353" s="250"/>
      <c r="H353" s="250"/>
      <c r="I353" s="250"/>
      <c r="J353" s="250"/>
      <c r="K353" s="250"/>
      <c r="L353" s="250"/>
      <c r="M353" s="250"/>
      <c r="N353" s="250"/>
      <c r="O353" s="250"/>
      <c r="P353" s="250"/>
      <c r="Q353" s="250"/>
      <c r="R353" s="250"/>
      <c r="S353" s="250"/>
      <c r="T353" s="250"/>
      <c r="U353" s="250"/>
      <c r="V353" s="250"/>
    </row>
    <row r="354" spans="1:22" ht="14.25" customHeight="1" x14ac:dyDescent="0.15">
      <c r="A354" s="250"/>
      <c r="B354" s="250"/>
      <c r="C354" s="250"/>
      <c r="D354" s="250"/>
      <c r="E354" s="250"/>
      <c r="F354" s="250"/>
      <c r="G354" s="250"/>
      <c r="H354" s="250"/>
      <c r="I354" s="250"/>
      <c r="J354" s="250"/>
      <c r="K354" s="250"/>
      <c r="L354" s="250"/>
      <c r="M354" s="250"/>
      <c r="N354" s="250"/>
      <c r="O354" s="250"/>
      <c r="P354" s="250"/>
      <c r="Q354" s="250"/>
      <c r="R354" s="250"/>
      <c r="S354" s="250"/>
      <c r="T354" s="250"/>
      <c r="U354" s="250"/>
      <c r="V354" s="250"/>
    </row>
    <row r="355" spans="1:22" ht="14.25" customHeight="1" x14ac:dyDescent="0.15">
      <c r="A355" s="250"/>
      <c r="B355" s="250"/>
      <c r="C355" s="250"/>
      <c r="D355" s="250"/>
      <c r="E355" s="250"/>
      <c r="F355" s="250"/>
      <c r="G355" s="250"/>
      <c r="H355" s="250"/>
      <c r="I355" s="250"/>
      <c r="J355" s="250"/>
      <c r="K355" s="250"/>
      <c r="L355" s="250"/>
      <c r="M355" s="250"/>
      <c r="N355" s="250"/>
      <c r="O355" s="250"/>
      <c r="P355" s="250"/>
      <c r="Q355" s="250"/>
      <c r="R355" s="250"/>
      <c r="S355" s="250"/>
      <c r="T355" s="250"/>
      <c r="U355" s="250"/>
      <c r="V355" s="250"/>
    </row>
    <row r="356" spans="1:22" ht="14.25" customHeight="1" x14ac:dyDescent="0.15">
      <c r="A356" s="250"/>
      <c r="B356" s="250"/>
      <c r="C356" s="250"/>
      <c r="D356" s="250"/>
      <c r="E356" s="250"/>
      <c r="F356" s="250"/>
      <c r="G356" s="250"/>
      <c r="H356" s="250"/>
      <c r="I356" s="250"/>
      <c r="J356" s="250"/>
      <c r="K356" s="250"/>
      <c r="L356" s="250"/>
      <c r="M356" s="250"/>
      <c r="N356" s="250"/>
      <c r="O356" s="250"/>
      <c r="P356" s="250"/>
      <c r="Q356" s="250"/>
      <c r="R356" s="250"/>
      <c r="S356" s="250"/>
      <c r="T356" s="250"/>
      <c r="U356" s="250"/>
      <c r="V356" s="250"/>
    </row>
    <row r="357" spans="1:22" ht="14.25" customHeight="1" x14ac:dyDescent="0.15">
      <c r="A357" s="250"/>
      <c r="B357" s="250"/>
      <c r="C357" s="250"/>
      <c r="D357" s="250"/>
      <c r="E357" s="250"/>
      <c r="F357" s="250"/>
      <c r="G357" s="250"/>
      <c r="H357" s="250"/>
      <c r="I357" s="250"/>
      <c r="J357" s="250"/>
      <c r="K357" s="250"/>
      <c r="L357" s="250"/>
      <c r="M357" s="250"/>
      <c r="N357" s="250"/>
      <c r="O357" s="250"/>
      <c r="P357" s="250"/>
      <c r="Q357" s="250"/>
      <c r="R357" s="250"/>
      <c r="S357" s="250"/>
      <c r="T357" s="250"/>
      <c r="U357" s="250"/>
      <c r="V357" s="250"/>
    </row>
    <row r="358" spans="1:22" ht="14.25" customHeight="1" x14ac:dyDescent="0.15">
      <c r="A358" s="250"/>
      <c r="B358" s="250"/>
      <c r="C358" s="250"/>
      <c r="D358" s="250"/>
      <c r="E358" s="250"/>
      <c r="F358" s="250"/>
      <c r="G358" s="250"/>
      <c r="H358" s="250"/>
      <c r="I358" s="250"/>
      <c r="J358" s="250"/>
      <c r="K358" s="250"/>
      <c r="L358" s="250"/>
      <c r="M358" s="250"/>
      <c r="N358" s="250"/>
      <c r="O358" s="250"/>
      <c r="P358" s="250"/>
      <c r="Q358" s="250"/>
      <c r="R358" s="250"/>
      <c r="S358" s="250"/>
      <c r="T358" s="250"/>
      <c r="U358" s="250"/>
      <c r="V358" s="250"/>
    </row>
    <row r="359" spans="1:22" ht="14.25" customHeight="1" x14ac:dyDescent="0.15">
      <c r="A359" s="250"/>
      <c r="B359" s="250"/>
      <c r="C359" s="250"/>
      <c r="D359" s="250"/>
      <c r="E359" s="250"/>
      <c r="F359" s="250"/>
      <c r="G359" s="250"/>
      <c r="H359" s="250"/>
      <c r="I359" s="250"/>
      <c r="J359" s="250"/>
      <c r="K359" s="250"/>
      <c r="L359" s="250"/>
      <c r="M359" s="250"/>
      <c r="N359" s="250"/>
      <c r="O359" s="250"/>
      <c r="P359" s="250"/>
      <c r="Q359" s="250"/>
      <c r="R359" s="250"/>
      <c r="S359" s="250"/>
      <c r="T359" s="250"/>
      <c r="U359" s="250"/>
      <c r="V359" s="250"/>
    </row>
    <row r="360" spans="1:22" ht="14.25" customHeight="1" x14ac:dyDescent="0.15">
      <c r="A360" s="250"/>
      <c r="B360" s="250"/>
      <c r="C360" s="250"/>
      <c r="D360" s="250"/>
      <c r="E360" s="250"/>
      <c r="F360" s="250"/>
      <c r="G360" s="250"/>
      <c r="H360" s="250"/>
      <c r="I360" s="250"/>
      <c r="J360" s="250"/>
      <c r="K360" s="250"/>
      <c r="L360" s="250"/>
      <c r="M360" s="250"/>
      <c r="N360" s="250"/>
      <c r="O360" s="250"/>
      <c r="P360" s="250"/>
      <c r="Q360" s="250"/>
      <c r="R360" s="250"/>
      <c r="S360" s="250"/>
      <c r="T360" s="250"/>
      <c r="U360" s="250"/>
      <c r="V360" s="250"/>
    </row>
    <row r="361" spans="1:22" ht="14.25" customHeight="1" x14ac:dyDescent="0.15">
      <c r="A361" s="250"/>
      <c r="B361" s="250"/>
      <c r="C361" s="250"/>
      <c r="D361" s="250"/>
      <c r="E361" s="250"/>
      <c r="F361" s="250"/>
      <c r="G361" s="250"/>
      <c r="H361" s="250"/>
      <c r="I361" s="250"/>
      <c r="J361" s="250"/>
      <c r="K361" s="250"/>
      <c r="L361" s="250"/>
      <c r="M361" s="250"/>
      <c r="N361" s="250"/>
      <c r="O361" s="250"/>
      <c r="P361" s="250"/>
      <c r="Q361" s="250"/>
      <c r="R361" s="250"/>
      <c r="S361" s="250"/>
      <c r="T361" s="250"/>
      <c r="U361" s="250"/>
      <c r="V361" s="250"/>
    </row>
    <row r="362" spans="1:22" ht="14.25" customHeight="1" x14ac:dyDescent="0.15">
      <c r="A362" s="250"/>
      <c r="B362" s="250"/>
      <c r="C362" s="250"/>
      <c r="D362" s="250"/>
      <c r="E362" s="250"/>
      <c r="F362" s="250"/>
      <c r="G362" s="250"/>
      <c r="H362" s="250"/>
      <c r="I362" s="250"/>
      <c r="J362" s="250"/>
      <c r="K362" s="250"/>
      <c r="L362" s="250"/>
      <c r="M362" s="250"/>
      <c r="N362" s="250"/>
      <c r="O362" s="250"/>
      <c r="P362" s="250"/>
      <c r="Q362" s="250"/>
      <c r="R362" s="250"/>
      <c r="S362" s="250"/>
      <c r="T362" s="250"/>
      <c r="U362" s="250"/>
      <c r="V362" s="250"/>
    </row>
    <row r="363" spans="1:22" ht="14.25" customHeight="1" x14ac:dyDescent="0.15">
      <c r="A363" s="250"/>
      <c r="B363" s="250"/>
      <c r="C363" s="250"/>
      <c r="D363" s="250"/>
      <c r="E363" s="250"/>
      <c r="F363" s="250"/>
      <c r="G363" s="250"/>
      <c r="H363" s="250"/>
      <c r="I363" s="250"/>
      <c r="J363" s="250"/>
      <c r="K363" s="250"/>
      <c r="L363" s="250"/>
      <c r="M363" s="250"/>
      <c r="N363" s="250"/>
      <c r="O363" s="250"/>
      <c r="P363" s="250"/>
      <c r="Q363" s="250"/>
      <c r="R363" s="250"/>
      <c r="S363" s="250"/>
      <c r="T363" s="250"/>
      <c r="U363" s="250"/>
      <c r="V363" s="250"/>
    </row>
    <row r="364" spans="1:22" ht="14.25" customHeight="1" x14ac:dyDescent="0.15">
      <c r="A364" s="250"/>
      <c r="B364" s="250"/>
      <c r="C364" s="250"/>
      <c r="D364" s="250"/>
      <c r="E364" s="250"/>
      <c r="F364" s="250"/>
      <c r="G364" s="250"/>
      <c r="H364" s="250"/>
      <c r="I364" s="250"/>
      <c r="J364" s="250"/>
      <c r="K364" s="250"/>
      <c r="L364" s="250"/>
      <c r="M364" s="250"/>
      <c r="N364" s="250"/>
      <c r="O364" s="250"/>
      <c r="P364" s="250"/>
      <c r="Q364" s="250"/>
      <c r="R364" s="250"/>
      <c r="S364" s="250"/>
      <c r="T364" s="250"/>
      <c r="U364" s="250"/>
      <c r="V364" s="250"/>
    </row>
    <row r="365" spans="1:22" ht="14.25" customHeight="1" x14ac:dyDescent="0.15">
      <c r="A365" s="250"/>
      <c r="B365" s="250"/>
      <c r="C365" s="250"/>
      <c r="D365" s="250"/>
      <c r="E365" s="250"/>
      <c r="F365" s="250"/>
      <c r="G365" s="250"/>
      <c r="H365" s="250"/>
      <c r="I365" s="250"/>
      <c r="J365" s="250"/>
      <c r="K365" s="250"/>
      <c r="L365" s="250"/>
      <c r="M365" s="250"/>
      <c r="N365" s="250"/>
      <c r="O365" s="250"/>
      <c r="P365" s="250"/>
      <c r="Q365" s="250"/>
      <c r="R365" s="250"/>
      <c r="S365" s="250"/>
      <c r="T365" s="250"/>
      <c r="U365" s="250"/>
      <c r="V365" s="250"/>
    </row>
    <row r="366" spans="1:22" ht="14.25" customHeight="1" x14ac:dyDescent="0.15">
      <c r="A366" s="250"/>
      <c r="B366" s="250"/>
      <c r="C366" s="250"/>
      <c r="D366" s="250"/>
      <c r="E366" s="250"/>
      <c r="F366" s="250"/>
      <c r="G366" s="250"/>
      <c r="H366" s="250"/>
      <c r="I366" s="250"/>
      <c r="J366" s="250"/>
      <c r="K366" s="250"/>
      <c r="L366" s="250"/>
      <c r="M366" s="250"/>
      <c r="N366" s="250"/>
      <c r="O366" s="250"/>
      <c r="P366" s="250"/>
      <c r="Q366" s="250"/>
      <c r="R366" s="250"/>
      <c r="S366" s="250"/>
      <c r="T366" s="250"/>
      <c r="U366" s="250"/>
      <c r="V366" s="250"/>
    </row>
    <row r="367" spans="1:22" ht="14.25" customHeight="1" x14ac:dyDescent="0.15">
      <c r="A367" s="250"/>
      <c r="B367" s="250"/>
      <c r="C367" s="250"/>
      <c r="D367" s="250"/>
      <c r="E367" s="250"/>
      <c r="F367" s="250"/>
      <c r="G367" s="250"/>
      <c r="H367" s="250"/>
      <c r="I367" s="250"/>
      <c r="J367" s="250"/>
      <c r="K367" s="250"/>
      <c r="L367" s="250"/>
      <c r="M367" s="250"/>
      <c r="N367" s="250"/>
      <c r="O367" s="250"/>
      <c r="P367" s="250"/>
      <c r="Q367" s="250"/>
      <c r="R367" s="250"/>
      <c r="S367" s="250"/>
      <c r="T367" s="250"/>
      <c r="U367" s="250"/>
      <c r="V367" s="250"/>
    </row>
    <row r="368" spans="1:22" ht="14.25" customHeight="1" x14ac:dyDescent="0.15">
      <c r="A368" s="250"/>
      <c r="B368" s="250"/>
      <c r="C368" s="250"/>
      <c r="D368" s="250"/>
      <c r="E368" s="250"/>
      <c r="F368" s="250"/>
      <c r="G368" s="250"/>
      <c r="H368" s="250"/>
      <c r="I368" s="250"/>
      <c r="J368" s="250"/>
      <c r="K368" s="250"/>
      <c r="L368" s="250"/>
      <c r="M368" s="250"/>
      <c r="N368" s="250"/>
      <c r="O368" s="250"/>
      <c r="P368" s="250"/>
      <c r="Q368" s="250"/>
      <c r="R368" s="250"/>
      <c r="S368" s="250"/>
      <c r="T368" s="250"/>
      <c r="U368" s="250"/>
      <c r="V368" s="250"/>
    </row>
    <row r="369" spans="1:22" ht="14.25" customHeight="1" x14ac:dyDescent="0.15">
      <c r="A369" s="250"/>
      <c r="B369" s="250"/>
      <c r="C369" s="250"/>
      <c r="D369" s="250"/>
      <c r="E369" s="250"/>
      <c r="F369" s="250"/>
      <c r="G369" s="250"/>
      <c r="H369" s="250"/>
      <c r="I369" s="250"/>
      <c r="J369" s="250"/>
      <c r="K369" s="250"/>
      <c r="L369" s="250"/>
      <c r="M369" s="250"/>
      <c r="N369" s="250"/>
      <c r="O369" s="250"/>
      <c r="P369" s="250"/>
      <c r="Q369" s="250"/>
      <c r="R369" s="250"/>
      <c r="S369" s="250"/>
      <c r="T369" s="250"/>
      <c r="U369" s="250"/>
      <c r="V369" s="250"/>
    </row>
    <row r="370" spans="1:22" ht="14.25" customHeight="1" x14ac:dyDescent="0.15">
      <c r="A370" s="250"/>
      <c r="B370" s="250"/>
      <c r="C370" s="250"/>
      <c r="D370" s="250"/>
      <c r="E370" s="250"/>
      <c r="F370" s="250"/>
      <c r="G370" s="250"/>
      <c r="H370" s="250"/>
      <c r="I370" s="250"/>
      <c r="J370" s="250"/>
      <c r="K370" s="250"/>
      <c r="L370" s="250"/>
      <c r="M370" s="250"/>
      <c r="N370" s="250"/>
      <c r="O370" s="250"/>
      <c r="P370" s="250"/>
      <c r="Q370" s="250"/>
      <c r="R370" s="250"/>
      <c r="S370" s="250"/>
      <c r="T370" s="250"/>
      <c r="U370" s="250"/>
      <c r="V370" s="250"/>
    </row>
    <row r="371" spans="1:22" ht="14.25" customHeight="1" x14ac:dyDescent="0.15">
      <c r="A371" s="250"/>
      <c r="B371" s="250"/>
      <c r="C371" s="250"/>
      <c r="D371" s="250"/>
      <c r="E371" s="250"/>
      <c r="F371" s="250"/>
      <c r="G371" s="250"/>
      <c r="H371" s="250"/>
      <c r="I371" s="250"/>
      <c r="J371" s="250"/>
      <c r="K371" s="250"/>
      <c r="L371" s="250"/>
      <c r="M371" s="250"/>
      <c r="N371" s="250"/>
      <c r="O371" s="250"/>
      <c r="P371" s="250"/>
      <c r="Q371" s="250"/>
      <c r="R371" s="250"/>
      <c r="S371" s="250"/>
      <c r="T371" s="250"/>
      <c r="U371" s="250"/>
      <c r="V371" s="250"/>
    </row>
    <row r="372" spans="1:22" ht="14.25" customHeight="1" x14ac:dyDescent="0.15">
      <c r="A372" s="250"/>
      <c r="B372" s="250"/>
      <c r="C372" s="250"/>
      <c r="D372" s="250"/>
      <c r="E372" s="250"/>
      <c r="F372" s="250"/>
      <c r="G372" s="250"/>
      <c r="H372" s="250"/>
      <c r="I372" s="250"/>
      <c r="J372" s="250"/>
      <c r="K372" s="250"/>
      <c r="L372" s="250"/>
      <c r="M372" s="250"/>
      <c r="N372" s="250"/>
      <c r="O372" s="250"/>
      <c r="P372" s="250"/>
      <c r="Q372" s="250"/>
      <c r="R372" s="250"/>
      <c r="S372" s="250"/>
      <c r="T372" s="250"/>
      <c r="U372" s="250"/>
      <c r="V372" s="250"/>
    </row>
    <row r="373" spans="1:22" ht="14.25" customHeight="1" x14ac:dyDescent="0.15">
      <c r="A373" s="250"/>
      <c r="B373" s="250"/>
      <c r="C373" s="250"/>
      <c r="D373" s="250"/>
      <c r="E373" s="250"/>
      <c r="F373" s="250"/>
      <c r="G373" s="250"/>
      <c r="H373" s="250"/>
      <c r="I373" s="250"/>
      <c r="J373" s="250"/>
      <c r="K373" s="250"/>
      <c r="L373" s="250"/>
      <c r="M373" s="250"/>
      <c r="N373" s="250"/>
      <c r="O373" s="250"/>
      <c r="P373" s="250"/>
      <c r="Q373" s="250"/>
      <c r="R373" s="250"/>
      <c r="S373" s="250"/>
      <c r="T373" s="250"/>
      <c r="U373" s="250"/>
      <c r="V373" s="250"/>
    </row>
    <row r="374" spans="1:22" ht="14.25" customHeight="1" x14ac:dyDescent="0.15">
      <c r="A374" s="250"/>
      <c r="B374" s="250"/>
      <c r="C374" s="250"/>
      <c r="D374" s="250"/>
      <c r="E374" s="250"/>
      <c r="F374" s="250"/>
      <c r="G374" s="250"/>
      <c r="H374" s="250"/>
      <c r="I374" s="250"/>
      <c r="J374" s="250"/>
      <c r="K374" s="250"/>
      <c r="L374" s="250"/>
      <c r="M374" s="250"/>
      <c r="N374" s="250"/>
      <c r="O374" s="250"/>
      <c r="P374" s="250"/>
      <c r="Q374" s="250"/>
      <c r="R374" s="250"/>
      <c r="S374" s="250"/>
      <c r="T374" s="250"/>
      <c r="U374" s="250"/>
      <c r="V374" s="250"/>
    </row>
    <row r="375" spans="1:22" ht="14.25" customHeight="1" x14ac:dyDescent="0.15">
      <c r="A375" s="250"/>
      <c r="B375" s="250"/>
      <c r="C375" s="250"/>
      <c r="D375" s="250"/>
      <c r="E375" s="250"/>
      <c r="F375" s="250"/>
      <c r="G375" s="250"/>
      <c r="H375" s="250"/>
      <c r="I375" s="250"/>
      <c r="J375" s="250"/>
      <c r="K375" s="250"/>
      <c r="L375" s="250"/>
      <c r="M375" s="250"/>
      <c r="N375" s="250"/>
      <c r="O375" s="250"/>
      <c r="P375" s="250"/>
      <c r="Q375" s="250"/>
      <c r="R375" s="250"/>
      <c r="S375" s="250"/>
      <c r="T375" s="250"/>
      <c r="U375" s="250"/>
      <c r="V375" s="250"/>
    </row>
    <row r="376" spans="1:22" ht="14.25" customHeight="1" x14ac:dyDescent="0.15">
      <c r="A376" s="250"/>
      <c r="B376" s="250"/>
      <c r="C376" s="250"/>
      <c r="D376" s="250"/>
      <c r="E376" s="250"/>
      <c r="F376" s="250"/>
      <c r="G376" s="250"/>
      <c r="H376" s="250"/>
      <c r="I376" s="250"/>
      <c r="J376" s="250"/>
      <c r="K376" s="250"/>
      <c r="L376" s="250"/>
      <c r="M376" s="250"/>
      <c r="N376" s="250"/>
      <c r="O376" s="250"/>
      <c r="P376" s="250"/>
      <c r="Q376" s="250"/>
      <c r="R376" s="250"/>
      <c r="S376" s="250"/>
      <c r="T376" s="250"/>
      <c r="U376" s="250"/>
      <c r="V376" s="250"/>
    </row>
    <row r="377" spans="1:22" ht="14.25" customHeight="1" x14ac:dyDescent="0.15">
      <c r="A377" s="250"/>
      <c r="B377" s="250"/>
      <c r="C377" s="250"/>
      <c r="D377" s="250"/>
      <c r="E377" s="250"/>
      <c r="F377" s="250"/>
      <c r="G377" s="250"/>
      <c r="H377" s="250"/>
      <c r="I377" s="250"/>
      <c r="J377" s="250"/>
      <c r="K377" s="250"/>
      <c r="L377" s="250"/>
      <c r="M377" s="250"/>
      <c r="N377" s="250"/>
      <c r="O377" s="250"/>
      <c r="P377" s="250"/>
      <c r="Q377" s="250"/>
      <c r="R377" s="250"/>
      <c r="S377" s="250"/>
      <c r="T377" s="250"/>
      <c r="U377" s="250"/>
      <c r="V377" s="250"/>
    </row>
    <row r="378" spans="1:22" ht="14.25" customHeight="1" x14ac:dyDescent="0.15">
      <c r="A378" s="250"/>
      <c r="B378" s="250"/>
      <c r="C378" s="250"/>
      <c r="D378" s="250"/>
      <c r="E378" s="250"/>
      <c r="F378" s="250"/>
      <c r="G378" s="250"/>
      <c r="H378" s="250"/>
      <c r="I378" s="250"/>
      <c r="J378" s="250"/>
      <c r="K378" s="250"/>
      <c r="L378" s="250"/>
      <c r="M378" s="250"/>
      <c r="N378" s="250"/>
      <c r="O378" s="250"/>
      <c r="P378" s="250"/>
      <c r="Q378" s="250"/>
      <c r="R378" s="250"/>
      <c r="S378" s="250"/>
      <c r="T378" s="250"/>
      <c r="U378" s="250"/>
      <c r="V378" s="250"/>
    </row>
    <row r="379" spans="1:22" ht="14.25" customHeight="1" x14ac:dyDescent="0.15">
      <c r="A379" s="250"/>
      <c r="B379" s="250"/>
      <c r="C379" s="250"/>
      <c r="D379" s="250"/>
      <c r="E379" s="250"/>
      <c r="F379" s="250"/>
      <c r="G379" s="250"/>
      <c r="H379" s="250"/>
      <c r="I379" s="250"/>
      <c r="J379" s="250"/>
      <c r="K379" s="250"/>
      <c r="L379" s="250"/>
      <c r="M379" s="250"/>
      <c r="N379" s="250"/>
      <c r="O379" s="250"/>
      <c r="P379" s="250"/>
      <c r="Q379" s="250"/>
      <c r="R379" s="250"/>
      <c r="S379" s="250"/>
      <c r="T379" s="250"/>
      <c r="U379" s="250"/>
      <c r="V379" s="250"/>
    </row>
    <row r="380" spans="1:22" ht="14.25" customHeight="1" x14ac:dyDescent="0.15">
      <c r="A380" s="250"/>
      <c r="B380" s="250"/>
      <c r="C380" s="250"/>
      <c r="D380" s="250"/>
      <c r="E380" s="250"/>
      <c r="F380" s="250"/>
      <c r="G380" s="250"/>
      <c r="H380" s="250"/>
      <c r="I380" s="250"/>
      <c r="J380" s="250"/>
      <c r="K380" s="250"/>
      <c r="L380" s="250"/>
      <c r="M380" s="250"/>
      <c r="N380" s="250"/>
      <c r="O380" s="250"/>
      <c r="P380" s="250"/>
      <c r="Q380" s="250"/>
      <c r="R380" s="250"/>
      <c r="S380" s="250"/>
      <c r="T380" s="250"/>
      <c r="U380" s="250"/>
      <c r="V380" s="250"/>
    </row>
    <row r="381" spans="1:22" ht="14.25" customHeight="1" x14ac:dyDescent="0.15">
      <c r="A381" s="250"/>
      <c r="B381" s="250"/>
      <c r="C381" s="250"/>
      <c r="D381" s="250"/>
      <c r="E381" s="250"/>
      <c r="F381" s="250"/>
      <c r="G381" s="250"/>
      <c r="H381" s="250"/>
      <c r="I381" s="250"/>
      <c r="J381" s="250"/>
      <c r="K381" s="250"/>
      <c r="L381" s="250"/>
      <c r="M381" s="250"/>
      <c r="N381" s="250"/>
      <c r="O381" s="250"/>
      <c r="P381" s="250"/>
      <c r="Q381" s="250"/>
      <c r="R381" s="250"/>
      <c r="S381" s="250"/>
      <c r="T381" s="250"/>
      <c r="U381" s="250"/>
      <c r="V381" s="250"/>
    </row>
    <row r="382" spans="1:22" ht="14.25" customHeight="1" x14ac:dyDescent="0.15">
      <c r="A382" s="250"/>
      <c r="B382" s="250"/>
      <c r="C382" s="250"/>
      <c r="D382" s="250"/>
      <c r="E382" s="250"/>
      <c r="F382" s="250"/>
      <c r="G382" s="250"/>
      <c r="H382" s="250"/>
      <c r="I382" s="250"/>
      <c r="J382" s="250"/>
      <c r="K382" s="250"/>
      <c r="L382" s="250"/>
      <c r="M382" s="250"/>
      <c r="N382" s="250"/>
      <c r="O382" s="250"/>
      <c r="P382" s="250"/>
      <c r="Q382" s="250"/>
      <c r="R382" s="250"/>
      <c r="S382" s="250"/>
      <c r="T382" s="250"/>
      <c r="U382" s="250"/>
      <c r="V382" s="250"/>
    </row>
    <row r="383" spans="1:22" ht="14.25" customHeight="1" x14ac:dyDescent="0.15">
      <c r="A383" s="250"/>
      <c r="B383" s="250"/>
      <c r="C383" s="250"/>
      <c r="D383" s="250"/>
      <c r="E383" s="250"/>
      <c r="F383" s="250"/>
      <c r="G383" s="250"/>
      <c r="H383" s="250"/>
      <c r="I383" s="250"/>
      <c r="J383" s="250"/>
      <c r="K383" s="250"/>
      <c r="L383" s="250"/>
      <c r="M383" s="250"/>
      <c r="N383" s="250"/>
      <c r="O383" s="250"/>
      <c r="P383" s="250"/>
      <c r="Q383" s="250"/>
      <c r="R383" s="250"/>
      <c r="S383" s="250"/>
      <c r="T383" s="250"/>
      <c r="U383" s="250"/>
      <c r="V383" s="250"/>
    </row>
    <row r="384" spans="1:22" ht="14.25" customHeight="1" x14ac:dyDescent="0.15">
      <c r="A384" s="250"/>
      <c r="B384" s="250"/>
      <c r="C384" s="250"/>
      <c r="D384" s="250"/>
      <c r="E384" s="250"/>
      <c r="F384" s="250"/>
      <c r="G384" s="250"/>
      <c r="H384" s="250"/>
      <c r="I384" s="250"/>
      <c r="J384" s="250"/>
      <c r="K384" s="250"/>
      <c r="L384" s="250"/>
      <c r="M384" s="250"/>
      <c r="N384" s="250"/>
      <c r="O384" s="250"/>
      <c r="P384" s="250"/>
      <c r="Q384" s="250"/>
      <c r="R384" s="250"/>
      <c r="S384" s="250"/>
      <c r="T384" s="250"/>
      <c r="U384" s="250"/>
      <c r="V384" s="250"/>
    </row>
    <row r="385" spans="1:22" ht="14.25" customHeight="1" x14ac:dyDescent="0.15">
      <c r="A385" s="250"/>
      <c r="B385" s="250"/>
      <c r="C385" s="250"/>
      <c r="D385" s="250"/>
      <c r="E385" s="250"/>
      <c r="F385" s="250"/>
      <c r="G385" s="250"/>
      <c r="H385" s="250"/>
      <c r="I385" s="250"/>
      <c r="J385" s="250"/>
      <c r="K385" s="250"/>
      <c r="L385" s="250"/>
      <c r="M385" s="250"/>
      <c r="N385" s="250"/>
      <c r="O385" s="250"/>
      <c r="P385" s="250"/>
      <c r="Q385" s="250"/>
      <c r="R385" s="250"/>
      <c r="S385" s="250"/>
      <c r="T385" s="250"/>
      <c r="U385" s="250"/>
      <c r="V385" s="250"/>
    </row>
    <row r="386" spans="1:22" ht="14.25" customHeight="1" x14ac:dyDescent="0.15">
      <c r="A386" s="250"/>
      <c r="B386" s="250"/>
      <c r="C386" s="250"/>
      <c r="D386" s="250"/>
      <c r="E386" s="250"/>
      <c r="F386" s="250"/>
      <c r="G386" s="250"/>
      <c r="H386" s="250"/>
      <c r="I386" s="250"/>
      <c r="J386" s="250"/>
      <c r="K386" s="250"/>
      <c r="L386" s="250"/>
      <c r="M386" s="250"/>
      <c r="N386" s="250"/>
      <c r="O386" s="250"/>
      <c r="P386" s="250"/>
      <c r="Q386" s="250"/>
      <c r="R386" s="250"/>
      <c r="S386" s="250"/>
      <c r="T386" s="250"/>
      <c r="U386" s="250"/>
      <c r="V386" s="250"/>
    </row>
    <row r="387" spans="1:22" ht="14.25" customHeight="1" x14ac:dyDescent="0.15">
      <c r="A387" s="250"/>
      <c r="B387" s="250"/>
      <c r="C387" s="250"/>
      <c r="D387" s="250"/>
      <c r="E387" s="250"/>
      <c r="F387" s="250"/>
      <c r="G387" s="250"/>
      <c r="H387" s="250"/>
      <c r="I387" s="250"/>
      <c r="J387" s="250"/>
      <c r="K387" s="250"/>
      <c r="L387" s="250"/>
      <c r="M387" s="250"/>
      <c r="N387" s="250"/>
      <c r="O387" s="250"/>
      <c r="P387" s="250"/>
      <c r="Q387" s="250"/>
      <c r="R387" s="250"/>
      <c r="S387" s="250"/>
      <c r="T387" s="250"/>
      <c r="U387" s="250"/>
      <c r="V387" s="250"/>
    </row>
    <row r="388" spans="1:22" ht="14.25" customHeight="1" x14ac:dyDescent="0.15">
      <c r="A388" s="250"/>
      <c r="B388" s="250"/>
      <c r="C388" s="250"/>
      <c r="D388" s="250"/>
      <c r="E388" s="250"/>
      <c r="F388" s="250"/>
      <c r="G388" s="250"/>
      <c r="H388" s="250"/>
      <c r="I388" s="250"/>
      <c r="J388" s="250"/>
      <c r="K388" s="250"/>
      <c r="L388" s="250"/>
      <c r="M388" s="250"/>
      <c r="N388" s="250"/>
      <c r="O388" s="250"/>
      <c r="P388" s="250"/>
      <c r="Q388" s="250"/>
      <c r="R388" s="250"/>
      <c r="S388" s="250"/>
      <c r="T388" s="250"/>
      <c r="U388" s="250"/>
      <c r="V388" s="250"/>
    </row>
    <row r="389" spans="1:22" ht="14.25" customHeight="1" x14ac:dyDescent="0.15">
      <c r="A389" s="250"/>
      <c r="B389" s="250"/>
      <c r="C389" s="250"/>
      <c r="D389" s="250"/>
      <c r="E389" s="250"/>
      <c r="F389" s="250"/>
      <c r="G389" s="250"/>
      <c r="H389" s="250"/>
      <c r="I389" s="250"/>
      <c r="J389" s="250"/>
      <c r="K389" s="250"/>
      <c r="L389" s="250"/>
      <c r="M389" s="250"/>
      <c r="N389" s="250"/>
      <c r="O389" s="250"/>
      <c r="P389" s="250"/>
      <c r="Q389" s="250"/>
      <c r="R389" s="250"/>
      <c r="S389" s="250"/>
      <c r="T389" s="250"/>
      <c r="U389" s="250"/>
      <c r="V389" s="250"/>
    </row>
    <row r="390" spans="1:22" ht="14.25" customHeight="1" x14ac:dyDescent="0.15">
      <c r="A390" s="250"/>
      <c r="B390" s="250"/>
      <c r="C390" s="250"/>
      <c r="D390" s="250"/>
      <c r="E390" s="250"/>
      <c r="F390" s="250"/>
      <c r="G390" s="250"/>
      <c r="H390" s="250"/>
      <c r="I390" s="250"/>
      <c r="J390" s="250"/>
      <c r="K390" s="250"/>
      <c r="L390" s="250"/>
      <c r="M390" s="250"/>
      <c r="N390" s="250"/>
      <c r="O390" s="250"/>
      <c r="P390" s="250"/>
      <c r="Q390" s="250"/>
      <c r="R390" s="250"/>
      <c r="S390" s="250"/>
      <c r="T390" s="250"/>
      <c r="U390" s="250"/>
      <c r="V390" s="250"/>
    </row>
    <row r="391" spans="1:22" ht="14.25" customHeight="1" x14ac:dyDescent="0.15">
      <c r="A391" s="250"/>
      <c r="B391" s="250"/>
      <c r="C391" s="250"/>
      <c r="D391" s="250"/>
      <c r="E391" s="250"/>
      <c r="F391" s="250"/>
      <c r="G391" s="250"/>
      <c r="H391" s="250"/>
      <c r="I391" s="250"/>
      <c r="J391" s="250"/>
      <c r="K391" s="250"/>
      <c r="L391" s="250"/>
      <c r="M391" s="250"/>
      <c r="N391" s="250"/>
      <c r="O391" s="250"/>
      <c r="P391" s="250"/>
      <c r="Q391" s="250"/>
      <c r="R391" s="250"/>
      <c r="S391" s="250"/>
      <c r="T391" s="250"/>
      <c r="U391" s="250"/>
      <c r="V391" s="250"/>
    </row>
    <row r="392" spans="1:22" ht="14.25" customHeight="1" x14ac:dyDescent="0.15">
      <c r="A392" s="250"/>
      <c r="B392" s="250"/>
      <c r="C392" s="250"/>
      <c r="D392" s="250"/>
      <c r="E392" s="250"/>
      <c r="F392" s="250"/>
      <c r="G392" s="250"/>
      <c r="H392" s="250"/>
      <c r="I392" s="250"/>
      <c r="J392" s="250"/>
      <c r="K392" s="250"/>
      <c r="L392" s="250"/>
      <c r="M392" s="250"/>
      <c r="N392" s="250"/>
      <c r="O392" s="250"/>
      <c r="P392" s="250"/>
      <c r="Q392" s="250"/>
      <c r="R392" s="250"/>
      <c r="S392" s="250"/>
      <c r="T392" s="250"/>
      <c r="U392" s="250"/>
      <c r="V392" s="250"/>
    </row>
    <row r="393" spans="1:22" ht="14.25" customHeight="1" x14ac:dyDescent="0.15">
      <c r="A393" s="250"/>
      <c r="B393" s="250"/>
      <c r="C393" s="250"/>
      <c r="D393" s="250"/>
      <c r="E393" s="250"/>
      <c r="F393" s="250"/>
      <c r="G393" s="250"/>
      <c r="H393" s="250"/>
      <c r="I393" s="250"/>
      <c r="J393" s="250"/>
      <c r="K393" s="250"/>
      <c r="L393" s="250"/>
      <c r="M393" s="250"/>
      <c r="N393" s="250"/>
      <c r="O393" s="250"/>
      <c r="P393" s="250"/>
      <c r="Q393" s="250"/>
      <c r="R393" s="250"/>
      <c r="S393" s="250"/>
      <c r="T393" s="250"/>
      <c r="U393" s="250"/>
      <c r="V393" s="250"/>
    </row>
    <row r="394" spans="1:22" ht="14.25" customHeight="1" x14ac:dyDescent="0.15">
      <c r="A394" s="250"/>
      <c r="B394" s="250"/>
      <c r="C394" s="250"/>
      <c r="D394" s="250"/>
      <c r="E394" s="250"/>
      <c r="F394" s="250"/>
      <c r="G394" s="250"/>
      <c r="H394" s="250"/>
      <c r="I394" s="250"/>
      <c r="J394" s="250"/>
      <c r="K394" s="250"/>
      <c r="L394" s="250"/>
      <c r="M394" s="250"/>
      <c r="N394" s="250"/>
      <c r="O394" s="250"/>
      <c r="P394" s="250"/>
      <c r="Q394" s="250"/>
      <c r="R394" s="250"/>
      <c r="S394" s="250"/>
      <c r="T394" s="250"/>
      <c r="U394" s="250"/>
      <c r="V394" s="250"/>
    </row>
    <row r="395" spans="1:22" ht="14.25" customHeight="1" x14ac:dyDescent="0.15">
      <c r="A395" s="250"/>
      <c r="B395" s="250"/>
      <c r="C395" s="250"/>
      <c r="D395" s="250"/>
      <c r="E395" s="250"/>
      <c r="F395" s="250"/>
      <c r="G395" s="250"/>
      <c r="H395" s="250"/>
      <c r="I395" s="250"/>
      <c r="J395" s="250"/>
      <c r="K395" s="250"/>
      <c r="L395" s="250"/>
      <c r="M395" s="250"/>
      <c r="N395" s="250"/>
      <c r="O395" s="250"/>
      <c r="P395" s="250"/>
      <c r="Q395" s="250"/>
      <c r="R395" s="250"/>
      <c r="S395" s="250"/>
      <c r="T395" s="250"/>
      <c r="U395" s="250"/>
      <c r="V395" s="250"/>
    </row>
    <row r="396" spans="1:22" ht="14.25" customHeight="1" x14ac:dyDescent="0.15">
      <c r="A396" s="250"/>
      <c r="B396" s="250"/>
      <c r="C396" s="250"/>
      <c r="D396" s="250"/>
      <c r="E396" s="250"/>
      <c r="F396" s="250"/>
      <c r="G396" s="250"/>
      <c r="H396" s="250"/>
      <c r="I396" s="250"/>
      <c r="J396" s="250"/>
      <c r="K396" s="250"/>
      <c r="L396" s="250"/>
      <c r="M396" s="250"/>
      <c r="N396" s="250"/>
      <c r="O396" s="250"/>
      <c r="P396" s="250"/>
      <c r="Q396" s="250"/>
      <c r="R396" s="250"/>
      <c r="S396" s="250"/>
      <c r="T396" s="250"/>
      <c r="U396" s="250"/>
      <c r="V396" s="250"/>
    </row>
    <row r="397" spans="1:22" ht="14.25" customHeight="1" x14ac:dyDescent="0.15">
      <c r="A397" s="250"/>
      <c r="B397" s="250"/>
      <c r="C397" s="250"/>
      <c r="D397" s="250"/>
      <c r="E397" s="250"/>
      <c r="F397" s="250"/>
      <c r="G397" s="250"/>
      <c r="H397" s="250"/>
      <c r="I397" s="250"/>
      <c r="J397" s="250"/>
      <c r="K397" s="250"/>
      <c r="L397" s="250"/>
      <c r="M397" s="250"/>
      <c r="N397" s="250"/>
      <c r="O397" s="250"/>
      <c r="P397" s="250"/>
      <c r="Q397" s="250"/>
      <c r="R397" s="250"/>
      <c r="S397" s="250"/>
      <c r="T397" s="250"/>
      <c r="U397" s="250"/>
      <c r="V397" s="250"/>
    </row>
    <row r="398" spans="1:22" ht="14.25" customHeight="1" x14ac:dyDescent="0.15">
      <c r="A398" s="250"/>
      <c r="B398" s="250"/>
      <c r="C398" s="250"/>
      <c r="D398" s="250"/>
      <c r="E398" s="250"/>
      <c r="F398" s="250"/>
      <c r="G398" s="250"/>
      <c r="H398" s="250"/>
      <c r="I398" s="250"/>
      <c r="J398" s="250"/>
      <c r="K398" s="250"/>
      <c r="L398" s="250"/>
      <c r="M398" s="250"/>
      <c r="N398" s="250"/>
      <c r="O398" s="250"/>
      <c r="P398" s="250"/>
      <c r="Q398" s="250"/>
      <c r="R398" s="250"/>
      <c r="S398" s="250"/>
      <c r="T398" s="250"/>
      <c r="U398" s="250"/>
      <c r="V398" s="250"/>
    </row>
    <row r="399" spans="1:22" ht="14.25" customHeight="1" x14ac:dyDescent="0.15">
      <c r="A399" s="250"/>
      <c r="B399" s="250"/>
      <c r="C399" s="250"/>
      <c r="D399" s="250"/>
      <c r="E399" s="250"/>
      <c r="F399" s="250"/>
      <c r="G399" s="250"/>
      <c r="H399" s="250"/>
      <c r="I399" s="250"/>
      <c r="J399" s="250"/>
      <c r="K399" s="250"/>
      <c r="L399" s="250"/>
      <c r="M399" s="250"/>
      <c r="N399" s="250"/>
      <c r="O399" s="250"/>
      <c r="P399" s="250"/>
      <c r="Q399" s="250"/>
      <c r="R399" s="250"/>
      <c r="S399" s="250"/>
      <c r="T399" s="250"/>
      <c r="U399" s="250"/>
      <c r="V399" s="250"/>
    </row>
    <row r="400" spans="1:22" ht="14.25" customHeight="1" x14ac:dyDescent="0.15">
      <c r="A400" s="250"/>
      <c r="B400" s="250"/>
      <c r="C400" s="250"/>
      <c r="D400" s="250"/>
      <c r="E400" s="250"/>
      <c r="F400" s="250"/>
      <c r="G400" s="250"/>
      <c r="H400" s="250"/>
      <c r="I400" s="250"/>
      <c r="J400" s="250"/>
      <c r="K400" s="250"/>
      <c r="L400" s="250"/>
      <c r="M400" s="250"/>
      <c r="N400" s="250"/>
      <c r="O400" s="250"/>
      <c r="P400" s="250"/>
      <c r="Q400" s="250"/>
      <c r="R400" s="250"/>
      <c r="S400" s="250"/>
      <c r="T400" s="250"/>
      <c r="U400" s="250"/>
      <c r="V400" s="250"/>
    </row>
    <row r="401" spans="1:22" ht="14.25" customHeight="1" x14ac:dyDescent="0.15">
      <c r="A401" s="250"/>
      <c r="B401" s="250"/>
      <c r="C401" s="250"/>
      <c r="D401" s="250"/>
      <c r="E401" s="250"/>
      <c r="F401" s="250"/>
      <c r="G401" s="250"/>
      <c r="H401" s="250"/>
      <c r="I401" s="250"/>
      <c r="J401" s="250"/>
      <c r="K401" s="250"/>
      <c r="L401" s="250"/>
      <c r="M401" s="250"/>
      <c r="N401" s="250"/>
      <c r="O401" s="250"/>
      <c r="P401" s="250"/>
      <c r="Q401" s="250"/>
      <c r="R401" s="250"/>
      <c r="S401" s="250"/>
      <c r="T401" s="250"/>
      <c r="U401" s="250"/>
      <c r="V401" s="250"/>
    </row>
    <row r="402" spans="1:22" ht="14.25" customHeight="1" x14ac:dyDescent="0.15">
      <c r="A402" s="250"/>
      <c r="B402" s="250"/>
      <c r="C402" s="250"/>
      <c r="D402" s="250"/>
      <c r="E402" s="250"/>
      <c r="F402" s="250"/>
      <c r="G402" s="250"/>
      <c r="H402" s="250"/>
      <c r="I402" s="250"/>
      <c r="J402" s="250"/>
      <c r="K402" s="250"/>
      <c r="L402" s="250"/>
      <c r="M402" s="250"/>
      <c r="N402" s="250"/>
      <c r="O402" s="250"/>
      <c r="P402" s="250"/>
      <c r="Q402" s="250"/>
      <c r="R402" s="250"/>
      <c r="S402" s="250"/>
      <c r="T402" s="250"/>
      <c r="U402" s="250"/>
      <c r="V402" s="250"/>
    </row>
    <row r="403" spans="1:22" ht="14.25" customHeight="1" x14ac:dyDescent="0.15">
      <c r="A403" s="250"/>
      <c r="B403" s="250"/>
      <c r="C403" s="250"/>
      <c r="D403" s="250"/>
      <c r="E403" s="250"/>
      <c r="F403" s="250"/>
      <c r="G403" s="250"/>
      <c r="H403" s="250"/>
      <c r="I403" s="250"/>
      <c r="J403" s="250"/>
      <c r="K403" s="250"/>
      <c r="L403" s="250"/>
      <c r="M403" s="250"/>
      <c r="N403" s="250"/>
      <c r="O403" s="250"/>
      <c r="P403" s="250"/>
      <c r="Q403" s="250"/>
      <c r="R403" s="250"/>
      <c r="S403" s="250"/>
      <c r="T403" s="250"/>
      <c r="U403" s="250"/>
      <c r="V403" s="250"/>
    </row>
    <row r="404" spans="1:22" ht="14.25" customHeight="1" x14ac:dyDescent="0.15">
      <c r="A404" s="250"/>
      <c r="B404" s="250"/>
      <c r="C404" s="250"/>
      <c r="D404" s="250"/>
      <c r="E404" s="250"/>
      <c r="F404" s="250"/>
      <c r="G404" s="250"/>
      <c r="H404" s="250"/>
      <c r="I404" s="250"/>
      <c r="J404" s="250"/>
      <c r="K404" s="250"/>
      <c r="L404" s="250"/>
      <c r="M404" s="250"/>
      <c r="N404" s="250"/>
      <c r="O404" s="250"/>
      <c r="P404" s="250"/>
      <c r="Q404" s="250"/>
      <c r="R404" s="250"/>
      <c r="S404" s="250"/>
      <c r="T404" s="250"/>
      <c r="U404" s="250"/>
      <c r="V404" s="250"/>
    </row>
    <row r="405" spans="1:22" ht="14.25" customHeight="1" x14ac:dyDescent="0.15">
      <c r="A405" s="250"/>
      <c r="B405" s="250"/>
      <c r="C405" s="250"/>
      <c r="D405" s="250"/>
      <c r="E405" s="250"/>
      <c r="F405" s="250"/>
      <c r="G405" s="250"/>
      <c r="H405" s="250"/>
      <c r="I405" s="250"/>
      <c r="J405" s="250"/>
      <c r="K405" s="250"/>
      <c r="L405" s="250"/>
      <c r="M405" s="250"/>
      <c r="N405" s="250"/>
      <c r="O405" s="250"/>
      <c r="P405" s="250"/>
      <c r="Q405" s="250"/>
      <c r="R405" s="250"/>
      <c r="S405" s="250"/>
      <c r="T405" s="250"/>
      <c r="U405" s="250"/>
      <c r="V405" s="250"/>
    </row>
    <row r="406" spans="1:22" ht="14.25" customHeight="1" x14ac:dyDescent="0.15">
      <c r="A406" s="250"/>
      <c r="B406" s="250"/>
      <c r="C406" s="250"/>
      <c r="D406" s="250"/>
      <c r="E406" s="250"/>
      <c r="F406" s="250"/>
      <c r="G406" s="250"/>
      <c r="H406" s="250"/>
      <c r="I406" s="250"/>
      <c r="J406" s="250"/>
      <c r="K406" s="250"/>
      <c r="L406" s="250"/>
      <c r="M406" s="250"/>
      <c r="N406" s="250"/>
      <c r="O406" s="250"/>
      <c r="P406" s="250"/>
      <c r="Q406" s="250"/>
      <c r="R406" s="250"/>
      <c r="S406" s="250"/>
      <c r="T406" s="250"/>
      <c r="U406" s="250"/>
      <c r="V406" s="250"/>
    </row>
    <row r="407" spans="1:22" ht="14.25" customHeight="1" x14ac:dyDescent="0.15">
      <c r="A407" s="250"/>
      <c r="B407" s="250"/>
      <c r="C407" s="250"/>
      <c r="D407" s="250"/>
      <c r="E407" s="250"/>
      <c r="F407" s="250"/>
      <c r="G407" s="250"/>
      <c r="H407" s="250"/>
      <c r="I407" s="250"/>
      <c r="J407" s="250"/>
      <c r="K407" s="250"/>
      <c r="L407" s="250"/>
      <c r="M407" s="250"/>
      <c r="N407" s="250"/>
      <c r="O407" s="250"/>
      <c r="P407" s="250"/>
      <c r="Q407" s="250"/>
      <c r="R407" s="250"/>
      <c r="S407" s="250"/>
      <c r="T407" s="250"/>
      <c r="U407" s="250"/>
      <c r="V407" s="250"/>
    </row>
    <row r="408" spans="1:22" ht="14.25" customHeight="1" x14ac:dyDescent="0.15">
      <c r="A408" s="250"/>
      <c r="B408" s="250"/>
      <c r="C408" s="250"/>
      <c r="D408" s="250"/>
      <c r="E408" s="250"/>
      <c r="F408" s="250"/>
      <c r="G408" s="250"/>
      <c r="H408" s="250"/>
      <c r="I408" s="250"/>
      <c r="J408" s="250"/>
      <c r="K408" s="250"/>
      <c r="L408" s="250"/>
      <c r="M408" s="250"/>
      <c r="N408" s="250"/>
      <c r="O408" s="250"/>
      <c r="P408" s="250"/>
      <c r="Q408" s="250"/>
      <c r="R408" s="250"/>
      <c r="S408" s="250"/>
      <c r="T408" s="250"/>
      <c r="U408" s="250"/>
      <c r="V408" s="250"/>
    </row>
    <row r="409" spans="1:22" ht="14.25" customHeight="1" x14ac:dyDescent="0.15">
      <c r="A409" s="250"/>
      <c r="B409" s="250"/>
      <c r="C409" s="250"/>
      <c r="D409" s="250"/>
      <c r="E409" s="250"/>
      <c r="F409" s="250"/>
      <c r="G409" s="250"/>
      <c r="H409" s="250"/>
      <c r="I409" s="250"/>
      <c r="J409" s="250"/>
      <c r="K409" s="250"/>
      <c r="L409" s="250"/>
      <c r="M409" s="250"/>
      <c r="N409" s="250"/>
      <c r="O409" s="250"/>
      <c r="P409" s="250"/>
      <c r="Q409" s="250"/>
      <c r="R409" s="250"/>
      <c r="S409" s="250"/>
      <c r="T409" s="250"/>
      <c r="U409" s="250"/>
      <c r="V409" s="250"/>
    </row>
    <row r="410" spans="1:22" ht="14.25" customHeight="1" x14ac:dyDescent="0.15">
      <c r="A410" s="250"/>
      <c r="B410" s="250"/>
      <c r="C410" s="250"/>
      <c r="D410" s="250"/>
      <c r="E410" s="250"/>
      <c r="F410" s="250"/>
      <c r="G410" s="250"/>
      <c r="H410" s="250"/>
      <c r="I410" s="250"/>
      <c r="J410" s="250"/>
      <c r="K410" s="250"/>
      <c r="L410" s="250"/>
      <c r="M410" s="250"/>
      <c r="N410" s="250"/>
      <c r="O410" s="250"/>
      <c r="P410" s="250"/>
      <c r="Q410" s="250"/>
      <c r="R410" s="250"/>
      <c r="S410" s="250"/>
      <c r="T410" s="250"/>
      <c r="U410" s="250"/>
      <c r="V410" s="250"/>
    </row>
    <row r="411" spans="1:22" ht="14.25" customHeight="1" x14ac:dyDescent="0.15">
      <c r="A411" s="250"/>
      <c r="B411" s="250"/>
      <c r="C411" s="250"/>
      <c r="D411" s="250"/>
      <c r="E411" s="250"/>
      <c r="F411" s="250"/>
      <c r="G411" s="250"/>
      <c r="H411" s="250"/>
      <c r="I411" s="250"/>
      <c r="J411" s="250"/>
      <c r="K411" s="250"/>
      <c r="L411" s="250"/>
      <c r="M411" s="250"/>
      <c r="N411" s="250"/>
      <c r="O411" s="250"/>
      <c r="P411" s="250"/>
      <c r="Q411" s="250"/>
      <c r="R411" s="250"/>
      <c r="S411" s="250"/>
      <c r="T411" s="250"/>
      <c r="U411" s="250"/>
      <c r="V411" s="250"/>
    </row>
    <row r="412" spans="1:22" ht="14.25" customHeight="1" x14ac:dyDescent="0.15">
      <c r="A412" s="250"/>
      <c r="B412" s="250"/>
      <c r="C412" s="250"/>
      <c r="D412" s="250"/>
      <c r="E412" s="250"/>
      <c r="F412" s="250"/>
      <c r="G412" s="250"/>
      <c r="H412" s="250"/>
      <c r="I412" s="250"/>
      <c r="J412" s="250"/>
      <c r="K412" s="250"/>
      <c r="L412" s="250"/>
      <c r="M412" s="250"/>
      <c r="N412" s="250"/>
      <c r="O412" s="250"/>
      <c r="P412" s="250"/>
      <c r="Q412" s="250"/>
      <c r="R412" s="250"/>
      <c r="S412" s="250"/>
      <c r="T412" s="250"/>
      <c r="U412" s="250"/>
      <c r="V412" s="250"/>
    </row>
    <row r="413" spans="1:22" ht="14.25" customHeight="1" x14ac:dyDescent="0.15">
      <c r="A413" s="250"/>
      <c r="B413" s="250"/>
      <c r="C413" s="250"/>
      <c r="D413" s="250"/>
      <c r="E413" s="250"/>
      <c r="F413" s="250"/>
      <c r="G413" s="250"/>
      <c r="H413" s="250"/>
      <c r="I413" s="250"/>
      <c r="J413" s="250"/>
      <c r="K413" s="250"/>
      <c r="L413" s="250"/>
      <c r="M413" s="250"/>
      <c r="N413" s="250"/>
      <c r="O413" s="250"/>
      <c r="P413" s="250"/>
      <c r="Q413" s="250"/>
      <c r="R413" s="250"/>
      <c r="S413" s="250"/>
      <c r="T413" s="250"/>
      <c r="U413" s="250"/>
      <c r="V413" s="250"/>
    </row>
    <row r="414" spans="1:22" ht="14.25" customHeight="1" x14ac:dyDescent="0.15">
      <c r="A414" s="250"/>
      <c r="B414" s="250"/>
      <c r="C414" s="250"/>
      <c r="D414" s="250"/>
      <c r="E414" s="250"/>
      <c r="F414" s="250"/>
      <c r="G414" s="250"/>
      <c r="H414" s="250"/>
      <c r="I414" s="250"/>
      <c r="J414" s="250"/>
      <c r="K414" s="250"/>
      <c r="L414" s="250"/>
      <c r="M414" s="250"/>
      <c r="N414" s="250"/>
      <c r="O414" s="250"/>
      <c r="P414" s="250"/>
      <c r="Q414" s="250"/>
      <c r="R414" s="250"/>
      <c r="S414" s="250"/>
      <c r="T414" s="250"/>
      <c r="U414" s="250"/>
      <c r="V414" s="250"/>
    </row>
    <row r="415" spans="1:22" ht="14.25" customHeight="1" x14ac:dyDescent="0.15">
      <c r="A415" s="250"/>
      <c r="B415" s="250"/>
      <c r="C415" s="250"/>
      <c r="D415" s="250"/>
      <c r="E415" s="250"/>
      <c r="F415" s="250"/>
      <c r="G415" s="250"/>
      <c r="H415" s="250"/>
      <c r="I415" s="250"/>
      <c r="J415" s="250"/>
      <c r="K415" s="250"/>
      <c r="L415" s="250"/>
      <c r="M415" s="250"/>
      <c r="N415" s="250"/>
      <c r="O415" s="250"/>
      <c r="P415" s="250"/>
      <c r="Q415" s="250"/>
      <c r="R415" s="250"/>
      <c r="S415" s="250"/>
      <c r="T415" s="250"/>
      <c r="U415" s="250"/>
      <c r="V415" s="250"/>
    </row>
    <row r="416" spans="1:22" ht="14.25" customHeight="1" x14ac:dyDescent="0.15">
      <c r="A416" s="250"/>
      <c r="B416" s="250"/>
      <c r="C416" s="250"/>
      <c r="D416" s="250"/>
      <c r="E416" s="250"/>
      <c r="F416" s="250"/>
      <c r="G416" s="250"/>
      <c r="H416" s="250"/>
      <c r="I416" s="250"/>
      <c r="J416" s="250"/>
      <c r="K416" s="250"/>
      <c r="L416" s="250"/>
      <c r="M416" s="250"/>
      <c r="N416" s="250"/>
      <c r="O416" s="250"/>
      <c r="P416" s="250"/>
      <c r="Q416" s="250"/>
      <c r="R416" s="250"/>
      <c r="S416" s="250"/>
      <c r="T416" s="250"/>
      <c r="U416" s="250"/>
      <c r="V416" s="250"/>
    </row>
    <row r="417" spans="1:22" ht="14.25" customHeight="1" x14ac:dyDescent="0.15">
      <c r="A417" s="250"/>
      <c r="B417" s="250"/>
      <c r="C417" s="250"/>
      <c r="D417" s="250"/>
      <c r="E417" s="250"/>
      <c r="F417" s="250"/>
      <c r="G417" s="250"/>
      <c r="H417" s="250"/>
      <c r="I417" s="250"/>
      <c r="J417" s="250"/>
      <c r="K417" s="250"/>
      <c r="L417" s="250"/>
      <c r="M417" s="250"/>
      <c r="N417" s="250"/>
      <c r="O417" s="250"/>
      <c r="P417" s="250"/>
      <c r="Q417" s="250"/>
      <c r="R417" s="250"/>
      <c r="S417" s="250"/>
      <c r="T417" s="250"/>
      <c r="U417" s="250"/>
      <c r="V417" s="250"/>
    </row>
    <row r="418" spans="1:22" ht="14.25" customHeight="1" x14ac:dyDescent="0.15">
      <c r="A418" s="250"/>
      <c r="B418" s="250"/>
      <c r="C418" s="250"/>
      <c r="D418" s="250"/>
      <c r="E418" s="250"/>
      <c r="F418" s="250"/>
      <c r="G418" s="250"/>
      <c r="H418" s="250"/>
      <c r="I418" s="250"/>
      <c r="J418" s="250"/>
      <c r="K418" s="250"/>
      <c r="L418" s="250"/>
      <c r="M418" s="250"/>
      <c r="N418" s="250"/>
      <c r="O418" s="250"/>
      <c r="P418" s="250"/>
      <c r="Q418" s="250"/>
      <c r="R418" s="250"/>
      <c r="S418" s="250"/>
      <c r="T418" s="250"/>
      <c r="U418" s="250"/>
      <c r="V418" s="250"/>
    </row>
    <row r="419" spans="1:22" ht="14.25" customHeight="1" x14ac:dyDescent="0.15">
      <c r="A419" s="250"/>
      <c r="B419" s="250"/>
      <c r="C419" s="250"/>
      <c r="D419" s="250"/>
      <c r="E419" s="250"/>
      <c r="F419" s="250"/>
      <c r="G419" s="250"/>
      <c r="H419" s="250"/>
      <c r="I419" s="250"/>
      <c r="J419" s="250"/>
      <c r="K419" s="250"/>
      <c r="L419" s="250"/>
      <c r="M419" s="250"/>
      <c r="N419" s="250"/>
      <c r="O419" s="250"/>
      <c r="P419" s="250"/>
      <c r="Q419" s="250"/>
      <c r="R419" s="250"/>
      <c r="S419" s="250"/>
      <c r="T419" s="250"/>
      <c r="U419" s="250"/>
      <c r="V419" s="250"/>
    </row>
    <row r="420" spans="1:22" ht="14.25" customHeight="1" x14ac:dyDescent="0.15">
      <c r="A420" s="250"/>
      <c r="B420" s="250"/>
      <c r="C420" s="250"/>
      <c r="D420" s="250"/>
      <c r="E420" s="250"/>
      <c r="F420" s="250"/>
      <c r="G420" s="250"/>
      <c r="H420" s="250"/>
      <c r="I420" s="250"/>
      <c r="J420" s="250"/>
      <c r="K420" s="250"/>
      <c r="L420" s="250"/>
      <c r="M420" s="250"/>
      <c r="N420" s="250"/>
      <c r="O420" s="250"/>
      <c r="P420" s="250"/>
      <c r="Q420" s="250"/>
      <c r="R420" s="250"/>
      <c r="S420" s="250"/>
      <c r="T420" s="250"/>
      <c r="U420" s="250"/>
      <c r="V420" s="250"/>
    </row>
    <row r="421" spans="1:22" ht="14.25" customHeight="1" x14ac:dyDescent="0.15">
      <c r="A421" s="250"/>
      <c r="B421" s="250"/>
      <c r="C421" s="250"/>
      <c r="D421" s="250"/>
      <c r="E421" s="250"/>
      <c r="F421" s="250"/>
      <c r="G421" s="250"/>
      <c r="H421" s="250"/>
      <c r="I421" s="250"/>
      <c r="J421" s="250"/>
      <c r="K421" s="250"/>
      <c r="L421" s="250"/>
      <c r="M421" s="250"/>
      <c r="N421" s="250"/>
      <c r="O421" s="250"/>
      <c r="P421" s="250"/>
      <c r="Q421" s="250"/>
      <c r="R421" s="250"/>
      <c r="S421" s="250"/>
      <c r="T421" s="250"/>
      <c r="U421" s="250"/>
      <c r="V421" s="250"/>
    </row>
    <row r="422" spans="1:22" ht="14.25" customHeight="1" x14ac:dyDescent="0.15">
      <c r="A422" s="250"/>
      <c r="B422" s="250"/>
      <c r="C422" s="250"/>
      <c r="D422" s="250"/>
      <c r="E422" s="250"/>
      <c r="F422" s="250"/>
      <c r="G422" s="250"/>
      <c r="H422" s="250"/>
      <c r="I422" s="250"/>
      <c r="J422" s="250"/>
      <c r="K422" s="250"/>
      <c r="L422" s="250"/>
      <c r="M422" s="250"/>
      <c r="N422" s="250"/>
      <c r="O422" s="250"/>
      <c r="P422" s="250"/>
      <c r="Q422" s="250"/>
      <c r="R422" s="250"/>
      <c r="S422" s="250"/>
      <c r="T422" s="250"/>
      <c r="U422" s="250"/>
      <c r="V422" s="250"/>
    </row>
    <row r="423" spans="1:22" ht="14.25" customHeight="1" x14ac:dyDescent="0.15">
      <c r="A423" s="250"/>
      <c r="B423" s="250"/>
      <c r="C423" s="250"/>
      <c r="D423" s="250"/>
      <c r="E423" s="250"/>
      <c r="F423" s="250"/>
      <c r="G423" s="250"/>
      <c r="H423" s="250"/>
      <c r="I423" s="250"/>
      <c r="J423" s="250"/>
      <c r="K423" s="250"/>
      <c r="L423" s="250"/>
      <c r="M423" s="250"/>
      <c r="N423" s="250"/>
      <c r="O423" s="250"/>
      <c r="P423" s="250"/>
      <c r="Q423" s="250"/>
      <c r="R423" s="250"/>
      <c r="S423" s="250"/>
      <c r="T423" s="250"/>
      <c r="U423" s="250"/>
      <c r="V423" s="250"/>
    </row>
    <row r="424" spans="1:22" ht="14.25" customHeight="1" x14ac:dyDescent="0.15">
      <c r="A424" s="250"/>
      <c r="B424" s="250"/>
      <c r="C424" s="250"/>
      <c r="D424" s="250"/>
      <c r="E424" s="250"/>
      <c r="F424" s="250"/>
      <c r="G424" s="250"/>
      <c r="H424" s="250"/>
      <c r="I424" s="250"/>
      <c r="J424" s="250"/>
      <c r="K424" s="250"/>
      <c r="L424" s="250"/>
      <c r="M424" s="250"/>
      <c r="N424" s="250"/>
      <c r="O424" s="250"/>
      <c r="P424" s="250"/>
      <c r="Q424" s="250"/>
      <c r="R424" s="250"/>
      <c r="S424" s="250"/>
      <c r="T424" s="250"/>
      <c r="U424" s="250"/>
      <c r="V424" s="250"/>
    </row>
    <row r="425" spans="1:22" ht="14.25" customHeight="1" x14ac:dyDescent="0.15">
      <c r="A425" s="250"/>
      <c r="B425" s="250"/>
      <c r="C425" s="250"/>
      <c r="D425" s="250"/>
      <c r="E425" s="250"/>
      <c r="F425" s="250"/>
      <c r="G425" s="250"/>
      <c r="H425" s="250"/>
      <c r="I425" s="250"/>
      <c r="J425" s="250"/>
      <c r="K425" s="250"/>
      <c r="L425" s="250"/>
      <c r="M425" s="250"/>
      <c r="N425" s="250"/>
      <c r="O425" s="250"/>
      <c r="P425" s="250"/>
      <c r="Q425" s="250"/>
      <c r="R425" s="250"/>
      <c r="S425" s="250"/>
      <c r="T425" s="250"/>
      <c r="U425" s="250"/>
      <c r="V425" s="250"/>
    </row>
    <row r="426" spans="1:22" ht="14.25" customHeight="1" x14ac:dyDescent="0.15">
      <c r="A426" s="250"/>
      <c r="B426" s="250"/>
      <c r="C426" s="250"/>
      <c r="D426" s="250"/>
      <c r="E426" s="250"/>
      <c r="F426" s="250"/>
      <c r="G426" s="250"/>
      <c r="H426" s="250"/>
      <c r="I426" s="250"/>
      <c r="J426" s="250"/>
      <c r="K426" s="250"/>
      <c r="L426" s="250"/>
      <c r="M426" s="250"/>
      <c r="N426" s="250"/>
      <c r="O426" s="250"/>
      <c r="P426" s="250"/>
      <c r="Q426" s="250"/>
      <c r="R426" s="250"/>
      <c r="S426" s="250"/>
      <c r="T426" s="250"/>
      <c r="U426" s="250"/>
      <c r="V426" s="250"/>
    </row>
    <row r="427" spans="1:22" ht="14.25" customHeight="1" x14ac:dyDescent="0.15">
      <c r="A427" s="250"/>
      <c r="B427" s="250"/>
      <c r="C427" s="250"/>
      <c r="D427" s="250"/>
      <c r="E427" s="250"/>
      <c r="F427" s="250"/>
      <c r="G427" s="250"/>
      <c r="H427" s="250"/>
      <c r="I427" s="250"/>
      <c r="J427" s="250"/>
      <c r="K427" s="250"/>
      <c r="L427" s="250"/>
      <c r="M427" s="250"/>
      <c r="N427" s="250"/>
      <c r="O427" s="250"/>
      <c r="P427" s="250"/>
      <c r="Q427" s="250"/>
      <c r="R427" s="250"/>
      <c r="S427" s="250"/>
      <c r="T427" s="250"/>
      <c r="U427" s="250"/>
      <c r="V427" s="250"/>
    </row>
    <row r="428" spans="1:22" ht="14.25" customHeight="1" x14ac:dyDescent="0.15">
      <c r="A428" s="250"/>
      <c r="B428" s="250"/>
      <c r="C428" s="250"/>
      <c r="D428" s="250"/>
      <c r="E428" s="250"/>
      <c r="F428" s="250"/>
      <c r="G428" s="250"/>
      <c r="H428" s="250"/>
      <c r="I428" s="250"/>
      <c r="J428" s="250"/>
      <c r="K428" s="250"/>
      <c r="L428" s="250"/>
      <c r="M428" s="250"/>
      <c r="N428" s="250"/>
      <c r="O428" s="250"/>
      <c r="P428" s="250"/>
      <c r="Q428" s="250"/>
      <c r="R428" s="250"/>
      <c r="S428" s="250"/>
      <c r="T428" s="250"/>
      <c r="U428" s="250"/>
      <c r="V428" s="250"/>
    </row>
    <row r="429" spans="1:22" ht="14.25" customHeight="1" x14ac:dyDescent="0.15">
      <c r="A429" s="250"/>
      <c r="B429" s="250"/>
      <c r="C429" s="250"/>
      <c r="D429" s="250"/>
      <c r="E429" s="250"/>
      <c r="F429" s="250"/>
      <c r="G429" s="250"/>
      <c r="H429" s="250"/>
      <c r="I429" s="250"/>
      <c r="J429" s="250"/>
      <c r="K429" s="250"/>
      <c r="L429" s="250"/>
      <c r="M429" s="250"/>
      <c r="N429" s="250"/>
      <c r="O429" s="250"/>
      <c r="P429" s="250"/>
      <c r="Q429" s="250"/>
      <c r="R429" s="250"/>
      <c r="S429" s="250"/>
      <c r="T429" s="250"/>
      <c r="U429" s="250"/>
      <c r="V429" s="250"/>
    </row>
    <row r="430" spans="1:22" ht="14.25" customHeight="1" x14ac:dyDescent="0.15">
      <c r="A430" s="250"/>
      <c r="B430" s="250"/>
      <c r="C430" s="250"/>
      <c r="D430" s="250"/>
      <c r="E430" s="250"/>
      <c r="F430" s="250"/>
      <c r="G430" s="250"/>
      <c r="H430" s="250"/>
      <c r="I430" s="250"/>
      <c r="J430" s="250"/>
      <c r="K430" s="250"/>
      <c r="L430" s="250"/>
      <c r="M430" s="250"/>
      <c r="N430" s="250"/>
      <c r="O430" s="250"/>
      <c r="P430" s="250"/>
      <c r="Q430" s="250"/>
      <c r="R430" s="250"/>
      <c r="S430" s="250"/>
      <c r="T430" s="250"/>
      <c r="U430" s="250"/>
      <c r="V430" s="250"/>
    </row>
    <row r="431" spans="1:22" ht="14.25" customHeight="1" x14ac:dyDescent="0.15">
      <c r="A431" s="250"/>
      <c r="B431" s="250"/>
      <c r="C431" s="250"/>
      <c r="D431" s="250"/>
      <c r="E431" s="250"/>
      <c r="F431" s="250"/>
      <c r="G431" s="250"/>
      <c r="H431" s="250"/>
      <c r="I431" s="250"/>
      <c r="J431" s="250"/>
      <c r="K431" s="250"/>
      <c r="L431" s="250"/>
      <c r="M431" s="250"/>
      <c r="N431" s="250"/>
      <c r="O431" s="250"/>
      <c r="P431" s="250"/>
      <c r="Q431" s="250"/>
      <c r="R431" s="250"/>
      <c r="S431" s="250"/>
      <c r="T431" s="250"/>
      <c r="U431" s="250"/>
      <c r="V431" s="250"/>
    </row>
    <row r="432" spans="1:22" ht="14.25" customHeight="1" x14ac:dyDescent="0.15">
      <c r="A432" s="250"/>
      <c r="B432" s="250"/>
      <c r="C432" s="250"/>
      <c r="D432" s="250"/>
      <c r="E432" s="250"/>
      <c r="F432" s="250"/>
      <c r="G432" s="250"/>
      <c r="H432" s="250"/>
      <c r="I432" s="250"/>
      <c r="J432" s="250"/>
      <c r="K432" s="250"/>
      <c r="L432" s="250"/>
      <c r="M432" s="250"/>
      <c r="N432" s="250"/>
      <c r="O432" s="250"/>
      <c r="P432" s="250"/>
      <c r="Q432" s="250"/>
      <c r="R432" s="250"/>
      <c r="S432" s="250"/>
      <c r="T432" s="250"/>
      <c r="U432" s="250"/>
      <c r="V432" s="250"/>
    </row>
    <row r="433" spans="1:22" ht="14.25" customHeight="1" x14ac:dyDescent="0.15">
      <c r="A433" s="250"/>
      <c r="B433" s="250"/>
      <c r="C433" s="250"/>
      <c r="D433" s="250"/>
      <c r="E433" s="250"/>
      <c r="F433" s="250"/>
      <c r="G433" s="250"/>
      <c r="H433" s="250"/>
      <c r="I433" s="250"/>
      <c r="J433" s="250"/>
      <c r="K433" s="250"/>
      <c r="L433" s="250"/>
      <c r="M433" s="250"/>
      <c r="N433" s="250"/>
      <c r="O433" s="250"/>
      <c r="P433" s="250"/>
      <c r="Q433" s="250"/>
      <c r="R433" s="250"/>
      <c r="S433" s="250"/>
      <c r="T433" s="250"/>
      <c r="U433" s="250"/>
      <c r="V433" s="250"/>
    </row>
    <row r="434" spans="1:22" ht="14.25" customHeight="1" x14ac:dyDescent="0.15">
      <c r="A434" s="250"/>
      <c r="B434" s="250"/>
      <c r="C434" s="250"/>
      <c r="D434" s="250"/>
      <c r="E434" s="250"/>
      <c r="F434" s="250"/>
      <c r="G434" s="250"/>
      <c r="H434" s="250"/>
      <c r="I434" s="250"/>
      <c r="J434" s="250"/>
      <c r="K434" s="250"/>
      <c r="L434" s="250"/>
      <c r="M434" s="250"/>
      <c r="N434" s="250"/>
      <c r="O434" s="250"/>
      <c r="P434" s="250"/>
      <c r="Q434" s="250"/>
      <c r="R434" s="250"/>
      <c r="S434" s="250"/>
      <c r="T434" s="250"/>
      <c r="U434" s="250"/>
      <c r="V434" s="250"/>
    </row>
    <row r="435" spans="1:22" ht="14.25" customHeight="1" x14ac:dyDescent="0.15">
      <c r="A435" s="250"/>
      <c r="B435" s="250"/>
      <c r="C435" s="250"/>
      <c r="D435" s="250"/>
      <c r="E435" s="250"/>
      <c r="F435" s="250"/>
      <c r="G435" s="250"/>
      <c r="H435" s="250"/>
      <c r="I435" s="250"/>
      <c r="J435" s="250"/>
      <c r="K435" s="250"/>
      <c r="L435" s="250"/>
      <c r="M435" s="250"/>
      <c r="N435" s="250"/>
      <c r="O435" s="250"/>
      <c r="P435" s="250"/>
      <c r="Q435" s="250"/>
      <c r="R435" s="250"/>
      <c r="S435" s="250"/>
      <c r="T435" s="250"/>
      <c r="U435" s="250"/>
      <c r="V435" s="250"/>
    </row>
    <row r="436" spans="1:22" ht="14.25" customHeight="1" x14ac:dyDescent="0.15">
      <c r="A436" s="250"/>
      <c r="B436" s="250"/>
      <c r="C436" s="250"/>
      <c r="D436" s="250"/>
      <c r="E436" s="250"/>
      <c r="F436" s="250"/>
      <c r="G436" s="250"/>
      <c r="H436" s="250"/>
      <c r="I436" s="250"/>
      <c r="J436" s="250"/>
      <c r="K436" s="250"/>
      <c r="L436" s="250"/>
      <c r="M436" s="250"/>
      <c r="N436" s="250"/>
      <c r="O436" s="250"/>
      <c r="P436" s="250"/>
      <c r="Q436" s="250"/>
      <c r="R436" s="250"/>
      <c r="S436" s="250"/>
      <c r="T436" s="250"/>
      <c r="U436" s="250"/>
      <c r="V436" s="250"/>
    </row>
    <row r="437" spans="1:22" ht="14.25" customHeight="1" x14ac:dyDescent="0.15">
      <c r="A437" s="250"/>
      <c r="B437" s="250"/>
      <c r="C437" s="250"/>
      <c r="D437" s="250"/>
      <c r="E437" s="250"/>
      <c r="F437" s="250"/>
      <c r="G437" s="250"/>
      <c r="H437" s="250"/>
      <c r="I437" s="250"/>
      <c r="J437" s="250"/>
      <c r="K437" s="250"/>
      <c r="L437" s="250"/>
      <c r="M437" s="250"/>
      <c r="N437" s="250"/>
      <c r="O437" s="250"/>
      <c r="P437" s="250"/>
      <c r="Q437" s="250"/>
      <c r="R437" s="250"/>
      <c r="S437" s="250"/>
      <c r="T437" s="250"/>
      <c r="U437" s="250"/>
      <c r="V437" s="250"/>
    </row>
    <row r="438" spans="1:22" ht="14.25" customHeight="1" x14ac:dyDescent="0.15">
      <c r="A438" s="250"/>
      <c r="B438" s="250"/>
      <c r="C438" s="250"/>
      <c r="D438" s="250"/>
      <c r="E438" s="250"/>
      <c r="F438" s="250"/>
      <c r="G438" s="250"/>
      <c r="H438" s="250"/>
      <c r="I438" s="250"/>
      <c r="J438" s="250"/>
      <c r="K438" s="250"/>
      <c r="L438" s="250"/>
      <c r="M438" s="250"/>
      <c r="N438" s="250"/>
      <c r="O438" s="250"/>
      <c r="P438" s="250"/>
      <c r="Q438" s="250"/>
      <c r="R438" s="250"/>
      <c r="S438" s="250"/>
      <c r="T438" s="250"/>
      <c r="U438" s="250"/>
      <c r="V438" s="250"/>
    </row>
    <row r="439" spans="1:22" ht="14.25" customHeight="1" x14ac:dyDescent="0.15">
      <c r="A439" s="250"/>
      <c r="B439" s="250"/>
      <c r="C439" s="250"/>
      <c r="D439" s="250"/>
      <c r="E439" s="250"/>
      <c r="F439" s="250"/>
      <c r="G439" s="250"/>
      <c r="H439" s="250"/>
      <c r="I439" s="250"/>
      <c r="J439" s="250"/>
      <c r="K439" s="250"/>
      <c r="L439" s="250"/>
      <c r="M439" s="250"/>
      <c r="N439" s="250"/>
      <c r="O439" s="250"/>
      <c r="P439" s="250"/>
      <c r="Q439" s="250"/>
      <c r="R439" s="250"/>
      <c r="S439" s="250"/>
      <c r="T439" s="250"/>
      <c r="U439" s="250"/>
      <c r="V439" s="250"/>
    </row>
    <row r="440" spans="1:22" ht="14.25" customHeight="1" x14ac:dyDescent="0.15">
      <c r="A440" s="250"/>
      <c r="B440" s="250"/>
      <c r="C440" s="250"/>
      <c r="D440" s="250"/>
      <c r="E440" s="250"/>
      <c r="F440" s="250"/>
      <c r="G440" s="250"/>
      <c r="H440" s="250"/>
      <c r="I440" s="250"/>
      <c r="J440" s="250"/>
      <c r="K440" s="250"/>
      <c r="L440" s="250"/>
      <c r="M440" s="250"/>
      <c r="N440" s="250"/>
      <c r="O440" s="250"/>
      <c r="P440" s="250"/>
      <c r="Q440" s="250"/>
      <c r="R440" s="250"/>
      <c r="S440" s="250"/>
      <c r="T440" s="250"/>
      <c r="U440" s="250"/>
      <c r="V440" s="250"/>
    </row>
    <row r="441" spans="1:22" ht="14.25" customHeight="1" x14ac:dyDescent="0.15">
      <c r="A441" s="250"/>
      <c r="B441" s="250"/>
      <c r="C441" s="250"/>
      <c r="D441" s="250"/>
      <c r="E441" s="250"/>
      <c r="F441" s="250"/>
      <c r="G441" s="250"/>
      <c r="H441" s="250"/>
      <c r="I441" s="250"/>
      <c r="J441" s="250"/>
      <c r="K441" s="250"/>
      <c r="L441" s="250"/>
      <c r="M441" s="250"/>
      <c r="N441" s="250"/>
      <c r="O441" s="250"/>
      <c r="P441" s="250"/>
      <c r="Q441" s="250"/>
      <c r="R441" s="250"/>
      <c r="S441" s="250"/>
      <c r="T441" s="250"/>
      <c r="U441" s="250"/>
      <c r="V441" s="250"/>
    </row>
    <row r="442" spans="1:22" ht="14.25" customHeight="1" x14ac:dyDescent="0.15">
      <c r="A442" s="250"/>
      <c r="B442" s="250"/>
      <c r="C442" s="250"/>
      <c r="D442" s="250"/>
      <c r="E442" s="250"/>
      <c r="F442" s="250"/>
      <c r="G442" s="250"/>
      <c r="H442" s="250"/>
      <c r="I442" s="250"/>
      <c r="J442" s="250"/>
      <c r="K442" s="250"/>
      <c r="L442" s="250"/>
      <c r="M442" s="250"/>
      <c r="N442" s="250"/>
      <c r="O442" s="250"/>
      <c r="P442" s="250"/>
      <c r="Q442" s="250"/>
      <c r="R442" s="250"/>
      <c r="S442" s="250"/>
      <c r="T442" s="250"/>
      <c r="U442" s="250"/>
      <c r="V442" s="250"/>
    </row>
    <row r="443" spans="1:22" ht="14.25" customHeight="1" x14ac:dyDescent="0.15">
      <c r="A443" s="250"/>
      <c r="B443" s="250"/>
      <c r="C443" s="250"/>
      <c r="D443" s="250"/>
      <c r="E443" s="250"/>
      <c r="F443" s="250"/>
      <c r="G443" s="250"/>
      <c r="H443" s="250"/>
      <c r="I443" s="250"/>
      <c r="J443" s="250"/>
      <c r="K443" s="250"/>
      <c r="L443" s="250"/>
      <c r="M443" s="250"/>
      <c r="N443" s="250"/>
      <c r="O443" s="250"/>
      <c r="P443" s="250"/>
      <c r="Q443" s="250"/>
      <c r="R443" s="250"/>
      <c r="S443" s="250"/>
      <c r="T443" s="250"/>
      <c r="U443" s="250"/>
      <c r="V443" s="250"/>
    </row>
    <row r="444" spans="1:22" ht="14.25" customHeight="1" x14ac:dyDescent="0.15">
      <c r="A444" s="250"/>
      <c r="B444" s="250"/>
      <c r="C444" s="250"/>
      <c r="D444" s="250"/>
      <c r="E444" s="250"/>
      <c r="F444" s="250"/>
      <c r="G444" s="250"/>
      <c r="H444" s="250"/>
      <c r="I444" s="250"/>
      <c r="J444" s="250"/>
      <c r="K444" s="250"/>
      <c r="L444" s="250"/>
      <c r="M444" s="250"/>
      <c r="N444" s="250"/>
      <c r="O444" s="250"/>
      <c r="P444" s="250"/>
      <c r="Q444" s="250"/>
      <c r="R444" s="250"/>
      <c r="S444" s="250"/>
      <c r="T444" s="250"/>
      <c r="U444" s="250"/>
      <c r="V444" s="250"/>
    </row>
    <row r="445" spans="1:22" ht="14.25" customHeight="1" x14ac:dyDescent="0.15">
      <c r="A445" s="250"/>
      <c r="B445" s="250"/>
      <c r="C445" s="250"/>
      <c r="D445" s="250"/>
      <c r="E445" s="250"/>
      <c r="F445" s="250"/>
      <c r="G445" s="250"/>
      <c r="H445" s="250"/>
      <c r="I445" s="250"/>
      <c r="J445" s="250"/>
      <c r="K445" s="250"/>
      <c r="L445" s="250"/>
      <c r="M445" s="250"/>
      <c r="N445" s="250"/>
      <c r="O445" s="250"/>
      <c r="P445" s="250"/>
      <c r="Q445" s="250"/>
      <c r="R445" s="250"/>
      <c r="S445" s="250"/>
      <c r="T445" s="250"/>
      <c r="U445" s="250"/>
      <c r="V445" s="250"/>
    </row>
    <row r="446" spans="1:22" ht="14.25" customHeight="1" x14ac:dyDescent="0.15">
      <c r="A446" s="250"/>
      <c r="B446" s="250"/>
      <c r="C446" s="250"/>
      <c r="D446" s="250"/>
      <c r="E446" s="250"/>
      <c r="F446" s="250"/>
      <c r="G446" s="250"/>
      <c r="H446" s="250"/>
      <c r="I446" s="250"/>
      <c r="J446" s="250"/>
      <c r="K446" s="250"/>
      <c r="L446" s="250"/>
      <c r="M446" s="250"/>
      <c r="N446" s="250"/>
      <c r="O446" s="250"/>
      <c r="P446" s="250"/>
      <c r="Q446" s="250"/>
      <c r="R446" s="250"/>
      <c r="S446" s="250"/>
      <c r="T446" s="250"/>
      <c r="U446" s="250"/>
      <c r="V446" s="250"/>
    </row>
    <row r="447" spans="1:22" ht="14.25" customHeight="1" x14ac:dyDescent="0.15">
      <c r="A447" s="250"/>
      <c r="B447" s="250"/>
      <c r="C447" s="250"/>
      <c r="D447" s="250"/>
      <c r="E447" s="250"/>
      <c r="F447" s="250"/>
      <c r="G447" s="250"/>
      <c r="H447" s="250"/>
      <c r="I447" s="250"/>
      <c r="J447" s="250"/>
      <c r="K447" s="250"/>
      <c r="L447" s="250"/>
      <c r="M447" s="250"/>
      <c r="N447" s="250"/>
      <c r="O447" s="250"/>
      <c r="P447" s="250"/>
      <c r="Q447" s="250"/>
      <c r="R447" s="250"/>
      <c r="S447" s="250"/>
      <c r="T447" s="250"/>
      <c r="U447" s="250"/>
      <c r="V447" s="250"/>
    </row>
    <row r="448" spans="1:22" ht="14.25" customHeight="1" x14ac:dyDescent="0.15">
      <c r="A448" s="250"/>
      <c r="B448" s="250"/>
      <c r="C448" s="250"/>
      <c r="D448" s="250"/>
      <c r="E448" s="250"/>
      <c r="F448" s="250"/>
      <c r="G448" s="250"/>
      <c r="H448" s="250"/>
      <c r="I448" s="250"/>
      <c r="J448" s="250"/>
      <c r="K448" s="250"/>
      <c r="L448" s="250"/>
      <c r="M448" s="250"/>
      <c r="N448" s="250"/>
      <c r="O448" s="250"/>
      <c r="P448" s="250"/>
      <c r="Q448" s="250"/>
      <c r="R448" s="250"/>
      <c r="S448" s="250"/>
      <c r="T448" s="250"/>
      <c r="U448" s="250"/>
      <c r="V448" s="250"/>
    </row>
    <row r="449" spans="1:22" ht="14.25" customHeight="1" x14ac:dyDescent="0.15">
      <c r="A449" s="250"/>
      <c r="B449" s="250"/>
      <c r="C449" s="250"/>
      <c r="D449" s="250"/>
      <c r="E449" s="250"/>
      <c r="F449" s="250"/>
      <c r="G449" s="250"/>
      <c r="H449" s="250"/>
      <c r="I449" s="250"/>
      <c r="J449" s="250"/>
      <c r="K449" s="250"/>
      <c r="L449" s="250"/>
      <c r="M449" s="250"/>
      <c r="N449" s="250"/>
      <c r="O449" s="250"/>
      <c r="P449" s="250"/>
      <c r="Q449" s="250"/>
      <c r="R449" s="250"/>
      <c r="S449" s="250"/>
      <c r="T449" s="250"/>
      <c r="U449" s="250"/>
      <c r="V449" s="250"/>
    </row>
    <row r="450" spans="1:22" ht="14.25" customHeight="1" x14ac:dyDescent="0.15">
      <c r="A450" s="250"/>
      <c r="B450" s="250"/>
      <c r="C450" s="250"/>
      <c r="D450" s="250"/>
      <c r="E450" s="250"/>
      <c r="F450" s="250"/>
      <c r="G450" s="250"/>
      <c r="H450" s="250"/>
      <c r="I450" s="250"/>
      <c r="J450" s="250"/>
      <c r="K450" s="250"/>
      <c r="L450" s="250"/>
      <c r="M450" s="250"/>
      <c r="N450" s="250"/>
      <c r="O450" s="250"/>
      <c r="P450" s="250"/>
      <c r="Q450" s="250"/>
      <c r="R450" s="250"/>
      <c r="S450" s="250"/>
      <c r="T450" s="250"/>
      <c r="U450" s="250"/>
      <c r="V450" s="250"/>
    </row>
    <row r="451" spans="1:22" ht="14.25" customHeight="1" x14ac:dyDescent="0.15">
      <c r="A451" s="250"/>
      <c r="B451" s="250"/>
      <c r="C451" s="250"/>
      <c r="D451" s="250"/>
      <c r="E451" s="250"/>
      <c r="F451" s="250"/>
      <c r="G451" s="250"/>
      <c r="H451" s="250"/>
      <c r="I451" s="250"/>
      <c r="J451" s="250"/>
      <c r="K451" s="250"/>
      <c r="L451" s="250"/>
      <c r="M451" s="250"/>
      <c r="N451" s="250"/>
      <c r="O451" s="250"/>
      <c r="P451" s="250"/>
      <c r="Q451" s="250"/>
      <c r="R451" s="250"/>
      <c r="S451" s="250"/>
      <c r="T451" s="250"/>
      <c r="U451" s="250"/>
      <c r="V451" s="250"/>
    </row>
    <row r="452" spans="1:22" ht="14.25" customHeight="1" x14ac:dyDescent="0.15">
      <c r="A452" s="250"/>
      <c r="B452" s="250"/>
      <c r="C452" s="250"/>
      <c r="D452" s="250"/>
      <c r="E452" s="250"/>
      <c r="F452" s="250"/>
      <c r="G452" s="250"/>
      <c r="H452" s="250"/>
      <c r="I452" s="250"/>
      <c r="J452" s="250"/>
      <c r="K452" s="250"/>
      <c r="L452" s="250"/>
      <c r="M452" s="250"/>
      <c r="N452" s="250"/>
      <c r="O452" s="250"/>
      <c r="P452" s="250"/>
      <c r="Q452" s="250"/>
      <c r="R452" s="250"/>
      <c r="S452" s="250"/>
      <c r="T452" s="250"/>
      <c r="U452" s="250"/>
      <c r="V452" s="250"/>
    </row>
  </sheetData>
  <mergeCells count="416">
    <mergeCell ref="H153:H154"/>
    <mergeCell ref="I153:I154"/>
    <mergeCell ref="B155:B156"/>
    <mergeCell ref="C155:C156"/>
    <mergeCell ref="D155:D156"/>
    <mergeCell ref="E155:E156"/>
    <mergeCell ref="F155:F156"/>
    <mergeCell ref="G155:G156"/>
    <mergeCell ref="H155:H156"/>
    <mergeCell ref="I155:I156"/>
    <mergeCell ref="B153:B154"/>
    <mergeCell ref="C153:C154"/>
    <mergeCell ref="D153:D154"/>
    <mergeCell ref="E153:E154"/>
    <mergeCell ref="F153:F154"/>
    <mergeCell ref="G153:G154"/>
    <mergeCell ref="B151:B152"/>
    <mergeCell ref="C151:C152"/>
    <mergeCell ref="D151:D152"/>
    <mergeCell ref="E151:E152"/>
    <mergeCell ref="F151:F152"/>
    <mergeCell ref="G151:G152"/>
    <mergeCell ref="H151:H152"/>
    <mergeCell ref="I151:I152"/>
    <mergeCell ref="M137:M138"/>
    <mergeCell ref="T135:T136"/>
    <mergeCell ref="B137:B138"/>
    <mergeCell ref="C137:C138"/>
    <mergeCell ref="D137:D138"/>
    <mergeCell ref="E137:E138"/>
    <mergeCell ref="F137:F138"/>
    <mergeCell ref="G137:G138"/>
    <mergeCell ref="H137:H138"/>
    <mergeCell ref="I137:I138"/>
    <mergeCell ref="M135:M136"/>
    <mergeCell ref="N135:N136"/>
    <mergeCell ref="O135:O136"/>
    <mergeCell ref="P135:P136"/>
    <mergeCell ref="Q135:Q136"/>
    <mergeCell ref="R135:R136"/>
    <mergeCell ref="S137:S138"/>
    <mergeCell ref="T137:T138"/>
    <mergeCell ref="N137:N138"/>
    <mergeCell ref="O137:O138"/>
    <mergeCell ref="P137:P138"/>
    <mergeCell ref="Q137:Q138"/>
    <mergeCell ref="R137:R138"/>
    <mergeCell ref="B135:B136"/>
    <mergeCell ref="C135:C136"/>
    <mergeCell ref="D135:D136"/>
    <mergeCell ref="E135:E136"/>
    <mergeCell ref="F135:F136"/>
    <mergeCell ref="G135:G136"/>
    <mergeCell ref="H135:H136"/>
    <mergeCell ref="I135:I136"/>
    <mergeCell ref="M133:M134"/>
    <mergeCell ref="S120:S121"/>
    <mergeCell ref="D120:D121"/>
    <mergeCell ref="E120:E121"/>
    <mergeCell ref="F120:F121"/>
    <mergeCell ref="G120:G121"/>
    <mergeCell ref="H120:H121"/>
    <mergeCell ref="I120:I121"/>
    <mergeCell ref="S135:S136"/>
    <mergeCell ref="T120:T121"/>
    <mergeCell ref="B133:B134"/>
    <mergeCell ref="C133:C134"/>
    <mergeCell ref="D133:D134"/>
    <mergeCell ref="E133:E134"/>
    <mergeCell ref="F133:F134"/>
    <mergeCell ref="G133:G134"/>
    <mergeCell ref="H133:H134"/>
    <mergeCell ref="I133:I134"/>
    <mergeCell ref="M120:M121"/>
    <mergeCell ref="N120:N121"/>
    <mergeCell ref="O120:O121"/>
    <mergeCell ref="P120:P121"/>
    <mergeCell ref="Q120:Q121"/>
    <mergeCell ref="R120:R121"/>
    <mergeCell ref="S133:S134"/>
    <mergeCell ref="T133:T134"/>
    <mergeCell ref="N133:N134"/>
    <mergeCell ref="O133:O134"/>
    <mergeCell ref="P133:P134"/>
    <mergeCell ref="Q133:Q134"/>
    <mergeCell ref="R133:R134"/>
    <mergeCell ref="B120:B121"/>
    <mergeCell ref="C120:C121"/>
    <mergeCell ref="M118:M119"/>
    <mergeCell ref="S116:S117"/>
    <mergeCell ref="T116:T117"/>
    <mergeCell ref="B118:B119"/>
    <mergeCell ref="C118:C119"/>
    <mergeCell ref="D118:D119"/>
    <mergeCell ref="E118:E119"/>
    <mergeCell ref="F118:F119"/>
    <mergeCell ref="G118:G119"/>
    <mergeCell ref="H118:H119"/>
    <mergeCell ref="I118:I119"/>
    <mergeCell ref="M116:M117"/>
    <mergeCell ref="N116:N117"/>
    <mergeCell ref="O116:O117"/>
    <mergeCell ref="P116:P117"/>
    <mergeCell ref="Q116:Q117"/>
    <mergeCell ref="R116:R117"/>
    <mergeCell ref="S118:S119"/>
    <mergeCell ref="T118:T119"/>
    <mergeCell ref="N118:N119"/>
    <mergeCell ref="O118:O119"/>
    <mergeCell ref="P118:P119"/>
    <mergeCell ref="Q118:Q119"/>
    <mergeCell ref="R118:R119"/>
    <mergeCell ref="B116:B117"/>
    <mergeCell ref="C116:C117"/>
    <mergeCell ref="D116:D117"/>
    <mergeCell ref="E116:E117"/>
    <mergeCell ref="F116:F117"/>
    <mergeCell ref="G116:G117"/>
    <mergeCell ref="H116:H117"/>
    <mergeCell ref="I116:I117"/>
    <mergeCell ref="M103:M104"/>
    <mergeCell ref="T101:T102"/>
    <mergeCell ref="B103:B104"/>
    <mergeCell ref="C103:C104"/>
    <mergeCell ref="D103:D104"/>
    <mergeCell ref="E103:E104"/>
    <mergeCell ref="F103:F104"/>
    <mergeCell ref="G103:G104"/>
    <mergeCell ref="H103:H104"/>
    <mergeCell ref="I103:I104"/>
    <mergeCell ref="M101:M102"/>
    <mergeCell ref="N101:N102"/>
    <mergeCell ref="O101:O102"/>
    <mergeCell ref="P101:P102"/>
    <mergeCell ref="Q101:Q102"/>
    <mergeCell ref="R101:R102"/>
    <mergeCell ref="S103:S104"/>
    <mergeCell ref="T103:T104"/>
    <mergeCell ref="N103:N104"/>
    <mergeCell ref="O103:O104"/>
    <mergeCell ref="P103:P104"/>
    <mergeCell ref="Q103:Q104"/>
    <mergeCell ref="R103:R104"/>
    <mergeCell ref="B101:B102"/>
    <mergeCell ref="C101:C102"/>
    <mergeCell ref="D101:D102"/>
    <mergeCell ref="E101:E102"/>
    <mergeCell ref="F101:F102"/>
    <mergeCell ref="G101:G102"/>
    <mergeCell ref="H101:H102"/>
    <mergeCell ref="I101:I102"/>
    <mergeCell ref="M99:M100"/>
    <mergeCell ref="S86:S87"/>
    <mergeCell ref="D86:D87"/>
    <mergeCell ref="E86:E87"/>
    <mergeCell ref="F86:F87"/>
    <mergeCell ref="G86:G87"/>
    <mergeCell ref="H86:H87"/>
    <mergeCell ref="I86:I87"/>
    <mergeCell ref="S101:S102"/>
    <mergeCell ref="T86:T87"/>
    <mergeCell ref="B99:B100"/>
    <mergeCell ref="C99:C100"/>
    <mergeCell ref="D99:D100"/>
    <mergeCell ref="E99:E100"/>
    <mergeCell ref="F99:F100"/>
    <mergeCell ref="G99:G100"/>
    <mergeCell ref="H99:H100"/>
    <mergeCell ref="I99:I100"/>
    <mergeCell ref="M86:M87"/>
    <mergeCell ref="N86:N87"/>
    <mergeCell ref="O86:O87"/>
    <mergeCell ref="P86:P87"/>
    <mergeCell ref="Q86:Q87"/>
    <mergeCell ref="R86:R87"/>
    <mergeCell ref="S99:S100"/>
    <mergeCell ref="T99:T100"/>
    <mergeCell ref="N99:N100"/>
    <mergeCell ref="O99:O100"/>
    <mergeCell ref="P99:P100"/>
    <mergeCell ref="Q99:Q100"/>
    <mergeCell ref="R99:R100"/>
    <mergeCell ref="B86:B87"/>
    <mergeCell ref="C86:C87"/>
    <mergeCell ref="M84:M85"/>
    <mergeCell ref="S82:S83"/>
    <mergeCell ref="T82:T83"/>
    <mergeCell ref="B84:B85"/>
    <mergeCell ref="C84:C85"/>
    <mergeCell ref="D84:D85"/>
    <mergeCell ref="E84:E85"/>
    <mergeCell ref="F84:F85"/>
    <mergeCell ref="G84:G85"/>
    <mergeCell ref="H84:H85"/>
    <mergeCell ref="I84:I85"/>
    <mergeCell ref="M82:M83"/>
    <mergeCell ref="N82:N83"/>
    <mergeCell ref="O82:O83"/>
    <mergeCell ref="P82:P83"/>
    <mergeCell ref="Q82:Q83"/>
    <mergeCell ref="R82:R83"/>
    <mergeCell ref="S84:S85"/>
    <mergeCell ref="T84:T85"/>
    <mergeCell ref="N84:N85"/>
    <mergeCell ref="O84:O85"/>
    <mergeCell ref="P84:P85"/>
    <mergeCell ref="Q84:Q85"/>
    <mergeCell ref="R84:R85"/>
    <mergeCell ref="B82:B83"/>
    <mergeCell ref="C82:C83"/>
    <mergeCell ref="D82:D83"/>
    <mergeCell ref="E82:E83"/>
    <mergeCell ref="F82:F83"/>
    <mergeCell ref="G82:G83"/>
    <mergeCell ref="H82:H83"/>
    <mergeCell ref="I82:I83"/>
    <mergeCell ref="M69:M70"/>
    <mergeCell ref="T67:T68"/>
    <mergeCell ref="B69:B70"/>
    <mergeCell ref="C69:C70"/>
    <mergeCell ref="D69:D70"/>
    <mergeCell ref="E69:E70"/>
    <mergeCell ref="F69:F70"/>
    <mergeCell ref="G69:G70"/>
    <mergeCell ref="H69:H70"/>
    <mergeCell ref="I69:I70"/>
    <mergeCell ref="M67:M68"/>
    <mergeCell ref="N67:N68"/>
    <mergeCell ref="O67:O68"/>
    <mergeCell ref="P67:P68"/>
    <mergeCell ref="Q67:Q68"/>
    <mergeCell ref="R67:R68"/>
    <mergeCell ref="S69:S70"/>
    <mergeCell ref="T69:T70"/>
    <mergeCell ref="N69:N70"/>
    <mergeCell ref="O69:O70"/>
    <mergeCell ref="P69:P70"/>
    <mergeCell ref="Q69:Q70"/>
    <mergeCell ref="R69:R70"/>
    <mergeCell ref="B67:B68"/>
    <mergeCell ref="C67:C68"/>
    <mergeCell ref="D67:D68"/>
    <mergeCell ref="E67:E68"/>
    <mergeCell ref="F67:F68"/>
    <mergeCell ref="G67:G68"/>
    <mergeCell ref="H67:H68"/>
    <mergeCell ref="I67:I68"/>
    <mergeCell ref="M65:M66"/>
    <mergeCell ref="S52:S53"/>
    <mergeCell ref="D52:D53"/>
    <mergeCell ref="E52:E53"/>
    <mergeCell ref="F52:F53"/>
    <mergeCell ref="G52:G53"/>
    <mergeCell ref="H52:H53"/>
    <mergeCell ref="I52:I53"/>
    <mergeCell ref="S67:S68"/>
    <mergeCell ref="T52:T53"/>
    <mergeCell ref="B65:B66"/>
    <mergeCell ref="C65:C66"/>
    <mergeCell ref="D65:D66"/>
    <mergeCell ref="E65:E66"/>
    <mergeCell ref="F65:F66"/>
    <mergeCell ref="G65:G66"/>
    <mergeCell ref="H65:H66"/>
    <mergeCell ref="I65:I66"/>
    <mergeCell ref="M52:M53"/>
    <mergeCell ref="N52:N53"/>
    <mergeCell ref="O52:O53"/>
    <mergeCell ref="P52:P53"/>
    <mergeCell ref="Q52:Q53"/>
    <mergeCell ref="R52:R53"/>
    <mergeCell ref="S65:S66"/>
    <mergeCell ref="T65:T66"/>
    <mergeCell ref="N65:N66"/>
    <mergeCell ref="O65:O66"/>
    <mergeCell ref="P65:P66"/>
    <mergeCell ref="Q65:Q66"/>
    <mergeCell ref="R65:R66"/>
    <mergeCell ref="B52:B53"/>
    <mergeCell ref="C52:C53"/>
    <mergeCell ref="M50:M51"/>
    <mergeCell ref="S48:S49"/>
    <mergeCell ref="T48:T49"/>
    <mergeCell ref="B50:B51"/>
    <mergeCell ref="C50:C51"/>
    <mergeCell ref="D50:D51"/>
    <mergeCell ref="E50:E51"/>
    <mergeCell ref="F50:F51"/>
    <mergeCell ref="G50:G51"/>
    <mergeCell ref="H50:H51"/>
    <mergeCell ref="I50:I51"/>
    <mergeCell ref="M48:M49"/>
    <mergeCell ref="N48:N49"/>
    <mergeCell ref="O48:O49"/>
    <mergeCell ref="P48:P49"/>
    <mergeCell ref="Q48:Q49"/>
    <mergeCell ref="R48:R49"/>
    <mergeCell ref="S50:S51"/>
    <mergeCell ref="T50:T51"/>
    <mergeCell ref="N50:N51"/>
    <mergeCell ref="O50:O51"/>
    <mergeCell ref="P50:P51"/>
    <mergeCell ref="Q50:Q51"/>
    <mergeCell ref="R50:R51"/>
    <mergeCell ref="B48:B49"/>
    <mergeCell ref="C48:C49"/>
    <mergeCell ref="D48:D49"/>
    <mergeCell ref="E48:E49"/>
    <mergeCell ref="F48:F49"/>
    <mergeCell ref="G48:G49"/>
    <mergeCell ref="H48:H49"/>
    <mergeCell ref="I48:I49"/>
    <mergeCell ref="M35:M36"/>
    <mergeCell ref="T33:T34"/>
    <mergeCell ref="B35:B36"/>
    <mergeCell ref="C35:C36"/>
    <mergeCell ref="D35:D36"/>
    <mergeCell ref="E35:E36"/>
    <mergeCell ref="F35:F36"/>
    <mergeCell ref="G35:G36"/>
    <mergeCell ref="H35:H36"/>
    <mergeCell ref="I35:I36"/>
    <mergeCell ref="M33:M34"/>
    <mergeCell ref="N33:N34"/>
    <mergeCell ref="O33:O34"/>
    <mergeCell ref="P33:P34"/>
    <mergeCell ref="Q33:Q34"/>
    <mergeCell ref="R33:R34"/>
    <mergeCell ref="S35:S36"/>
    <mergeCell ref="T35:T36"/>
    <mergeCell ref="N35:N36"/>
    <mergeCell ref="O35:O36"/>
    <mergeCell ref="P35:P36"/>
    <mergeCell ref="Q35:Q36"/>
    <mergeCell ref="R35:R36"/>
    <mergeCell ref="B33:B34"/>
    <mergeCell ref="C33:C34"/>
    <mergeCell ref="D33:D34"/>
    <mergeCell ref="E33:E34"/>
    <mergeCell ref="F33:F34"/>
    <mergeCell ref="G33:G34"/>
    <mergeCell ref="H33:H34"/>
    <mergeCell ref="I33:I34"/>
    <mergeCell ref="M31:M32"/>
    <mergeCell ref="S18:S19"/>
    <mergeCell ref="D18:D19"/>
    <mergeCell ref="E18:E19"/>
    <mergeCell ref="F18:F19"/>
    <mergeCell ref="G18:G19"/>
    <mergeCell ref="H18:H19"/>
    <mergeCell ref="I18:I19"/>
    <mergeCell ref="S33:S34"/>
    <mergeCell ref="T18:T19"/>
    <mergeCell ref="B31:B32"/>
    <mergeCell ref="C31:C32"/>
    <mergeCell ref="D31:D32"/>
    <mergeCell ref="E31:E32"/>
    <mergeCell ref="F31:F32"/>
    <mergeCell ref="G31:G32"/>
    <mergeCell ref="H31:H32"/>
    <mergeCell ref="I31:I32"/>
    <mergeCell ref="M18:M19"/>
    <mergeCell ref="N18:N19"/>
    <mergeCell ref="O18:O19"/>
    <mergeCell ref="P18:P19"/>
    <mergeCell ref="Q18:Q19"/>
    <mergeCell ref="R18:R19"/>
    <mergeCell ref="S31:S32"/>
    <mergeCell ref="T31:T32"/>
    <mergeCell ref="N31:N32"/>
    <mergeCell ref="O31:O32"/>
    <mergeCell ref="P31:P32"/>
    <mergeCell ref="Q31:Q32"/>
    <mergeCell ref="R31:R32"/>
    <mergeCell ref="B18:B19"/>
    <mergeCell ref="C18:C19"/>
    <mergeCell ref="M16:M17"/>
    <mergeCell ref="T14:T15"/>
    <mergeCell ref="B16:B17"/>
    <mergeCell ref="C16:C17"/>
    <mergeCell ref="D16:D17"/>
    <mergeCell ref="E16:E17"/>
    <mergeCell ref="F16:F17"/>
    <mergeCell ref="G16:G17"/>
    <mergeCell ref="H16:H17"/>
    <mergeCell ref="I16:I17"/>
    <mergeCell ref="M14:M15"/>
    <mergeCell ref="N14:N15"/>
    <mergeCell ref="O14:O15"/>
    <mergeCell ref="P14:P15"/>
    <mergeCell ref="Q14:Q15"/>
    <mergeCell ref="R14:R15"/>
    <mergeCell ref="S16:S17"/>
    <mergeCell ref="T16:T17"/>
    <mergeCell ref="N16:N17"/>
    <mergeCell ref="O16:O17"/>
    <mergeCell ref="P16:P17"/>
    <mergeCell ref="Q16:Q17"/>
    <mergeCell ref="R16:R17"/>
    <mergeCell ref="B4:E4"/>
    <mergeCell ref="G4:L4"/>
    <mergeCell ref="M4:S4"/>
    <mergeCell ref="B5:E5"/>
    <mergeCell ref="G5:J5"/>
    <mergeCell ref="N5:S5"/>
    <mergeCell ref="B6:E6"/>
    <mergeCell ref="G6:J6"/>
    <mergeCell ref="B14:B15"/>
    <mergeCell ref="C14:C15"/>
    <mergeCell ref="D14:D15"/>
    <mergeCell ref="E14:E15"/>
    <mergeCell ref="F14:F15"/>
    <mergeCell ref="G14:G15"/>
    <mergeCell ref="H14:H15"/>
    <mergeCell ref="I14:I15"/>
    <mergeCell ref="S14:S15"/>
  </mergeCells>
  <phoneticPr fontId="19"/>
  <conditionalFormatting sqref="C16:I19">
    <cfRule type="containsText" dxfId="485" priority="125" operator="containsText" text="休">
      <formula>NOT(ISERROR(SEARCH("休",C16)))</formula>
    </cfRule>
    <cfRule type="containsText" dxfId="484" priority="137" operator="containsText" text="雨">
      <formula>NOT(ISERROR(SEARCH("雨",C16)))</formula>
    </cfRule>
  </conditionalFormatting>
  <conditionalFormatting sqref="C13:I13 C30:I30 C47:I47 C64:I64 C81:I81">
    <cfRule type="containsText" dxfId="483" priority="127" operator="containsText" text="土,日">
      <formula>NOT(ISERROR(SEARCH("土,日",C13)))</formula>
    </cfRule>
  </conditionalFormatting>
  <conditionalFormatting sqref="H13">
    <cfRule type="containsText" dxfId="482" priority="126" operator="containsText" text="土">
      <formula>NOT(ISERROR(SEARCH("土",H13)))</formula>
    </cfRule>
  </conditionalFormatting>
  <conditionalFormatting sqref="H153:I156">
    <cfRule type="containsText" dxfId="481" priority="101" operator="containsText" text="休">
      <formula>NOT(ISERROR(SEARCH("休",H153)))</formula>
    </cfRule>
  </conditionalFormatting>
  <conditionalFormatting sqref="C98:I98">
    <cfRule type="containsText" dxfId="480" priority="123" operator="containsText" text="土,日">
      <formula>NOT(ISERROR(SEARCH("土,日",C98)))</formula>
    </cfRule>
  </conditionalFormatting>
  <conditionalFormatting sqref="C101:I104">
    <cfRule type="containsText" dxfId="479" priority="122" operator="containsText" text="休">
      <formula>NOT(ISERROR(SEARCH("休",C101)))</formula>
    </cfRule>
    <cfRule type="containsText" dxfId="478" priority="124" operator="containsText" text="雨">
      <formula>NOT(ISERROR(SEARCH("雨",C101)))</formula>
    </cfRule>
  </conditionalFormatting>
  <conditionalFormatting sqref="N33:T36">
    <cfRule type="containsText" dxfId="477" priority="120" operator="containsText" text="休">
      <formula>NOT(ISERROR(SEARCH("休",N33)))</formula>
    </cfRule>
    <cfRule type="containsText" dxfId="476" priority="121" operator="containsText" text="雨">
      <formula>NOT(ISERROR(SEARCH("雨",N33)))</formula>
    </cfRule>
  </conditionalFormatting>
  <conditionalFormatting sqref="N50:T53">
    <cfRule type="containsText" dxfId="475" priority="118" operator="containsText" text="休">
      <formula>NOT(ISERROR(SEARCH("休",N50)))</formula>
    </cfRule>
    <cfRule type="containsText" dxfId="474" priority="119" operator="containsText" text="雨">
      <formula>NOT(ISERROR(SEARCH("雨",N50)))</formula>
    </cfRule>
  </conditionalFormatting>
  <conditionalFormatting sqref="N67:T70">
    <cfRule type="containsText" dxfId="473" priority="117" operator="containsText" text="雨">
      <formula>NOT(ISERROR(SEARCH("雨",N67)))</formula>
    </cfRule>
  </conditionalFormatting>
  <conditionalFormatting sqref="S67:T70 S75:T75 T71:T74">
    <cfRule type="containsText" dxfId="472" priority="116" operator="containsText" text="休">
      <formula>NOT(ISERROR(SEARCH("休",S67)))</formula>
    </cfRule>
  </conditionalFormatting>
  <conditionalFormatting sqref="S84:T87 S92:T92 T88:T91">
    <cfRule type="containsText" dxfId="471" priority="113" operator="containsText" text="休">
      <formula>NOT(ISERROR(SEARCH("休",S84)))</formula>
    </cfRule>
  </conditionalFormatting>
  <conditionalFormatting sqref="N101:T104">
    <cfRule type="containsText" dxfId="470" priority="111" operator="containsText" text="休">
      <formula>NOT(ISERROR(SEARCH("休",N101)))</formula>
    </cfRule>
    <cfRule type="containsText" dxfId="469" priority="112" operator="containsText" text="雨">
      <formula>NOT(ISERROR(SEARCH("雨",N101)))</formula>
    </cfRule>
  </conditionalFormatting>
  <conditionalFormatting sqref="C118:I121">
    <cfRule type="containsText" dxfId="468" priority="108" operator="containsText" text="休">
      <formula>NOT(ISERROR(SEARCH("休",C118)))</formula>
    </cfRule>
    <cfRule type="containsText" dxfId="467" priority="110" operator="containsText" text="雨">
      <formula>NOT(ISERROR(SEARCH("雨",C118)))</formula>
    </cfRule>
  </conditionalFormatting>
  <conditionalFormatting sqref="C115:I115">
    <cfRule type="containsText" dxfId="466" priority="109" operator="containsText" text="土,日">
      <formula>NOT(ISERROR(SEARCH("土,日",C115)))</formula>
    </cfRule>
  </conditionalFormatting>
  <conditionalFormatting sqref="C132:I132">
    <cfRule type="containsText" dxfId="465" priority="106" operator="containsText" text="土,日">
      <formula>NOT(ISERROR(SEARCH("土,日",C132)))</formula>
    </cfRule>
  </conditionalFormatting>
  <conditionalFormatting sqref="C135:I138">
    <cfRule type="containsText" dxfId="464" priority="105" operator="containsText" text="休">
      <formula>NOT(ISERROR(SEARCH("休",C135)))</formula>
    </cfRule>
    <cfRule type="containsText" dxfId="463" priority="107" operator="containsText" text="休">
      <formula>NOT(ISERROR(SEARCH("休",C135)))</formula>
    </cfRule>
  </conditionalFormatting>
  <conditionalFormatting sqref="C153:I156">
    <cfRule type="containsText" dxfId="462" priority="103" operator="containsText" text="休">
      <formula>NOT(ISERROR(SEARCH("休",C153)))</formula>
    </cfRule>
    <cfRule type="containsText" dxfId="461" priority="104" operator="containsText" text="休">
      <formula>NOT(ISERROR(SEARCH("休",C153)))</formula>
    </cfRule>
  </conditionalFormatting>
  <conditionalFormatting sqref="C150:I150">
    <cfRule type="containsText" dxfId="460" priority="102" operator="containsText" text="土,日">
      <formula>NOT(ISERROR(SEARCH("土,日",C150)))</formula>
    </cfRule>
  </conditionalFormatting>
  <conditionalFormatting sqref="S118:T121 S126:T126 T122:T125">
    <cfRule type="containsText" dxfId="459" priority="98" operator="containsText" text="休">
      <formula>NOT(ISERROR(SEARCH("休",S118)))</formula>
    </cfRule>
  </conditionalFormatting>
  <conditionalFormatting sqref="S135:T138 S143:T143 T139:T142">
    <cfRule type="containsText" dxfId="458" priority="95" operator="containsText" text="休">
      <formula>NOT(ISERROR(SEARCH("休",S135)))</formula>
    </cfRule>
  </conditionalFormatting>
  <conditionalFormatting sqref="H13 H30 H47 H64 H81 H98 H115 H132 S132 S115 S98 S81 S64 S47 S30 S13">
    <cfRule type="containsText" dxfId="457" priority="94" operator="containsText" text="土">
      <formula>NOT(ISERROR(SEARCH("土",H13)))</formula>
    </cfRule>
  </conditionalFormatting>
  <conditionalFormatting sqref="I13 I30 I47 I64 I81 I98 I115 I132 T132 T115 T98 T81 T64 T47 T30 T13">
    <cfRule type="containsText" dxfId="456" priority="93" operator="containsText" text="日">
      <formula>NOT(ISERROR(SEARCH("日",I13)))</formula>
    </cfRule>
  </conditionalFormatting>
  <conditionalFormatting sqref="H12">
    <cfRule type="expression" dxfId="455" priority="92">
      <formula>AND(WEEKDAY(H10,2)=6, OR(INT((DAY(H10)-1)/7)+1=2, INT((DAY(H10)-1)/7)+1=4))</formula>
    </cfRule>
  </conditionalFormatting>
  <conditionalFormatting sqref="H29">
    <cfRule type="expression" dxfId="454" priority="91">
      <formula>AND(WEEKDAY(H27,2)=6, OR(INT((DAY(H27)-1)/7)+1=2, INT((DAY(H27)-1)/7)+1=4))</formula>
    </cfRule>
  </conditionalFormatting>
  <conditionalFormatting sqref="H46">
    <cfRule type="expression" dxfId="453" priority="90">
      <formula>AND(WEEKDAY(H44,2)=6, OR(INT((DAY(H44)-1)/7)+1=2, INT((DAY(H44)-1)/7)+1=4))</formula>
    </cfRule>
  </conditionalFormatting>
  <conditionalFormatting sqref="H63">
    <cfRule type="expression" dxfId="452" priority="87">
      <formula>AND(WEEKDAY(H61,2)=6, OR(INT((DAY(H61)-1)/7)+1=2, INT((DAY(H61)-1)/7)+1=4))</formula>
    </cfRule>
    <cfRule type="expression" dxfId="451" priority="89">
      <formula>AND(WEEKDAY(H61,2)=6, OR(INT((DAY(H61)-1)/7)+1=2, INT((DAY(H61)-1)/7)+1=4))</formula>
    </cfRule>
  </conditionalFormatting>
  <conditionalFormatting sqref="H80">
    <cfRule type="expression" dxfId="450" priority="86">
      <formula>AND(WEEKDAY(H78,2)=6, OR(INT((DAY(H78)-1)/7)+1=2, INT((DAY(H78)-1)/7)+1=4))</formula>
    </cfRule>
    <cfRule type="expression" dxfId="449" priority="88">
      <formula>AND(WEEKDAY(H78,2)=6, OR(INT((DAY(H78)-1)/7)+1=2, INT((DAY(H78)-1)/7)+1=4))</formula>
    </cfRule>
  </conditionalFormatting>
  <conditionalFormatting sqref="H97">
    <cfRule type="expression" dxfId="448" priority="85">
      <formula>AND(WEEKDAY(H95,2)=6, OR(INT((DAY(H95)-1)/7)+1=2, INT((DAY(H95)-1)/7)+1=4))</formula>
    </cfRule>
  </conditionalFormatting>
  <conditionalFormatting sqref="H114">
    <cfRule type="expression" dxfId="447" priority="84">
      <formula>AND(WEEKDAY(H112,2)=6, OR(INT((DAY(H112)-1)/7)+1=2, INT((DAY(H112)-1)/7)+1=4))</formula>
    </cfRule>
  </conditionalFormatting>
  <conditionalFormatting sqref="H131">
    <cfRule type="expression" dxfId="446" priority="83">
      <formula>AND(WEEKDAY(H129,2)=6, OR(INT((DAY(H129)-1)/7)+1=2, INT((DAY(H129)-1)/7)+1=4))</formula>
    </cfRule>
  </conditionalFormatting>
  <conditionalFormatting sqref="S12">
    <cfRule type="expression" dxfId="445" priority="82">
      <formula>AND(WEEKDAY(S10,2)=6, OR(INT((DAY(S10)-1)/7)+1=2, INT((DAY(S10)-1)/7)+1=4))</formula>
    </cfRule>
  </conditionalFormatting>
  <conditionalFormatting sqref="S29">
    <cfRule type="expression" dxfId="444" priority="81">
      <formula>AND(WEEKDAY(S27,2)=6, OR(INT((DAY(S27)-1)/7)+1=2, INT((DAY(S27)-1)/7)+1=4))</formula>
    </cfRule>
  </conditionalFormatting>
  <conditionalFormatting sqref="S46">
    <cfRule type="expression" dxfId="443" priority="80">
      <formula>AND(WEEKDAY(S44,2)=6, OR(INT((DAY(S44)-1)/7)+1=2, INT((DAY(S44)-1)/7)+1=4))</formula>
    </cfRule>
  </conditionalFormatting>
  <conditionalFormatting sqref="S63">
    <cfRule type="expression" dxfId="442" priority="79">
      <formula>AND(WEEKDAY(S61,2)=6, OR(INT((DAY(S61)-1)/7)+1=2, INT((DAY(S61)-1)/7)+1=4))</formula>
    </cfRule>
  </conditionalFormatting>
  <conditionalFormatting sqref="S80">
    <cfRule type="expression" dxfId="441" priority="78">
      <formula>AND(WEEKDAY(S78,2)=6, OR(INT((DAY(S78)-1)/7)+1=2, INT((DAY(S78)-1)/7)+1=4))</formula>
    </cfRule>
  </conditionalFormatting>
  <conditionalFormatting sqref="S97">
    <cfRule type="expression" dxfId="440" priority="76">
      <formula>AND(WEEKDAY(S95,2)=6, OR(INT((DAY(S95)-1)/7)+1=2, INT((DAY(S95)-1)/7)+1=4))</formula>
    </cfRule>
    <cfRule type="expression" dxfId="439" priority="77">
      <formula>AND(WEEKDAY(S95,2)=6, OR(INT((DAY(S95)-1)/7)+1=2, INT((DAY(S95)-1)/7)+1=4))</formula>
    </cfRule>
  </conditionalFormatting>
  <conditionalFormatting sqref="S114">
    <cfRule type="expression" dxfId="438" priority="75">
      <formula>AND(WEEKDAY(S112,2)=6, OR(INT((DAY(S112)-1)/7)+1=2, INT((DAY(S112)-1)/7)+1=4))</formula>
    </cfRule>
  </conditionalFormatting>
  <conditionalFormatting sqref="S131">
    <cfRule type="expression" dxfId="437" priority="74">
      <formula>AND(WEEKDAY(S129,2)=6, OR(INT((DAY(S129)-1)/7)+1=2, INT((DAY(S129)-1)/7)+1=4))</formula>
    </cfRule>
  </conditionalFormatting>
  <conditionalFormatting sqref="H37:H40">
    <cfRule type="containsText" dxfId="436" priority="72" operator="containsText" text="休">
      <formula>NOT(ISERROR(SEARCH("休",H37)))</formula>
    </cfRule>
    <cfRule type="containsText" dxfId="435" priority="73" operator="containsText" text="休">
      <formula>NOT(ISERROR(SEARCH("休",H37)))</formula>
    </cfRule>
  </conditionalFormatting>
  <conditionalFormatting sqref="S20:S23">
    <cfRule type="containsText" dxfId="434" priority="70" operator="containsText" text="休">
      <formula>NOT(ISERROR(SEARCH("休",S20)))</formula>
    </cfRule>
    <cfRule type="containsText" dxfId="433" priority="71" operator="containsText" text="休">
      <formula>NOT(ISERROR(SEARCH("休",S20)))</formula>
    </cfRule>
  </conditionalFormatting>
  <conditionalFormatting sqref="S37:S40">
    <cfRule type="containsText" dxfId="432" priority="68" operator="containsText" text="休">
      <formula>NOT(ISERROR(SEARCH("休",S37)))</formula>
    </cfRule>
    <cfRule type="containsText" dxfId="431" priority="69" operator="containsText" text="休">
      <formula>NOT(ISERROR(SEARCH("休",S37)))</formula>
    </cfRule>
  </conditionalFormatting>
  <conditionalFormatting sqref="S37:S40">
    <cfRule type="containsText" dxfId="430" priority="67" operator="containsText" text="休">
      <formula>NOT(ISERROR(SEARCH("休",S37)))</formula>
    </cfRule>
  </conditionalFormatting>
  <conditionalFormatting sqref="S37:S40">
    <cfRule type="containsText" dxfId="429" priority="65" operator="containsText" text="休">
      <formula>NOT(ISERROR(SEARCH("休",S37)))</formula>
    </cfRule>
    <cfRule type="containsText" dxfId="428" priority="66" operator="containsText" text="休">
      <formula>NOT(ISERROR(SEARCH("休",S37)))</formula>
    </cfRule>
  </conditionalFormatting>
  <conditionalFormatting sqref="H54:H57">
    <cfRule type="containsText" dxfId="427" priority="63" operator="containsText" text="休">
      <formula>NOT(ISERROR(SEARCH("休",H54)))</formula>
    </cfRule>
    <cfRule type="containsText" dxfId="426" priority="64" operator="containsText" text="休">
      <formula>NOT(ISERROR(SEARCH("休",H54)))</formula>
    </cfRule>
  </conditionalFormatting>
  <conditionalFormatting sqref="H54:H57">
    <cfRule type="containsText" dxfId="425" priority="62" operator="containsText" text="休">
      <formula>NOT(ISERROR(SEARCH("休",H54)))</formula>
    </cfRule>
  </conditionalFormatting>
  <conditionalFormatting sqref="H54:H57">
    <cfRule type="containsText" dxfId="424" priority="60" operator="containsText" text="休">
      <formula>NOT(ISERROR(SEARCH("休",H54)))</formula>
    </cfRule>
    <cfRule type="containsText" dxfId="423" priority="61" operator="containsText" text="休">
      <formula>NOT(ISERROR(SEARCH("休",H54)))</formula>
    </cfRule>
  </conditionalFormatting>
  <conditionalFormatting sqref="S54:S57">
    <cfRule type="containsText" dxfId="422" priority="58" operator="containsText" text="休">
      <formula>NOT(ISERROR(SEARCH("休",S54)))</formula>
    </cfRule>
    <cfRule type="containsText" dxfId="421" priority="59" operator="containsText" text="休">
      <formula>NOT(ISERROR(SEARCH("休",S54)))</formula>
    </cfRule>
  </conditionalFormatting>
  <conditionalFormatting sqref="S54:S57">
    <cfRule type="containsText" dxfId="420" priority="57" operator="containsText" text="休">
      <formula>NOT(ISERROR(SEARCH("休",S54)))</formula>
    </cfRule>
  </conditionalFormatting>
  <conditionalFormatting sqref="S54:S57">
    <cfRule type="containsText" dxfId="419" priority="55" operator="containsText" text="休">
      <formula>NOT(ISERROR(SEARCH("休",S54)))</formula>
    </cfRule>
    <cfRule type="containsText" dxfId="418" priority="56" operator="containsText" text="休">
      <formula>NOT(ISERROR(SEARCH("休",S54)))</formula>
    </cfRule>
  </conditionalFormatting>
  <conditionalFormatting sqref="H71:H74">
    <cfRule type="containsText" dxfId="417" priority="53" operator="containsText" text="休">
      <formula>NOT(ISERROR(SEARCH("休",H71)))</formula>
    </cfRule>
    <cfRule type="containsText" dxfId="416" priority="54" operator="containsText" text="休">
      <formula>NOT(ISERROR(SEARCH("休",H71)))</formula>
    </cfRule>
  </conditionalFormatting>
  <conditionalFormatting sqref="H71:H74">
    <cfRule type="containsText" dxfId="415" priority="52" operator="containsText" text="休">
      <formula>NOT(ISERROR(SEARCH("休",H71)))</formula>
    </cfRule>
  </conditionalFormatting>
  <conditionalFormatting sqref="H71:H74">
    <cfRule type="containsText" dxfId="414" priority="50" operator="containsText" text="休">
      <formula>NOT(ISERROR(SEARCH("休",H71)))</formula>
    </cfRule>
    <cfRule type="containsText" dxfId="413" priority="51" operator="containsText" text="休">
      <formula>NOT(ISERROR(SEARCH("休",H71)))</formula>
    </cfRule>
  </conditionalFormatting>
  <conditionalFormatting sqref="S71:S74">
    <cfRule type="containsText" dxfId="412" priority="48" operator="containsText" text="休">
      <formula>NOT(ISERROR(SEARCH("休",S71)))</formula>
    </cfRule>
    <cfRule type="containsText" dxfId="411" priority="49" operator="containsText" text="休">
      <formula>NOT(ISERROR(SEARCH("休",S71)))</formula>
    </cfRule>
  </conditionalFormatting>
  <conditionalFormatting sqref="S71:S74">
    <cfRule type="containsText" dxfId="410" priority="47" operator="containsText" text="休">
      <formula>NOT(ISERROR(SEARCH("休",S71)))</formula>
    </cfRule>
  </conditionalFormatting>
  <conditionalFormatting sqref="S71:S74">
    <cfRule type="containsText" dxfId="409" priority="45" operator="containsText" text="休">
      <formula>NOT(ISERROR(SEARCH("休",S71)))</formula>
    </cfRule>
    <cfRule type="containsText" dxfId="408" priority="46" operator="containsText" text="休">
      <formula>NOT(ISERROR(SEARCH("休",S71)))</formula>
    </cfRule>
  </conditionalFormatting>
  <conditionalFormatting sqref="H88:H91">
    <cfRule type="containsText" dxfId="407" priority="43" operator="containsText" text="休">
      <formula>NOT(ISERROR(SEARCH("休",H88)))</formula>
    </cfRule>
    <cfRule type="containsText" dxfId="406" priority="44" operator="containsText" text="休">
      <formula>NOT(ISERROR(SEARCH("休",H88)))</formula>
    </cfRule>
  </conditionalFormatting>
  <conditionalFormatting sqref="H88:H91">
    <cfRule type="containsText" dxfId="405" priority="42" operator="containsText" text="休">
      <formula>NOT(ISERROR(SEARCH("休",H88)))</formula>
    </cfRule>
  </conditionalFormatting>
  <conditionalFormatting sqref="H88:H91">
    <cfRule type="containsText" dxfId="404" priority="40" operator="containsText" text="休">
      <formula>NOT(ISERROR(SEARCH("休",H88)))</formula>
    </cfRule>
    <cfRule type="containsText" dxfId="403" priority="41" operator="containsText" text="休">
      <formula>NOT(ISERROR(SEARCH("休",H88)))</formula>
    </cfRule>
  </conditionalFormatting>
  <conditionalFormatting sqref="S88:S91">
    <cfRule type="containsText" dxfId="402" priority="38" operator="containsText" text="休">
      <formula>NOT(ISERROR(SEARCH("休",S88)))</formula>
    </cfRule>
    <cfRule type="containsText" dxfId="401" priority="39" operator="containsText" text="休">
      <formula>NOT(ISERROR(SEARCH("休",S88)))</formula>
    </cfRule>
  </conditionalFormatting>
  <conditionalFormatting sqref="S88:S91">
    <cfRule type="containsText" dxfId="400" priority="37" operator="containsText" text="休">
      <formula>NOT(ISERROR(SEARCH("休",S88)))</formula>
    </cfRule>
  </conditionalFormatting>
  <conditionalFormatting sqref="S88:S91">
    <cfRule type="containsText" dxfId="399" priority="35" operator="containsText" text="休">
      <formula>NOT(ISERROR(SEARCH("休",S88)))</formula>
    </cfRule>
    <cfRule type="containsText" dxfId="398" priority="36" operator="containsText" text="休">
      <formula>NOT(ISERROR(SEARCH("休",S88)))</formula>
    </cfRule>
  </conditionalFormatting>
  <conditionalFormatting sqref="H105:H108">
    <cfRule type="containsText" dxfId="397" priority="33" operator="containsText" text="休">
      <formula>NOT(ISERROR(SEARCH("休",H105)))</formula>
    </cfRule>
    <cfRule type="containsText" dxfId="396" priority="34" operator="containsText" text="休">
      <formula>NOT(ISERROR(SEARCH("休",H105)))</formula>
    </cfRule>
  </conditionalFormatting>
  <conditionalFormatting sqref="H105:H108">
    <cfRule type="containsText" dxfId="395" priority="32" operator="containsText" text="休">
      <formula>NOT(ISERROR(SEARCH("休",H105)))</formula>
    </cfRule>
  </conditionalFormatting>
  <conditionalFormatting sqref="H105:H108">
    <cfRule type="containsText" dxfId="394" priority="30" operator="containsText" text="休">
      <formula>NOT(ISERROR(SEARCH("休",H105)))</formula>
    </cfRule>
    <cfRule type="containsText" dxfId="393" priority="31" operator="containsText" text="休">
      <formula>NOT(ISERROR(SEARCH("休",H105)))</formula>
    </cfRule>
  </conditionalFormatting>
  <conditionalFormatting sqref="S105:S108">
    <cfRule type="containsText" dxfId="392" priority="28" operator="containsText" text="休">
      <formula>NOT(ISERROR(SEARCH("休",S105)))</formula>
    </cfRule>
    <cfRule type="containsText" dxfId="391" priority="29" operator="containsText" text="休">
      <formula>NOT(ISERROR(SEARCH("休",S105)))</formula>
    </cfRule>
  </conditionalFormatting>
  <conditionalFormatting sqref="S105:S108">
    <cfRule type="containsText" dxfId="390" priority="27" operator="containsText" text="休">
      <formula>NOT(ISERROR(SEARCH("休",S105)))</formula>
    </cfRule>
  </conditionalFormatting>
  <conditionalFormatting sqref="S105:S108">
    <cfRule type="containsText" dxfId="389" priority="25" operator="containsText" text="休">
      <formula>NOT(ISERROR(SEARCH("休",S105)))</formula>
    </cfRule>
    <cfRule type="containsText" dxfId="388" priority="26" operator="containsText" text="休">
      <formula>NOT(ISERROR(SEARCH("休",S105)))</formula>
    </cfRule>
  </conditionalFormatting>
  <conditionalFormatting sqref="H122:H125">
    <cfRule type="containsText" dxfId="387" priority="23" operator="containsText" text="休">
      <formula>NOT(ISERROR(SEARCH("休",H122)))</formula>
    </cfRule>
    <cfRule type="containsText" dxfId="386" priority="24" operator="containsText" text="休">
      <formula>NOT(ISERROR(SEARCH("休",H122)))</formula>
    </cfRule>
  </conditionalFormatting>
  <conditionalFormatting sqref="H122:H125">
    <cfRule type="containsText" dxfId="385" priority="22" operator="containsText" text="休">
      <formula>NOT(ISERROR(SEARCH("休",H122)))</formula>
    </cfRule>
  </conditionalFormatting>
  <conditionalFormatting sqref="H122:H125">
    <cfRule type="containsText" dxfId="384" priority="20" operator="containsText" text="休">
      <formula>NOT(ISERROR(SEARCH("休",H122)))</formula>
    </cfRule>
    <cfRule type="containsText" dxfId="383" priority="21" operator="containsText" text="休">
      <formula>NOT(ISERROR(SEARCH("休",H122)))</formula>
    </cfRule>
  </conditionalFormatting>
  <conditionalFormatting sqref="S122:S125">
    <cfRule type="containsText" dxfId="382" priority="18" operator="containsText" text="休">
      <formula>NOT(ISERROR(SEARCH("休",S122)))</formula>
    </cfRule>
    <cfRule type="containsText" dxfId="381" priority="19" operator="containsText" text="休">
      <formula>NOT(ISERROR(SEARCH("休",S122)))</formula>
    </cfRule>
  </conditionalFormatting>
  <conditionalFormatting sqref="S122:S125">
    <cfRule type="containsText" dxfId="380" priority="17" operator="containsText" text="休">
      <formula>NOT(ISERROR(SEARCH("休",S122)))</formula>
    </cfRule>
  </conditionalFormatting>
  <conditionalFormatting sqref="S122:S125">
    <cfRule type="containsText" dxfId="379" priority="15" operator="containsText" text="休">
      <formula>NOT(ISERROR(SEARCH("休",S122)))</formula>
    </cfRule>
    <cfRule type="containsText" dxfId="378" priority="16" operator="containsText" text="休">
      <formula>NOT(ISERROR(SEARCH("休",S122)))</formula>
    </cfRule>
  </conditionalFormatting>
  <conditionalFormatting sqref="H139:H142">
    <cfRule type="containsText" dxfId="377" priority="13" operator="containsText" text="休">
      <formula>NOT(ISERROR(SEARCH("休",H139)))</formula>
    </cfRule>
    <cfRule type="containsText" dxfId="376" priority="14" operator="containsText" text="休">
      <formula>NOT(ISERROR(SEARCH("休",H139)))</formula>
    </cfRule>
  </conditionalFormatting>
  <conditionalFormatting sqref="H139:H142">
    <cfRule type="containsText" dxfId="375" priority="12" operator="containsText" text="休">
      <formula>NOT(ISERROR(SEARCH("休",H139)))</formula>
    </cfRule>
  </conditionalFormatting>
  <conditionalFormatting sqref="H139:H142">
    <cfRule type="containsText" dxfId="374" priority="10" operator="containsText" text="休">
      <formula>NOT(ISERROR(SEARCH("休",H139)))</formula>
    </cfRule>
    <cfRule type="containsText" dxfId="373" priority="11" operator="containsText" text="休">
      <formula>NOT(ISERROR(SEARCH("休",H139)))</formula>
    </cfRule>
  </conditionalFormatting>
  <conditionalFormatting sqref="S139:S142">
    <cfRule type="containsText" dxfId="372" priority="8" operator="containsText" text="休">
      <formula>NOT(ISERROR(SEARCH("休",S139)))</formula>
    </cfRule>
    <cfRule type="containsText" dxfId="371" priority="9" operator="containsText" text="休">
      <formula>NOT(ISERROR(SEARCH("休",S139)))</formula>
    </cfRule>
  </conditionalFormatting>
  <conditionalFormatting sqref="S139:S142">
    <cfRule type="containsText" dxfId="370" priority="7" operator="containsText" text="休">
      <formula>NOT(ISERROR(SEARCH("休",S139)))</formula>
    </cfRule>
  </conditionalFormatting>
  <conditionalFormatting sqref="S139:S142">
    <cfRule type="containsText" dxfId="369" priority="5" operator="containsText" text="休">
      <formula>NOT(ISERROR(SEARCH("休",S139)))</formula>
    </cfRule>
    <cfRule type="containsText" dxfId="368" priority="6" operator="containsText" text="休">
      <formula>NOT(ISERROR(SEARCH("休",S139)))</formula>
    </cfRule>
  </conditionalFormatting>
  <conditionalFormatting sqref="U4">
    <cfRule type="containsText" dxfId="367" priority="3" operator="containsText" text="未達成">
      <formula>NOT(ISERROR(SEARCH("未達成",U4)))</formula>
    </cfRule>
    <cfRule type="containsText" dxfId="366" priority="4" operator="containsText" text="達成">
      <formula>NOT(ISERROR(SEARCH("達成",U4)))</formula>
    </cfRule>
  </conditionalFormatting>
  <conditionalFormatting sqref="C33:I36">
    <cfRule type="containsText" dxfId="365" priority="2" operator="containsText" text="雨">
      <formula>NOT(ISERROR(SEARCH("雨",C33)))</formula>
    </cfRule>
    <cfRule type="containsText" dxfId="364" priority="136" operator="containsText" text="休">
      <formula>NOT(ISERROR(SEARCH("休",C33)))</formula>
    </cfRule>
  </conditionalFormatting>
  <conditionalFormatting sqref="C50:I53">
    <cfRule type="containsText" dxfId="363" priority="134" operator="containsText" text="休">
      <formula>NOT(ISERROR(SEARCH("休",C50)))</formula>
    </cfRule>
    <cfRule type="containsText" dxfId="362" priority="135" operator="containsText" text="雨">
      <formula>NOT(ISERROR(SEARCH("雨",C50)))</formula>
    </cfRule>
  </conditionalFormatting>
  <conditionalFormatting sqref="C67:I70">
    <cfRule type="containsText" dxfId="361" priority="132" operator="containsText" text="休">
      <formula>NOT(ISERROR(SEARCH("休",C67)))</formula>
    </cfRule>
    <cfRule type="containsText" dxfId="360" priority="133" operator="containsText" text="雨">
      <formula>NOT(ISERROR(SEARCH("雨",C67)))</formula>
    </cfRule>
  </conditionalFormatting>
  <conditionalFormatting sqref="C84:I87">
    <cfRule type="containsText" dxfId="359" priority="130" operator="containsText" text="休">
      <formula>NOT(ISERROR(SEARCH("休",C84)))</formula>
    </cfRule>
    <cfRule type="containsText" dxfId="358" priority="131" operator="containsText" text="雨">
      <formula>NOT(ISERROR(SEARCH("雨",C84)))</formula>
    </cfRule>
  </conditionalFormatting>
  <conditionalFormatting sqref="N16:T19">
    <cfRule type="containsText" dxfId="357" priority="128" operator="containsText" text="休">
      <formula>NOT(ISERROR(SEARCH("休",N16)))</formula>
    </cfRule>
    <cfRule type="containsText" dxfId="356" priority="129" operator="containsText" text="雨">
      <formula>NOT(ISERROR(SEARCH("雨",N16)))</formula>
    </cfRule>
  </conditionalFormatting>
  <conditionalFormatting sqref="N84:T87">
    <cfRule type="containsText" dxfId="355" priority="114" operator="containsText" text="休">
      <formula>NOT(ISERROR(SEARCH("休",N84)))</formula>
    </cfRule>
    <cfRule type="containsText" dxfId="354" priority="115" operator="containsText" text="雨">
      <formula>NOT(ISERROR(SEARCH("雨",N84)))</formula>
    </cfRule>
  </conditionalFormatting>
  <conditionalFormatting sqref="N118:T121">
    <cfRule type="containsText" dxfId="353" priority="99" operator="containsText" text="休">
      <formula>NOT(ISERROR(SEARCH("休",N118)))</formula>
    </cfRule>
    <cfRule type="containsText" dxfId="352" priority="100" operator="containsText" text="雨">
      <formula>NOT(ISERROR(SEARCH("雨",N118)))</formula>
    </cfRule>
  </conditionalFormatting>
  <conditionalFormatting sqref="N135:T138">
    <cfRule type="containsText" dxfId="351" priority="96" operator="containsText" text="休">
      <formula>NOT(ISERROR(SEARCH("休",N135)))</formula>
    </cfRule>
    <cfRule type="containsText" dxfId="350" priority="97" operator="containsText" text="雨">
      <formula>NOT(ISERROR(SEARCH("雨",N135)))</formula>
    </cfRule>
  </conditionalFormatting>
  <conditionalFormatting sqref="N67:R70">
    <cfRule type="containsText" dxfId="349" priority="1" operator="containsText" text="休">
      <formula>NOT(ISERROR(SEARCH("休",N67)))</formula>
    </cfRule>
  </conditionalFormatting>
  <dataValidations count="3">
    <dataValidation type="list" allowBlank="1" showInputMessage="1" showErrorMessage="1" sqref="N18:T19 N35:T36 N52:T53 N69:T70 N86:T87 N103:T104 N120:T121 N137:T138 C155:I156 C35:I36 C52:I53 C69:I70 C86:I87 C103:I104 C120:I121 C137:I138 C18:I19" xr:uid="{00000000-0002-0000-3300-000000000000}">
      <formula1>"休,雨"</formula1>
    </dataValidation>
    <dataValidation type="list" allowBlank="1" showInputMessage="1" showErrorMessage="1" sqref="C16:I17 C33:I34 C50:I51 C67:I68 C84:I85 N16:T17 C101:I102 N33:T34 N50:T51 N67:T68 N84:T85 N101:T102 C118:I119 C135:I136 C153:I154 N118:T119 N135:T136" xr:uid="{00000000-0002-0000-3300-000001000000}">
      <formula1>"休"</formula1>
    </dataValidation>
    <dataValidation type="list" allowBlank="1" showInputMessage="1" showErrorMessage="1" sqref="C14:I15 C31:I32 C48:I49 C65:I66 C82:I83 N14:T15 C99:I100 N31:T32 N48:T49 N65:T66 N82:T83 N99:T100 C116:I117 C133:I134 C151:I152 N116:T117 N133:T134" xr:uid="{00000000-0002-0000-3300-000002000000}">
      <formula1>"夏休,冬休,中止,制作,その他"</formula1>
    </dataValidation>
  </dataValidations>
  <pageMargins left="0.23622047244094491" right="0.23622047244094491" top="0.74803149606299213" bottom="0.74803149606299213" header="0.31496062992125984" footer="0.31496062992125984"/>
  <pageSetup paperSize="9" scale="58" orientation="portrait" r:id="rId1"/>
  <rowBreaks count="1" manualBreakCount="1">
    <brk id="145" max="2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I88"/>
  <sheetViews>
    <sheetView view="pageBreakPreview" zoomScaleNormal="100" zoomScaleSheetLayoutView="100" workbookViewId="0">
      <selection activeCell="G4" sqref="G4:K4"/>
    </sheetView>
  </sheetViews>
  <sheetFormatPr defaultColWidth="9" defaultRowHeight="13.5" x14ac:dyDescent="0.15"/>
  <cols>
    <col min="1" max="1" width="2.25" style="336" customWidth="1"/>
    <col min="2" max="2" width="9.5" style="334" customWidth="1"/>
    <col min="3" max="30" width="3.75" style="334" customWidth="1"/>
    <col min="31" max="31" width="2" style="334" customWidth="1"/>
    <col min="32" max="32" width="11.125" style="336" customWidth="1"/>
    <col min="33" max="33" width="6.5" style="334" bestFit="1" customWidth="1"/>
    <col min="34" max="16384" width="9" style="336"/>
  </cols>
  <sheetData>
    <row r="1" spans="1:35" ht="18.75" x14ac:dyDescent="0.15">
      <c r="A1" s="333" t="s">
        <v>183</v>
      </c>
      <c r="B1" s="333"/>
      <c r="M1" s="335"/>
      <c r="AG1" s="337" t="s">
        <v>184</v>
      </c>
    </row>
    <row r="2" spans="1:35" ht="13.5" customHeight="1" x14ac:dyDescent="0.15">
      <c r="Q2" s="336"/>
      <c r="S2" s="338"/>
      <c r="T2" s="339"/>
      <c r="U2" s="664" t="s">
        <v>56</v>
      </c>
      <c r="V2" s="665"/>
      <c r="W2" s="664" t="s">
        <v>57</v>
      </c>
      <c r="X2" s="665"/>
      <c r="Y2" s="643" t="s">
        <v>58</v>
      </c>
      <c r="Z2" s="666"/>
      <c r="AB2" s="642" t="s">
        <v>185</v>
      </c>
      <c r="AC2" s="643"/>
      <c r="AD2" s="643"/>
      <c r="AE2" s="643"/>
      <c r="AF2" s="643"/>
      <c r="AG2" s="340" t="s">
        <v>186</v>
      </c>
    </row>
    <row r="3" spans="1:35" ht="13.5" customHeight="1" thickBot="1" x14ac:dyDescent="0.2">
      <c r="B3" s="644" t="s">
        <v>59</v>
      </c>
      <c r="C3" s="644"/>
      <c r="D3" s="644"/>
      <c r="E3" s="644"/>
      <c r="F3" s="334" t="s">
        <v>70</v>
      </c>
      <c r="G3" s="727" t="str">
        <f>入力シート!C5</f>
        <v>××××工事（第２工区）</v>
      </c>
      <c r="H3" s="727"/>
      <c r="I3" s="727"/>
      <c r="J3" s="727"/>
      <c r="K3" s="727"/>
      <c r="L3" s="727"/>
      <c r="M3" s="727"/>
      <c r="N3" s="727"/>
      <c r="O3" s="727"/>
      <c r="P3" s="727"/>
      <c r="R3" s="336"/>
      <c r="S3" s="645" t="s">
        <v>60</v>
      </c>
      <c r="T3" s="646"/>
      <c r="U3" s="647">
        <f>+AG10+AG19+AG28+AG37+AG46+AG55+AG64+AG73+AG82</f>
        <v>252</v>
      </c>
      <c r="V3" s="648"/>
      <c r="W3" s="649">
        <f>+AG11+AG20+AG29+AG38+AG47+AG56+AG65+AG74+AG83</f>
        <v>0</v>
      </c>
      <c r="X3" s="646"/>
      <c r="Y3" s="650">
        <f>+W3/U3</f>
        <v>0</v>
      </c>
      <c r="Z3" s="651"/>
      <c r="AB3" s="652" t="s">
        <v>187</v>
      </c>
      <c r="AC3" s="653"/>
      <c r="AD3" s="653"/>
      <c r="AE3" s="653"/>
      <c r="AF3" s="653"/>
      <c r="AG3" s="342">
        <f>+AI3-W4</f>
        <v>72</v>
      </c>
      <c r="AI3" s="343">
        <f>ROUNDUP(+U4*0.285,0)</f>
        <v>72</v>
      </c>
    </row>
    <row r="4" spans="1:35" ht="13.5" customHeight="1" thickBot="1" x14ac:dyDescent="0.2">
      <c r="B4" s="644" t="s">
        <v>61</v>
      </c>
      <c r="C4" s="644"/>
      <c r="D4" s="644"/>
      <c r="E4" s="644"/>
      <c r="F4" s="334" t="s">
        <v>70</v>
      </c>
      <c r="G4" s="654" t="s">
        <v>240</v>
      </c>
      <c r="H4" s="655"/>
      <c r="I4" s="655"/>
      <c r="J4" s="655"/>
      <c r="K4" s="656"/>
      <c r="R4" s="336"/>
      <c r="S4" s="657" t="s">
        <v>62</v>
      </c>
      <c r="T4" s="658"/>
      <c r="U4" s="659">
        <f>+U3</f>
        <v>252</v>
      </c>
      <c r="V4" s="660"/>
      <c r="W4" s="661">
        <f>+AG13+AG22+AG31+AG40+AG49+AG58+AG67+AG76+AG85</f>
        <v>0</v>
      </c>
      <c r="X4" s="658"/>
      <c r="Y4" s="662">
        <f>+W4/U4</f>
        <v>0</v>
      </c>
      <c r="Z4" s="663"/>
      <c r="AB4" s="344"/>
      <c r="AC4" s="344"/>
      <c r="AD4" s="344"/>
      <c r="AE4" s="344"/>
      <c r="AF4" s="344"/>
      <c r="AG4" s="345"/>
      <c r="AI4" s="343">
        <f>ROUNDUP(+U4*0.25,0)</f>
        <v>63</v>
      </c>
    </row>
    <row r="5" spans="1:35" ht="13.5" customHeight="1" x14ac:dyDescent="0.15">
      <c r="B5" s="667" t="s">
        <v>63</v>
      </c>
      <c r="C5" s="667"/>
      <c r="D5" s="667"/>
      <c r="E5" s="667"/>
      <c r="F5" s="334" t="s">
        <v>70</v>
      </c>
      <c r="G5" s="668"/>
      <c r="H5" s="668"/>
      <c r="I5" s="668"/>
      <c r="J5" s="668"/>
      <c r="K5" s="668"/>
      <c r="L5" s="669" t="s">
        <v>64</v>
      </c>
      <c r="M5" s="669"/>
      <c r="N5" s="669"/>
      <c r="O5" s="334" t="s">
        <v>70</v>
      </c>
      <c r="P5" s="670" t="e">
        <f>+G5-G4+1</f>
        <v>#VALUE!</v>
      </c>
      <c r="Q5" s="670"/>
      <c r="R5" s="670"/>
      <c r="AA5" s="346"/>
      <c r="AB5" s="347"/>
      <c r="AC5" s="347"/>
      <c r="AD5" s="347"/>
      <c r="AE5" s="347"/>
      <c r="AF5" s="347"/>
      <c r="AG5" s="348"/>
      <c r="AI5" s="343">
        <f>ROUNDUP(+U4*0.214,0)</f>
        <v>54</v>
      </c>
    </row>
    <row r="6" spans="1:35" ht="13.5" customHeight="1" x14ac:dyDescent="0.15">
      <c r="C6" s="336"/>
      <c r="D6" s="336"/>
      <c r="E6" s="336"/>
      <c r="F6" s="336"/>
    </row>
    <row r="7" spans="1:35" ht="13.5" customHeight="1" x14ac:dyDescent="0.15"/>
    <row r="8" spans="1:35" x14ac:dyDescent="0.15">
      <c r="B8" s="349" t="s">
        <v>188</v>
      </c>
      <c r="C8" s="350" t="str">
        <f>+G4</f>
        <v>※西暦入力</v>
      </c>
      <c r="D8" s="351" t="e">
        <f>+C8+1</f>
        <v>#VALUE!</v>
      </c>
      <c r="E8" s="351" t="e">
        <f t="shared" ref="E8:AD8" si="0">+D8+1</f>
        <v>#VALUE!</v>
      </c>
      <c r="F8" s="351" t="e">
        <f t="shared" si="0"/>
        <v>#VALUE!</v>
      </c>
      <c r="G8" s="351" t="e">
        <f t="shared" si="0"/>
        <v>#VALUE!</v>
      </c>
      <c r="H8" s="351" t="e">
        <f t="shared" si="0"/>
        <v>#VALUE!</v>
      </c>
      <c r="I8" s="351" t="e">
        <f t="shared" si="0"/>
        <v>#VALUE!</v>
      </c>
      <c r="J8" s="351" t="e">
        <f t="shared" si="0"/>
        <v>#VALUE!</v>
      </c>
      <c r="K8" s="351" t="e">
        <f t="shared" si="0"/>
        <v>#VALUE!</v>
      </c>
      <c r="L8" s="351" t="e">
        <f t="shared" si="0"/>
        <v>#VALUE!</v>
      </c>
      <c r="M8" s="351" t="e">
        <f t="shared" si="0"/>
        <v>#VALUE!</v>
      </c>
      <c r="N8" s="351" t="e">
        <f t="shared" si="0"/>
        <v>#VALUE!</v>
      </c>
      <c r="O8" s="351" t="e">
        <f t="shared" si="0"/>
        <v>#VALUE!</v>
      </c>
      <c r="P8" s="351" t="e">
        <f t="shared" si="0"/>
        <v>#VALUE!</v>
      </c>
      <c r="Q8" s="351" t="e">
        <f t="shared" si="0"/>
        <v>#VALUE!</v>
      </c>
      <c r="R8" s="351" t="e">
        <f t="shared" si="0"/>
        <v>#VALUE!</v>
      </c>
      <c r="S8" s="351" t="e">
        <f t="shared" si="0"/>
        <v>#VALUE!</v>
      </c>
      <c r="T8" s="351" t="e">
        <f t="shared" si="0"/>
        <v>#VALUE!</v>
      </c>
      <c r="U8" s="351" t="e">
        <f t="shared" si="0"/>
        <v>#VALUE!</v>
      </c>
      <c r="V8" s="351" t="e">
        <f t="shared" si="0"/>
        <v>#VALUE!</v>
      </c>
      <c r="W8" s="351" t="e">
        <f>+V8+1</f>
        <v>#VALUE!</v>
      </c>
      <c r="X8" s="351" t="e">
        <f t="shared" si="0"/>
        <v>#VALUE!</v>
      </c>
      <c r="Y8" s="351" t="e">
        <f t="shared" si="0"/>
        <v>#VALUE!</v>
      </c>
      <c r="Z8" s="351" t="e">
        <f t="shared" si="0"/>
        <v>#VALUE!</v>
      </c>
      <c r="AA8" s="351" t="e">
        <f>+Z8+1</f>
        <v>#VALUE!</v>
      </c>
      <c r="AB8" s="351" t="e">
        <f t="shared" si="0"/>
        <v>#VALUE!</v>
      </c>
      <c r="AC8" s="351" t="e">
        <f>+AB8+1</f>
        <v>#VALUE!</v>
      </c>
      <c r="AD8" s="352" t="e">
        <f t="shared" si="0"/>
        <v>#VALUE!</v>
      </c>
      <c r="AE8" s="353"/>
      <c r="AF8" s="671">
        <v>1</v>
      </c>
      <c r="AG8" s="672"/>
    </row>
    <row r="9" spans="1:35" x14ac:dyDescent="0.15">
      <c r="B9" s="354" t="s">
        <v>65</v>
      </c>
      <c r="C9" s="355" t="e">
        <f>TEXT(WEEKDAY(+C8),"aaa")</f>
        <v>#VALUE!</v>
      </c>
      <c r="D9" s="356" t="e">
        <f t="shared" ref="D9:AD9" si="1">TEXT(WEEKDAY(+D8),"aaa")</f>
        <v>#VALUE!</v>
      </c>
      <c r="E9" s="356" t="e">
        <f t="shared" si="1"/>
        <v>#VALUE!</v>
      </c>
      <c r="F9" s="356" t="e">
        <f t="shared" si="1"/>
        <v>#VALUE!</v>
      </c>
      <c r="G9" s="356" t="e">
        <f t="shared" si="1"/>
        <v>#VALUE!</v>
      </c>
      <c r="H9" s="356" t="e">
        <f t="shared" si="1"/>
        <v>#VALUE!</v>
      </c>
      <c r="I9" s="356" t="e">
        <f t="shared" si="1"/>
        <v>#VALUE!</v>
      </c>
      <c r="J9" s="356" t="e">
        <f t="shared" si="1"/>
        <v>#VALUE!</v>
      </c>
      <c r="K9" s="356" t="e">
        <f t="shared" si="1"/>
        <v>#VALUE!</v>
      </c>
      <c r="L9" s="356" t="e">
        <f t="shared" si="1"/>
        <v>#VALUE!</v>
      </c>
      <c r="M9" s="356" t="e">
        <f t="shared" si="1"/>
        <v>#VALUE!</v>
      </c>
      <c r="N9" s="356" t="e">
        <f t="shared" si="1"/>
        <v>#VALUE!</v>
      </c>
      <c r="O9" s="356" t="e">
        <f t="shared" si="1"/>
        <v>#VALUE!</v>
      </c>
      <c r="P9" s="356" t="e">
        <f t="shared" si="1"/>
        <v>#VALUE!</v>
      </c>
      <c r="Q9" s="356" t="e">
        <f t="shared" si="1"/>
        <v>#VALUE!</v>
      </c>
      <c r="R9" s="356" t="e">
        <f t="shared" si="1"/>
        <v>#VALUE!</v>
      </c>
      <c r="S9" s="356" t="e">
        <f t="shared" si="1"/>
        <v>#VALUE!</v>
      </c>
      <c r="T9" s="356" t="e">
        <f t="shared" si="1"/>
        <v>#VALUE!</v>
      </c>
      <c r="U9" s="356" t="e">
        <f t="shared" si="1"/>
        <v>#VALUE!</v>
      </c>
      <c r="V9" s="356" t="e">
        <f t="shared" si="1"/>
        <v>#VALUE!</v>
      </c>
      <c r="W9" s="356" t="e">
        <f t="shared" si="1"/>
        <v>#VALUE!</v>
      </c>
      <c r="X9" s="356" t="e">
        <f t="shared" si="1"/>
        <v>#VALUE!</v>
      </c>
      <c r="Y9" s="356" t="e">
        <f t="shared" si="1"/>
        <v>#VALUE!</v>
      </c>
      <c r="Z9" s="356" t="e">
        <f t="shared" si="1"/>
        <v>#VALUE!</v>
      </c>
      <c r="AA9" s="356" t="e">
        <f t="shared" si="1"/>
        <v>#VALUE!</v>
      </c>
      <c r="AB9" s="356" t="e">
        <f t="shared" si="1"/>
        <v>#VALUE!</v>
      </c>
      <c r="AC9" s="356" t="e">
        <f t="shared" si="1"/>
        <v>#VALUE!</v>
      </c>
      <c r="AD9" s="357" t="e">
        <f t="shared" si="1"/>
        <v>#VALUE!</v>
      </c>
      <c r="AF9" s="358" t="s">
        <v>189</v>
      </c>
      <c r="AG9" s="340">
        <f>+COUNTIF(C10:AD11,"中止")</f>
        <v>0</v>
      </c>
    </row>
    <row r="10" spans="1:35" ht="13.5" customHeight="1" x14ac:dyDescent="0.15">
      <c r="B10" s="673" t="s">
        <v>178</v>
      </c>
      <c r="C10" s="675"/>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c r="AB10" s="676"/>
      <c r="AC10" s="676"/>
      <c r="AD10" s="678"/>
      <c r="AF10" s="359" t="s">
        <v>66</v>
      </c>
      <c r="AG10" s="360">
        <f>COUNTA(C8:AD8)-AG9</f>
        <v>28</v>
      </c>
    </row>
    <row r="11" spans="1:35" ht="13.5" customHeight="1" x14ac:dyDescent="0.15">
      <c r="B11" s="674"/>
      <c r="C11" s="675"/>
      <c r="D11" s="677"/>
      <c r="E11" s="677"/>
      <c r="F11" s="677"/>
      <c r="G11" s="677"/>
      <c r="H11" s="677"/>
      <c r="I11" s="677"/>
      <c r="J11" s="677"/>
      <c r="K11" s="677"/>
      <c r="L11" s="677"/>
      <c r="M11" s="677"/>
      <c r="N11" s="677"/>
      <c r="O11" s="677"/>
      <c r="P11" s="677"/>
      <c r="Q11" s="677"/>
      <c r="R11" s="677"/>
      <c r="S11" s="677"/>
      <c r="T11" s="677"/>
      <c r="U11" s="677"/>
      <c r="V11" s="677"/>
      <c r="W11" s="677"/>
      <c r="X11" s="677"/>
      <c r="Y11" s="677"/>
      <c r="Z11" s="677"/>
      <c r="AA11" s="677"/>
      <c r="AB11" s="677"/>
      <c r="AC11" s="677"/>
      <c r="AD11" s="679"/>
      <c r="AF11" s="359" t="s">
        <v>67</v>
      </c>
      <c r="AG11" s="361">
        <f>+COUNTA(C12:AD13)</f>
        <v>0</v>
      </c>
    </row>
    <row r="12" spans="1:35" ht="13.5" customHeight="1" x14ac:dyDescent="0.15">
      <c r="B12" s="682" t="s">
        <v>60</v>
      </c>
      <c r="C12" s="684"/>
      <c r="D12" s="680"/>
      <c r="E12" s="680"/>
      <c r="F12" s="680"/>
      <c r="G12" s="680"/>
      <c r="H12" s="680"/>
      <c r="I12" s="680"/>
      <c r="J12" s="680"/>
      <c r="K12" s="680"/>
      <c r="L12" s="680"/>
      <c r="M12" s="680"/>
      <c r="N12" s="680"/>
      <c r="O12" s="680"/>
      <c r="P12" s="680"/>
      <c r="Q12" s="680"/>
      <c r="R12" s="680"/>
      <c r="S12" s="680"/>
      <c r="T12" s="680"/>
      <c r="U12" s="680"/>
      <c r="V12" s="680"/>
      <c r="W12" s="680"/>
      <c r="X12" s="680"/>
      <c r="Y12" s="680"/>
      <c r="Z12" s="680"/>
      <c r="AA12" s="680"/>
      <c r="AB12" s="680"/>
      <c r="AC12" s="680"/>
      <c r="AD12" s="685"/>
      <c r="AF12" s="359" t="s">
        <v>68</v>
      </c>
      <c r="AG12" s="362">
        <f>+AG11/AG10</f>
        <v>0</v>
      </c>
    </row>
    <row r="13" spans="1:35" x14ac:dyDescent="0.15">
      <c r="B13" s="683"/>
      <c r="C13" s="684"/>
      <c r="D13" s="681"/>
      <c r="E13" s="681"/>
      <c r="F13" s="681"/>
      <c r="G13" s="681"/>
      <c r="H13" s="681"/>
      <c r="I13" s="681"/>
      <c r="J13" s="681"/>
      <c r="K13" s="681"/>
      <c r="L13" s="681"/>
      <c r="M13" s="681"/>
      <c r="N13" s="681"/>
      <c r="O13" s="681"/>
      <c r="P13" s="681"/>
      <c r="Q13" s="681"/>
      <c r="R13" s="681"/>
      <c r="S13" s="681"/>
      <c r="T13" s="681"/>
      <c r="U13" s="681"/>
      <c r="V13" s="681"/>
      <c r="W13" s="681"/>
      <c r="X13" s="681"/>
      <c r="Y13" s="681"/>
      <c r="Z13" s="681"/>
      <c r="AA13" s="681"/>
      <c r="AB13" s="681"/>
      <c r="AC13" s="681"/>
      <c r="AD13" s="686"/>
      <c r="AF13" s="359" t="s">
        <v>57</v>
      </c>
      <c r="AG13" s="361">
        <f>+COUNTA(C14:AD15)</f>
        <v>0</v>
      </c>
    </row>
    <row r="14" spans="1:35" x14ac:dyDescent="0.15">
      <c r="B14" s="687" t="s">
        <v>62</v>
      </c>
      <c r="C14" s="689"/>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691"/>
      <c r="AC14" s="691"/>
      <c r="AD14" s="693"/>
      <c r="AF14" s="363" t="s">
        <v>69</v>
      </c>
      <c r="AG14" s="364">
        <f>+AG13/AG10</f>
        <v>0</v>
      </c>
    </row>
    <row r="15" spans="1:35" x14ac:dyDescent="0.15">
      <c r="B15" s="688"/>
      <c r="C15" s="690"/>
      <c r="D15" s="692"/>
      <c r="E15" s="692"/>
      <c r="F15" s="692"/>
      <c r="G15" s="692"/>
      <c r="H15" s="692"/>
      <c r="I15" s="692"/>
      <c r="J15" s="692"/>
      <c r="K15" s="692"/>
      <c r="L15" s="692"/>
      <c r="M15" s="692"/>
      <c r="N15" s="692"/>
      <c r="O15" s="692"/>
      <c r="P15" s="692"/>
      <c r="Q15" s="692"/>
      <c r="R15" s="692"/>
      <c r="S15" s="692"/>
      <c r="T15" s="692"/>
      <c r="U15" s="692"/>
      <c r="V15" s="692"/>
      <c r="W15" s="692"/>
      <c r="X15" s="692"/>
      <c r="Y15" s="692"/>
      <c r="Z15" s="692"/>
      <c r="AA15" s="692"/>
      <c r="AB15" s="692"/>
      <c r="AC15" s="692"/>
      <c r="AD15" s="694"/>
      <c r="AG15" s="365"/>
    </row>
    <row r="16" spans="1:35" x14ac:dyDescent="0.15">
      <c r="C16" s="36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c r="AB16" s="366"/>
      <c r="AC16" s="366"/>
      <c r="AD16" s="366"/>
    </row>
    <row r="17" spans="2:33" x14ac:dyDescent="0.15">
      <c r="B17" s="349" t="s">
        <v>188</v>
      </c>
      <c r="C17" s="350" t="e">
        <f>+AD8+1</f>
        <v>#VALUE!</v>
      </c>
      <c r="D17" s="351" t="e">
        <f>+C17+1</f>
        <v>#VALUE!</v>
      </c>
      <c r="E17" s="351" t="e">
        <f t="shared" ref="E17:AD17" si="2">+D17+1</f>
        <v>#VALUE!</v>
      </c>
      <c r="F17" s="351" t="e">
        <f t="shared" si="2"/>
        <v>#VALUE!</v>
      </c>
      <c r="G17" s="351" t="e">
        <f t="shared" si="2"/>
        <v>#VALUE!</v>
      </c>
      <c r="H17" s="351" t="e">
        <f t="shared" si="2"/>
        <v>#VALUE!</v>
      </c>
      <c r="I17" s="351" t="e">
        <f t="shared" si="2"/>
        <v>#VALUE!</v>
      </c>
      <c r="J17" s="351" t="e">
        <f t="shared" si="2"/>
        <v>#VALUE!</v>
      </c>
      <c r="K17" s="351" t="e">
        <f t="shared" si="2"/>
        <v>#VALUE!</v>
      </c>
      <c r="L17" s="351" t="e">
        <f t="shared" si="2"/>
        <v>#VALUE!</v>
      </c>
      <c r="M17" s="351" t="e">
        <f t="shared" si="2"/>
        <v>#VALUE!</v>
      </c>
      <c r="N17" s="351" t="e">
        <f t="shared" si="2"/>
        <v>#VALUE!</v>
      </c>
      <c r="O17" s="351" t="e">
        <f t="shared" si="2"/>
        <v>#VALUE!</v>
      </c>
      <c r="P17" s="351" t="e">
        <f t="shared" si="2"/>
        <v>#VALUE!</v>
      </c>
      <c r="Q17" s="351" t="e">
        <f t="shared" si="2"/>
        <v>#VALUE!</v>
      </c>
      <c r="R17" s="351" t="e">
        <f t="shared" si="2"/>
        <v>#VALUE!</v>
      </c>
      <c r="S17" s="351" t="e">
        <f t="shared" si="2"/>
        <v>#VALUE!</v>
      </c>
      <c r="T17" s="351" t="e">
        <f t="shared" si="2"/>
        <v>#VALUE!</v>
      </c>
      <c r="U17" s="351" t="e">
        <f t="shared" si="2"/>
        <v>#VALUE!</v>
      </c>
      <c r="V17" s="351" t="e">
        <f t="shared" si="2"/>
        <v>#VALUE!</v>
      </c>
      <c r="W17" s="351" t="e">
        <f>+V17+1</f>
        <v>#VALUE!</v>
      </c>
      <c r="X17" s="351" t="e">
        <f t="shared" si="2"/>
        <v>#VALUE!</v>
      </c>
      <c r="Y17" s="351" t="e">
        <f t="shared" si="2"/>
        <v>#VALUE!</v>
      </c>
      <c r="Z17" s="351" t="e">
        <f t="shared" si="2"/>
        <v>#VALUE!</v>
      </c>
      <c r="AA17" s="351" t="e">
        <f>+Z17+1</f>
        <v>#VALUE!</v>
      </c>
      <c r="AB17" s="351" t="e">
        <f t="shared" si="2"/>
        <v>#VALUE!</v>
      </c>
      <c r="AC17" s="351" t="e">
        <f>+AB17+1</f>
        <v>#VALUE!</v>
      </c>
      <c r="AD17" s="352" t="e">
        <f t="shared" si="2"/>
        <v>#VALUE!</v>
      </c>
      <c r="AE17" s="353"/>
      <c r="AF17" s="671">
        <f>+AF8+1</f>
        <v>2</v>
      </c>
      <c r="AG17" s="672"/>
    </row>
    <row r="18" spans="2:33" x14ac:dyDescent="0.15">
      <c r="B18" s="354" t="s">
        <v>65</v>
      </c>
      <c r="C18" s="355" t="e">
        <f>TEXT(WEEKDAY(+C17),"aaa")</f>
        <v>#VALUE!</v>
      </c>
      <c r="D18" s="356" t="e">
        <f t="shared" ref="D18:AD18" si="3">TEXT(WEEKDAY(+D17),"aaa")</f>
        <v>#VALUE!</v>
      </c>
      <c r="E18" s="356" t="e">
        <f t="shared" si="3"/>
        <v>#VALUE!</v>
      </c>
      <c r="F18" s="356" t="e">
        <f t="shared" si="3"/>
        <v>#VALUE!</v>
      </c>
      <c r="G18" s="356" t="e">
        <f t="shared" si="3"/>
        <v>#VALUE!</v>
      </c>
      <c r="H18" s="356" t="e">
        <f t="shared" si="3"/>
        <v>#VALUE!</v>
      </c>
      <c r="I18" s="356" t="e">
        <f t="shared" si="3"/>
        <v>#VALUE!</v>
      </c>
      <c r="J18" s="356" t="e">
        <f t="shared" si="3"/>
        <v>#VALUE!</v>
      </c>
      <c r="K18" s="356" t="e">
        <f t="shared" si="3"/>
        <v>#VALUE!</v>
      </c>
      <c r="L18" s="356" t="e">
        <f t="shared" si="3"/>
        <v>#VALUE!</v>
      </c>
      <c r="M18" s="356" t="e">
        <f t="shared" si="3"/>
        <v>#VALUE!</v>
      </c>
      <c r="N18" s="356" t="e">
        <f t="shared" si="3"/>
        <v>#VALUE!</v>
      </c>
      <c r="O18" s="356" t="e">
        <f t="shared" si="3"/>
        <v>#VALUE!</v>
      </c>
      <c r="P18" s="356" t="e">
        <f t="shared" si="3"/>
        <v>#VALUE!</v>
      </c>
      <c r="Q18" s="356" t="e">
        <f t="shared" si="3"/>
        <v>#VALUE!</v>
      </c>
      <c r="R18" s="356" t="e">
        <f t="shared" si="3"/>
        <v>#VALUE!</v>
      </c>
      <c r="S18" s="356" t="e">
        <f t="shared" si="3"/>
        <v>#VALUE!</v>
      </c>
      <c r="T18" s="356" t="e">
        <f t="shared" si="3"/>
        <v>#VALUE!</v>
      </c>
      <c r="U18" s="356" t="e">
        <f t="shared" si="3"/>
        <v>#VALUE!</v>
      </c>
      <c r="V18" s="356" t="e">
        <f t="shared" si="3"/>
        <v>#VALUE!</v>
      </c>
      <c r="W18" s="356" t="e">
        <f t="shared" si="3"/>
        <v>#VALUE!</v>
      </c>
      <c r="X18" s="356" t="e">
        <f t="shared" si="3"/>
        <v>#VALUE!</v>
      </c>
      <c r="Y18" s="356" t="e">
        <f t="shared" si="3"/>
        <v>#VALUE!</v>
      </c>
      <c r="Z18" s="356" t="e">
        <f t="shared" si="3"/>
        <v>#VALUE!</v>
      </c>
      <c r="AA18" s="356" t="e">
        <f t="shared" si="3"/>
        <v>#VALUE!</v>
      </c>
      <c r="AB18" s="356" t="e">
        <f t="shared" si="3"/>
        <v>#VALUE!</v>
      </c>
      <c r="AC18" s="356" t="e">
        <f t="shared" si="3"/>
        <v>#VALUE!</v>
      </c>
      <c r="AD18" s="357" t="e">
        <f t="shared" si="3"/>
        <v>#VALUE!</v>
      </c>
      <c r="AF18" s="358" t="s">
        <v>189</v>
      </c>
      <c r="AG18" s="340">
        <f>+COUNTIF(C19:AD20,"中止")</f>
        <v>0</v>
      </c>
    </row>
    <row r="19" spans="2:33" ht="13.5" customHeight="1" x14ac:dyDescent="0.15">
      <c r="B19" s="673" t="s">
        <v>178</v>
      </c>
      <c r="C19" s="675"/>
      <c r="D19" s="676"/>
      <c r="E19" s="676"/>
      <c r="F19" s="676"/>
      <c r="G19" s="676"/>
      <c r="H19" s="676"/>
      <c r="I19" s="676"/>
      <c r="J19" s="676"/>
      <c r="K19" s="676"/>
      <c r="L19" s="676"/>
      <c r="M19" s="676"/>
      <c r="N19" s="676"/>
      <c r="O19" s="676"/>
      <c r="P19" s="676"/>
      <c r="Q19" s="676"/>
      <c r="R19" s="676"/>
      <c r="S19" s="676"/>
      <c r="T19" s="676"/>
      <c r="U19" s="676"/>
      <c r="V19" s="676"/>
      <c r="W19" s="676"/>
      <c r="X19" s="676"/>
      <c r="Y19" s="676"/>
      <c r="Z19" s="676"/>
      <c r="AA19" s="676"/>
      <c r="AB19" s="676"/>
      <c r="AC19" s="676"/>
      <c r="AD19" s="678"/>
      <c r="AF19" s="359" t="s">
        <v>66</v>
      </c>
      <c r="AG19" s="360">
        <f>COUNTA(C17:AD17)-AG18</f>
        <v>28</v>
      </c>
    </row>
    <row r="20" spans="2:33" ht="13.5" customHeight="1" x14ac:dyDescent="0.15">
      <c r="B20" s="674"/>
      <c r="C20" s="675"/>
      <c r="D20" s="677"/>
      <c r="E20" s="677"/>
      <c r="F20" s="677"/>
      <c r="G20" s="677"/>
      <c r="H20" s="677"/>
      <c r="I20" s="677"/>
      <c r="J20" s="677"/>
      <c r="K20" s="677"/>
      <c r="L20" s="677"/>
      <c r="M20" s="677"/>
      <c r="N20" s="677"/>
      <c r="O20" s="677"/>
      <c r="P20" s="677"/>
      <c r="Q20" s="677"/>
      <c r="R20" s="677"/>
      <c r="S20" s="677"/>
      <c r="T20" s="677"/>
      <c r="U20" s="677"/>
      <c r="V20" s="677"/>
      <c r="W20" s="677"/>
      <c r="X20" s="677"/>
      <c r="Y20" s="677"/>
      <c r="Z20" s="677"/>
      <c r="AA20" s="677"/>
      <c r="AB20" s="677"/>
      <c r="AC20" s="677"/>
      <c r="AD20" s="679"/>
      <c r="AF20" s="359" t="s">
        <v>67</v>
      </c>
      <c r="AG20" s="361">
        <f>+COUNTA(C21:AD22)</f>
        <v>0</v>
      </c>
    </row>
    <row r="21" spans="2:33" ht="13.5" customHeight="1" x14ac:dyDescent="0.15">
      <c r="B21" s="682" t="s">
        <v>60</v>
      </c>
      <c r="C21" s="684"/>
      <c r="D21" s="680"/>
      <c r="E21" s="680"/>
      <c r="F21" s="680"/>
      <c r="G21" s="680"/>
      <c r="H21" s="680"/>
      <c r="I21" s="680"/>
      <c r="J21" s="680"/>
      <c r="K21" s="680"/>
      <c r="L21" s="680"/>
      <c r="M21" s="680"/>
      <c r="N21" s="680"/>
      <c r="O21" s="680"/>
      <c r="P21" s="680"/>
      <c r="Q21" s="680"/>
      <c r="R21" s="680"/>
      <c r="S21" s="680"/>
      <c r="T21" s="680"/>
      <c r="U21" s="680"/>
      <c r="V21" s="680"/>
      <c r="W21" s="680"/>
      <c r="X21" s="680"/>
      <c r="Y21" s="680"/>
      <c r="Z21" s="680"/>
      <c r="AA21" s="680"/>
      <c r="AB21" s="680"/>
      <c r="AC21" s="680"/>
      <c r="AD21" s="685"/>
      <c r="AF21" s="359" t="s">
        <v>68</v>
      </c>
      <c r="AG21" s="362">
        <f>+AG20/AG19</f>
        <v>0</v>
      </c>
    </row>
    <row r="22" spans="2:33" x14ac:dyDescent="0.15">
      <c r="B22" s="683"/>
      <c r="C22" s="684"/>
      <c r="D22" s="681"/>
      <c r="E22" s="681"/>
      <c r="F22" s="681"/>
      <c r="G22" s="681"/>
      <c r="H22" s="681"/>
      <c r="I22" s="681"/>
      <c r="J22" s="681"/>
      <c r="K22" s="681"/>
      <c r="L22" s="681"/>
      <c r="M22" s="681"/>
      <c r="N22" s="681"/>
      <c r="O22" s="681"/>
      <c r="P22" s="681"/>
      <c r="Q22" s="681"/>
      <c r="R22" s="681"/>
      <c r="S22" s="681"/>
      <c r="T22" s="681"/>
      <c r="U22" s="681"/>
      <c r="V22" s="681"/>
      <c r="W22" s="681"/>
      <c r="X22" s="681"/>
      <c r="Y22" s="681"/>
      <c r="Z22" s="681"/>
      <c r="AA22" s="681"/>
      <c r="AB22" s="681"/>
      <c r="AC22" s="681"/>
      <c r="AD22" s="686"/>
      <c r="AF22" s="359" t="s">
        <v>57</v>
      </c>
      <c r="AG22" s="361">
        <f>+COUNTA(C23:AD24)</f>
        <v>0</v>
      </c>
    </row>
    <row r="23" spans="2:33" x14ac:dyDescent="0.15">
      <c r="B23" s="687" t="s">
        <v>62</v>
      </c>
      <c r="C23" s="689"/>
      <c r="D23" s="691"/>
      <c r="E23" s="691"/>
      <c r="F23" s="691"/>
      <c r="G23" s="691"/>
      <c r="H23" s="691"/>
      <c r="I23" s="691"/>
      <c r="J23" s="691"/>
      <c r="K23" s="691"/>
      <c r="L23" s="691"/>
      <c r="M23" s="691"/>
      <c r="N23" s="691"/>
      <c r="O23" s="691"/>
      <c r="P23" s="691"/>
      <c r="Q23" s="691"/>
      <c r="R23" s="691"/>
      <c r="S23" s="691"/>
      <c r="T23" s="691"/>
      <c r="U23" s="691"/>
      <c r="V23" s="691"/>
      <c r="W23" s="691"/>
      <c r="X23" s="691"/>
      <c r="Y23" s="691"/>
      <c r="Z23" s="691"/>
      <c r="AA23" s="691"/>
      <c r="AB23" s="691"/>
      <c r="AC23" s="691"/>
      <c r="AD23" s="693"/>
      <c r="AF23" s="363" t="s">
        <v>69</v>
      </c>
      <c r="AG23" s="364">
        <f>+AG22/AG19</f>
        <v>0</v>
      </c>
    </row>
    <row r="24" spans="2:33" x14ac:dyDescent="0.15">
      <c r="B24" s="688"/>
      <c r="C24" s="690"/>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692"/>
      <c r="AB24" s="692"/>
      <c r="AC24" s="692"/>
      <c r="AD24" s="694"/>
      <c r="AG24" s="365"/>
    </row>
    <row r="25" spans="2:33" x14ac:dyDescent="0.15">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c r="AB25" s="366"/>
      <c r="AC25" s="366"/>
      <c r="AD25" s="366"/>
    </row>
    <row r="26" spans="2:33" x14ac:dyDescent="0.15">
      <c r="B26" s="349" t="s">
        <v>188</v>
      </c>
      <c r="C26" s="350" t="e">
        <f>+AD17+1</f>
        <v>#VALUE!</v>
      </c>
      <c r="D26" s="351" t="e">
        <f>+C26+1</f>
        <v>#VALUE!</v>
      </c>
      <c r="E26" s="351" t="e">
        <f t="shared" ref="E26:AD26" si="4">+D26+1</f>
        <v>#VALUE!</v>
      </c>
      <c r="F26" s="351" t="e">
        <f t="shared" si="4"/>
        <v>#VALUE!</v>
      </c>
      <c r="G26" s="351" t="e">
        <f t="shared" si="4"/>
        <v>#VALUE!</v>
      </c>
      <c r="H26" s="351" t="e">
        <f t="shared" si="4"/>
        <v>#VALUE!</v>
      </c>
      <c r="I26" s="351" t="e">
        <f t="shared" si="4"/>
        <v>#VALUE!</v>
      </c>
      <c r="J26" s="351" t="e">
        <f t="shared" si="4"/>
        <v>#VALUE!</v>
      </c>
      <c r="K26" s="351" t="e">
        <f t="shared" si="4"/>
        <v>#VALUE!</v>
      </c>
      <c r="L26" s="351" t="e">
        <f t="shared" si="4"/>
        <v>#VALUE!</v>
      </c>
      <c r="M26" s="351" t="e">
        <f t="shared" si="4"/>
        <v>#VALUE!</v>
      </c>
      <c r="N26" s="351" t="e">
        <f t="shared" si="4"/>
        <v>#VALUE!</v>
      </c>
      <c r="O26" s="351" t="e">
        <f t="shared" si="4"/>
        <v>#VALUE!</v>
      </c>
      <c r="P26" s="351" t="e">
        <f t="shared" si="4"/>
        <v>#VALUE!</v>
      </c>
      <c r="Q26" s="351" t="e">
        <f t="shared" si="4"/>
        <v>#VALUE!</v>
      </c>
      <c r="R26" s="351" t="e">
        <f t="shared" si="4"/>
        <v>#VALUE!</v>
      </c>
      <c r="S26" s="351" t="e">
        <f t="shared" si="4"/>
        <v>#VALUE!</v>
      </c>
      <c r="T26" s="351" t="e">
        <f t="shared" si="4"/>
        <v>#VALUE!</v>
      </c>
      <c r="U26" s="351" t="e">
        <f t="shared" si="4"/>
        <v>#VALUE!</v>
      </c>
      <c r="V26" s="351" t="e">
        <f t="shared" si="4"/>
        <v>#VALUE!</v>
      </c>
      <c r="W26" s="351" t="e">
        <f>+V26+1</f>
        <v>#VALUE!</v>
      </c>
      <c r="X26" s="351" t="e">
        <f t="shared" si="4"/>
        <v>#VALUE!</v>
      </c>
      <c r="Y26" s="351" t="e">
        <f t="shared" si="4"/>
        <v>#VALUE!</v>
      </c>
      <c r="Z26" s="351" t="e">
        <f t="shared" si="4"/>
        <v>#VALUE!</v>
      </c>
      <c r="AA26" s="351" t="e">
        <f>+Z26+1</f>
        <v>#VALUE!</v>
      </c>
      <c r="AB26" s="351" t="e">
        <f t="shared" si="4"/>
        <v>#VALUE!</v>
      </c>
      <c r="AC26" s="351" t="e">
        <f>+AB26+1</f>
        <v>#VALUE!</v>
      </c>
      <c r="AD26" s="352" t="e">
        <f t="shared" si="4"/>
        <v>#VALUE!</v>
      </c>
      <c r="AE26" s="353"/>
      <c r="AF26" s="671">
        <f>+AF17+1</f>
        <v>3</v>
      </c>
      <c r="AG26" s="672"/>
    </row>
    <row r="27" spans="2:33" x14ac:dyDescent="0.15">
      <c r="B27" s="354" t="s">
        <v>65</v>
      </c>
      <c r="C27" s="355" t="e">
        <f>TEXT(WEEKDAY(+C26),"aaa")</f>
        <v>#VALUE!</v>
      </c>
      <c r="D27" s="356" t="e">
        <f t="shared" ref="D27:AD27" si="5">TEXT(WEEKDAY(+D26),"aaa")</f>
        <v>#VALUE!</v>
      </c>
      <c r="E27" s="356" t="e">
        <f t="shared" si="5"/>
        <v>#VALUE!</v>
      </c>
      <c r="F27" s="356" t="e">
        <f t="shared" si="5"/>
        <v>#VALUE!</v>
      </c>
      <c r="G27" s="356" t="e">
        <f t="shared" si="5"/>
        <v>#VALUE!</v>
      </c>
      <c r="H27" s="356" t="e">
        <f t="shared" si="5"/>
        <v>#VALUE!</v>
      </c>
      <c r="I27" s="356" t="e">
        <f t="shared" si="5"/>
        <v>#VALUE!</v>
      </c>
      <c r="J27" s="356" t="e">
        <f t="shared" si="5"/>
        <v>#VALUE!</v>
      </c>
      <c r="K27" s="356" t="e">
        <f t="shared" si="5"/>
        <v>#VALUE!</v>
      </c>
      <c r="L27" s="356" t="e">
        <f t="shared" si="5"/>
        <v>#VALUE!</v>
      </c>
      <c r="M27" s="356" t="e">
        <f t="shared" si="5"/>
        <v>#VALUE!</v>
      </c>
      <c r="N27" s="356" t="e">
        <f t="shared" si="5"/>
        <v>#VALUE!</v>
      </c>
      <c r="O27" s="356" t="e">
        <f t="shared" si="5"/>
        <v>#VALUE!</v>
      </c>
      <c r="P27" s="356" t="e">
        <f t="shared" si="5"/>
        <v>#VALUE!</v>
      </c>
      <c r="Q27" s="356" t="e">
        <f t="shared" si="5"/>
        <v>#VALUE!</v>
      </c>
      <c r="R27" s="356" t="e">
        <f t="shared" si="5"/>
        <v>#VALUE!</v>
      </c>
      <c r="S27" s="356" t="e">
        <f t="shared" si="5"/>
        <v>#VALUE!</v>
      </c>
      <c r="T27" s="356" t="e">
        <f t="shared" si="5"/>
        <v>#VALUE!</v>
      </c>
      <c r="U27" s="356" t="e">
        <f t="shared" si="5"/>
        <v>#VALUE!</v>
      </c>
      <c r="V27" s="356" t="e">
        <f t="shared" si="5"/>
        <v>#VALUE!</v>
      </c>
      <c r="W27" s="356" t="e">
        <f t="shared" si="5"/>
        <v>#VALUE!</v>
      </c>
      <c r="X27" s="356" t="e">
        <f t="shared" si="5"/>
        <v>#VALUE!</v>
      </c>
      <c r="Y27" s="356" t="e">
        <f t="shared" si="5"/>
        <v>#VALUE!</v>
      </c>
      <c r="Z27" s="356" t="e">
        <f t="shared" si="5"/>
        <v>#VALUE!</v>
      </c>
      <c r="AA27" s="356" t="e">
        <f t="shared" si="5"/>
        <v>#VALUE!</v>
      </c>
      <c r="AB27" s="356" t="e">
        <f t="shared" si="5"/>
        <v>#VALUE!</v>
      </c>
      <c r="AC27" s="356" t="e">
        <f t="shared" si="5"/>
        <v>#VALUE!</v>
      </c>
      <c r="AD27" s="357" t="e">
        <f t="shared" si="5"/>
        <v>#VALUE!</v>
      </c>
      <c r="AF27" s="358" t="s">
        <v>189</v>
      </c>
      <c r="AG27" s="340">
        <f>+COUNTIF(C28:AD29,"中止")</f>
        <v>0</v>
      </c>
    </row>
    <row r="28" spans="2:33" ht="13.5" customHeight="1" x14ac:dyDescent="0.15">
      <c r="B28" s="673" t="s">
        <v>178</v>
      </c>
      <c r="C28" s="675"/>
      <c r="D28" s="676"/>
      <c r="E28" s="676"/>
      <c r="F28" s="676"/>
      <c r="G28" s="676"/>
      <c r="H28" s="676"/>
      <c r="I28" s="676"/>
      <c r="J28" s="676"/>
      <c r="K28" s="676"/>
      <c r="L28" s="676"/>
      <c r="M28" s="676"/>
      <c r="N28" s="676"/>
      <c r="O28" s="676"/>
      <c r="P28" s="676"/>
      <c r="Q28" s="676"/>
      <c r="R28" s="676"/>
      <c r="S28" s="676"/>
      <c r="T28" s="676"/>
      <c r="U28" s="676"/>
      <c r="V28" s="676"/>
      <c r="W28" s="676"/>
      <c r="X28" s="676"/>
      <c r="Y28" s="676"/>
      <c r="Z28" s="676"/>
      <c r="AA28" s="676"/>
      <c r="AB28" s="676"/>
      <c r="AC28" s="676"/>
      <c r="AD28" s="678"/>
      <c r="AF28" s="359" t="s">
        <v>66</v>
      </c>
      <c r="AG28" s="360">
        <f>COUNTA(C26:AD26)-AG27</f>
        <v>28</v>
      </c>
    </row>
    <row r="29" spans="2:33" ht="13.5" customHeight="1" x14ac:dyDescent="0.15">
      <c r="B29" s="674"/>
      <c r="C29" s="675"/>
      <c r="D29" s="677"/>
      <c r="E29" s="677"/>
      <c r="F29" s="677"/>
      <c r="G29" s="677"/>
      <c r="H29" s="677"/>
      <c r="I29" s="677"/>
      <c r="J29" s="677"/>
      <c r="K29" s="677"/>
      <c r="L29" s="677"/>
      <c r="M29" s="677"/>
      <c r="N29" s="677"/>
      <c r="O29" s="677"/>
      <c r="P29" s="677"/>
      <c r="Q29" s="677"/>
      <c r="R29" s="677"/>
      <c r="S29" s="677"/>
      <c r="T29" s="677"/>
      <c r="U29" s="677"/>
      <c r="V29" s="677"/>
      <c r="W29" s="677"/>
      <c r="X29" s="677"/>
      <c r="Y29" s="677"/>
      <c r="Z29" s="677"/>
      <c r="AA29" s="677"/>
      <c r="AB29" s="677"/>
      <c r="AC29" s="677"/>
      <c r="AD29" s="679"/>
      <c r="AF29" s="359" t="s">
        <v>67</v>
      </c>
      <c r="AG29" s="361">
        <f>+COUNTA(C30:AD31)</f>
        <v>0</v>
      </c>
    </row>
    <row r="30" spans="2:33" ht="13.5" customHeight="1" x14ac:dyDescent="0.15">
      <c r="B30" s="682" t="s">
        <v>60</v>
      </c>
      <c r="C30" s="684"/>
      <c r="D30" s="680"/>
      <c r="E30" s="680"/>
      <c r="F30" s="680"/>
      <c r="G30" s="680"/>
      <c r="H30" s="680"/>
      <c r="I30" s="680"/>
      <c r="J30" s="680"/>
      <c r="K30" s="680"/>
      <c r="L30" s="680"/>
      <c r="M30" s="680"/>
      <c r="N30" s="680"/>
      <c r="O30" s="680"/>
      <c r="P30" s="680"/>
      <c r="Q30" s="680"/>
      <c r="R30" s="680"/>
      <c r="S30" s="680"/>
      <c r="T30" s="680"/>
      <c r="U30" s="680"/>
      <c r="V30" s="680"/>
      <c r="W30" s="680"/>
      <c r="X30" s="680"/>
      <c r="Y30" s="680"/>
      <c r="Z30" s="680"/>
      <c r="AA30" s="680"/>
      <c r="AB30" s="680"/>
      <c r="AC30" s="680"/>
      <c r="AD30" s="685"/>
      <c r="AF30" s="359" t="s">
        <v>68</v>
      </c>
      <c r="AG30" s="362">
        <f>+AG29/AG28</f>
        <v>0</v>
      </c>
    </row>
    <row r="31" spans="2:33" x14ac:dyDescent="0.15">
      <c r="B31" s="683"/>
      <c r="C31" s="684"/>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6"/>
      <c r="AF31" s="359" t="s">
        <v>57</v>
      </c>
      <c r="AG31" s="361">
        <f>+COUNTA(C32:AD33)</f>
        <v>0</v>
      </c>
    </row>
    <row r="32" spans="2:33" x14ac:dyDescent="0.15">
      <c r="B32" s="687" t="s">
        <v>62</v>
      </c>
      <c r="C32" s="689"/>
      <c r="D32" s="691"/>
      <c r="E32" s="691"/>
      <c r="F32" s="691"/>
      <c r="G32" s="691"/>
      <c r="H32" s="691"/>
      <c r="I32" s="691"/>
      <c r="J32" s="691"/>
      <c r="K32" s="691"/>
      <c r="L32" s="691"/>
      <c r="M32" s="691"/>
      <c r="N32" s="691"/>
      <c r="O32" s="691"/>
      <c r="P32" s="691"/>
      <c r="Q32" s="691"/>
      <c r="R32" s="691"/>
      <c r="S32" s="691"/>
      <c r="T32" s="691"/>
      <c r="U32" s="691"/>
      <c r="V32" s="691"/>
      <c r="W32" s="691"/>
      <c r="X32" s="691"/>
      <c r="Y32" s="691"/>
      <c r="Z32" s="691"/>
      <c r="AA32" s="691"/>
      <c r="AB32" s="691"/>
      <c r="AC32" s="691"/>
      <c r="AD32" s="693"/>
      <c r="AF32" s="363" t="s">
        <v>69</v>
      </c>
      <c r="AG32" s="364">
        <f>+AG31/AG28</f>
        <v>0</v>
      </c>
    </row>
    <row r="33" spans="2:33" x14ac:dyDescent="0.15">
      <c r="B33" s="688"/>
      <c r="C33" s="690"/>
      <c r="D33" s="692"/>
      <c r="E33" s="692"/>
      <c r="F33" s="692"/>
      <c r="G33" s="692"/>
      <c r="H33" s="692"/>
      <c r="I33" s="692"/>
      <c r="J33" s="692"/>
      <c r="K33" s="692"/>
      <c r="L33" s="692"/>
      <c r="M33" s="692"/>
      <c r="N33" s="692"/>
      <c r="O33" s="692"/>
      <c r="P33" s="692"/>
      <c r="Q33" s="692"/>
      <c r="R33" s="692"/>
      <c r="S33" s="692"/>
      <c r="T33" s="692"/>
      <c r="U33" s="692"/>
      <c r="V33" s="692"/>
      <c r="W33" s="692"/>
      <c r="X33" s="692"/>
      <c r="Y33" s="692"/>
      <c r="Z33" s="692"/>
      <c r="AA33" s="692"/>
      <c r="AB33" s="692"/>
      <c r="AC33" s="692"/>
      <c r="AD33" s="694"/>
      <c r="AG33" s="365"/>
    </row>
    <row r="34" spans="2:33" x14ac:dyDescent="0.15">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row>
    <row r="35" spans="2:33" x14ac:dyDescent="0.15">
      <c r="B35" s="349" t="s">
        <v>188</v>
      </c>
      <c r="C35" s="350" t="e">
        <f>+AD26+1</f>
        <v>#VALUE!</v>
      </c>
      <c r="D35" s="351" t="e">
        <f>+C35+1</f>
        <v>#VALUE!</v>
      </c>
      <c r="E35" s="351" t="e">
        <f t="shared" ref="E35:AD35" si="6">+D35+1</f>
        <v>#VALUE!</v>
      </c>
      <c r="F35" s="351" t="e">
        <f t="shared" si="6"/>
        <v>#VALUE!</v>
      </c>
      <c r="G35" s="351" t="e">
        <f t="shared" si="6"/>
        <v>#VALUE!</v>
      </c>
      <c r="H35" s="351" t="e">
        <f t="shared" si="6"/>
        <v>#VALUE!</v>
      </c>
      <c r="I35" s="351" t="e">
        <f t="shared" si="6"/>
        <v>#VALUE!</v>
      </c>
      <c r="J35" s="351" t="e">
        <f t="shared" si="6"/>
        <v>#VALUE!</v>
      </c>
      <c r="K35" s="351" t="e">
        <f t="shared" si="6"/>
        <v>#VALUE!</v>
      </c>
      <c r="L35" s="351" t="e">
        <f t="shared" si="6"/>
        <v>#VALUE!</v>
      </c>
      <c r="M35" s="351" t="e">
        <f t="shared" si="6"/>
        <v>#VALUE!</v>
      </c>
      <c r="N35" s="351" t="e">
        <f t="shared" si="6"/>
        <v>#VALUE!</v>
      </c>
      <c r="O35" s="351" t="e">
        <f t="shared" si="6"/>
        <v>#VALUE!</v>
      </c>
      <c r="P35" s="351" t="e">
        <f t="shared" si="6"/>
        <v>#VALUE!</v>
      </c>
      <c r="Q35" s="351" t="e">
        <f t="shared" si="6"/>
        <v>#VALUE!</v>
      </c>
      <c r="R35" s="351" t="e">
        <f t="shared" si="6"/>
        <v>#VALUE!</v>
      </c>
      <c r="S35" s="351" t="e">
        <f t="shared" si="6"/>
        <v>#VALUE!</v>
      </c>
      <c r="T35" s="351" t="e">
        <f t="shared" si="6"/>
        <v>#VALUE!</v>
      </c>
      <c r="U35" s="351" t="e">
        <f t="shared" si="6"/>
        <v>#VALUE!</v>
      </c>
      <c r="V35" s="351" t="e">
        <f t="shared" si="6"/>
        <v>#VALUE!</v>
      </c>
      <c r="W35" s="351" t="e">
        <f>+V35+1</f>
        <v>#VALUE!</v>
      </c>
      <c r="X35" s="351" t="e">
        <f t="shared" si="6"/>
        <v>#VALUE!</v>
      </c>
      <c r="Y35" s="351" t="e">
        <f t="shared" si="6"/>
        <v>#VALUE!</v>
      </c>
      <c r="Z35" s="351" t="e">
        <f t="shared" si="6"/>
        <v>#VALUE!</v>
      </c>
      <c r="AA35" s="351" t="e">
        <f>+Z35+1</f>
        <v>#VALUE!</v>
      </c>
      <c r="AB35" s="351" t="e">
        <f t="shared" si="6"/>
        <v>#VALUE!</v>
      </c>
      <c r="AC35" s="351" t="e">
        <f>+AB35+1</f>
        <v>#VALUE!</v>
      </c>
      <c r="AD35" s="352" t="e">
        <f t="shared" si="6"/>
        <v>#VALUE!</v>
      </c>
      <c r="AE35" s="353"/>
      <c r="AF35" s="671">
        <f>+AF26+1</f>
        <v>4</v>
      </c>
      <c r="AG35" s="672"/>
    </row>
    <row r="36" spans="2:33" x14ac:dyDescent="0.15">
      <c r="B36" s="354" t="s">
        <v>65</v>
      </c>
      <c r="C36" s="355" t="e">
        <f>TEXT(WEEKDAY(+C35),"aaa")</f>
        <v>#VALUE!</v>
      </c>
      <c r="D36" s="356" t="e">
        <f t="shared" ref="D36:AD36" si="7">TEXT(WEEKDAY(+D35),"aaa")</f>
        <v>#VALUE!</v>
      </c>
      <c r="E36" s="356" t="e">
        <f t="shared" si="7"/>
        <v>#VALUE!</v>
      </c>
      <c r="F36" s="356" t="e">
        <f t="shared" si="7"/>
        <v>#VALUE!</v>
      </c>
      <c r="G36" s="356" t="e">
        <f t="shared" si="7"/>
        <v>#VALUE!</v>
      </c>
      <c r="H36" s="356" t="e">
        <f t="shared" si="7"/>
        <v>#VALUE!</v>
      </c>
      <c r="I36" s="356" t="e">
        <f t="shared" si="7"/>
        <v>#VALUE!</v>
      </c>
      <c r="J36" s="356" t="e">
        <f t="shared" si="7"/>
        <v>#VALUE!</v>
      </c>
      <c r="K36" s="356" t="e">
        <f t="shared" si="7"/>
        <v>#VALUE!</v>
      </c>
      <c r="L36" s="356" t="e">
        <f t="shared" si="7"/>
        <v>#VALUE!</v>
      </c>
      <c r="M36" s="356" t="e">
        <f t="shared" si="7"/>
        <v>#VALUE!</v>
      </c>
      <c r="N36" s="356" t="e">
        <f t="shared" si="7"/>
        <v>#VALUE!</v>
      </c>
      <c r="O36" s="356" t="e">
        <f t="shared" si="7"/>
        <v>#VALUE!</v>
      </c>
      <c r="P36" s="356" t="e">
        <f t="shared" si="7"/>
        <v>#VALUE!</v>
      </c>
      <c r="Q36" s="356" t="e">
        <f t="shared" si="7"/>
        <v>#VALUE!</v>
      </c>
      <c r="R36" s="356" t="e">
        <f t="shared" si="7"/>
        <v>#VALUE!</v>
      </c>
      <c r="S36" s="356" t="e">
        <f t="shared" si="7"/>
        <v>#VALUE!</v>
      </c>
      <c r="T36" s="356" t="e">
        <f t="shared" si="7"/>
        <v>#VALUE!</v>
      </c>
      <c r="U36" s="356" t="e">
        <f t="shared" si="7"/>
        <v>#VALUE!</v>
      </c>
      <c r="V36" s="356" t="e">
        <f t="shared" si="7"/>
        <v>#VALUE!</v>
      </c>
      <c r="W36" s="356" t="e">
        <f t="shared" si="7"/>
        <v>#VALUE!</v>
      </c>
      <c r="X36" s="356" t="e">
        <f t="shared" si="7"/>
        <v>#VALUE!</v>
      </c>
      <c r="Y36" s="356" t="e">
        <f t="shared" si="7"/>
        <v>#VALUE!</v>
      </c>
      <c r="Z36" s="356" t="e">
        <f t="shared" si="7"/>
        <v>#VALUE!</v>
      </c>
      <c r="AA36" s="356" t="e">
        <f t="shared" si="7"/>
        <v>#VALUE!</v>
      </c>
      <c r="AB36" s="356" t="e">
        <f t="shared" si="7"/>
        <v>#VALUE!</v>
      </c>
      <c r="AC36" s="356" t="e">
        <f t="shared" si="7"/>
        <v>#VALUE!</v>
      </c>
      <c r="AD36" s="357" t="e">
        <f t="shared" si="7"/>
        <v>#VALUE!</v>
      </c>
      <c r="AF36" s="358" t="s">
        <v>189</v>
      </c>
      <c r="AG36" s="340">
        <f>+COUNTIF(C37:AD38,"中止")</f>
        <v>0</v>
      </c>
    </row>
    <row r="37" spans="2:33" ht="13.5" customHeight="1" x14ac:dyDescent="0.15">
      <c r="B37" s="673" t="s">
        <v>178</v>
      </c>
      <c r="C37" s="675"/>
      <c r="D37" s="676"/>
      <c r="E37" s="676"/>
      <c r="F37" s="676"/>
      <c r="G37" s="676"/>
      <c r="H37" s="676"/>
      <c r="I37" s="676"/>
      <c r="J37" s="676"/>
      <c r="K37" s="676"/>
      <c r="L37" s="676"/>
      <c r="M37" s="676"/>
      <c r="N37" s="676"/>
      <c r="O37" s="676"/>
      <c r="P37" s="676"/>
      <c r="Q37" s="676"/>
      <c r="R37" s="676"/>
      <c r="S37" s="676"/>
      <c r="T37" s="676"/>
      <c r="U37" s="676"/>
      <c r="V37" s="676"/>
      <c r="W37" s="676"/>
      <c r="X37" s="676"/>
      <c r="Y37" s="676"/>
      <c r="Z37" s="676"/>
      <c r="AA37" s="676"/>
      <c r="AB37" s="676"/>
      <c r="AC37" s="676"/>
      <c r="AD37" s="678"/>
      <c r="AF37" s="359" t="s">
        <v>66</v>
      </c>
      <c r="AG37" s="360">
        <f>COUNTA(C35:AD35)-AG36</f>
        <v>28</v>
      </c>
    </row>
    <row r="38" spans="2:33" ht="13.5" customHeight="1" x14ac:dyDescent="0.15">
      <c r="B38" s="674"/>
      <c r="C38" s="675"/>
      <c r="D38" s="677"/>
      <c r="E38" s="677"/>
      <c r="F38" s="677"/>
      <c r="G38" s="677"/>
      <c r="H38" s="677"/>
      <c r="I38" s="677"/>
      <c r="J38" s="677"/>
      <c r="K38" s="677"/>
      <c r="L38" s="677"/>
      <c r="M38" s="677"/>
      <c r="N38" s="677"/>
      <c r="O38" s="677"/>
      <c r="P38" s="677"/>
      <c r="Q38" s="677"/>
      <c r="R38" s="677"/>
      <c r="S38" s="677"/>
      <c r="T38" s="677"/>
      <c r="U38" s="677"/>
      <c r="V38" s="677"/>
      <c r="W38" s="677"/>
      <c r="X38" s="677"/>
      <c r="Y38" s="677"/>
      <c r="Z38" s="677"/>
      <c r="AA38" s="677"/>
      <c r="AB38" s="677"/>
      <c r="AC38" s="677"/>
      <c r="AD38" s="679"/>
      <c r="AF38" s="359" t="s">
        <v>67</v>
      </c>
      <c r="AG38" s="361">
        <f>+COUNTA(C39:AD40)</f>
        <v>0</v>
      </c>
    </row>
    <row r="39" spans="2:33" ht="13.5" customHeight="1" x14ac:dyDescent="0.15">
      <c r="B39" s="682" t="s">
        <v>60</v>
      </c>
      <c r="C39" s="684"/>
      <c r="D39" s="680"/>
      <c r="E39" s="680"/>
      <c r="F39" s="680"/>
      <c r="G39" s="680"/>
      <c r="H39" s="680"/>
      <c r="I39" s="680"/>
      <c r="J39" s="680"/>
      <c r="K39" s="680"/>
      <c r="L39" s="680"/>
      <c r="M39" s="680"/>
      <c r="N39" s="680"/>
      <c r="O39" s="680"/>
      <c r="P39" s="680"/>
      <c r="Q39" s="680"/>
      <c r="R39" s="680"/>
      <c r="S39" s="680"/>
      <c r="T39" s="680"/>
      <c r="U39" s="680"/>
      <c r="V39" s="680"/>
      <c r="W39" s="680"/>
      <c r="X39" s="680"/>
      <c r="Y39" s="680"/>
      <c r="Z39" s="680"/>
      <c r="AA39" s="680"/>
      <c r="AB39" s="680"/>
      <c r="AC39" s="680"/>
      <c r="AD39" s="685"/>
      <c r="AF39" s="359" t="s">
        <v>68</v>
      </c>
      <c r="AG39" s="362">
        <f>+AG38/AG37</f>
        <v>0</v>
      </c>
    </row>
    <row r="40" spans="2:33" x14ac:dyDescent="0.15">
      <c r="B40" s="683"/>
      <c r="C40" s="684"/>
      <c r="D40" s="681"/>
      <c r="E40" s="681"/>
      <c r="F40" s="681"/>
      <c r="G40" s="681"/>
      <c r="H40" s="681"/>
      <c r="I40" s="681"/>
      <c r="J40" s="681"/>
      <c r="K40" s="681"/>
      <c r="L40" s="681"/>
      <c r="M40" s="681"/>
      <c r="N40" s="681"/>
      <c r="O40" s="681"/>
      <c r="P40" s="681"/>
      <c r="Q40" s="681"/>
      <c r="R40" s="681"/>
      <c r="S40" s="681"/>
      <c r="T40" s="681"/>
      <c r="U40" s="681"/>
      <c r="V40" s="681"/>
      <c r="W40" s="681"/>
      <c r="X40" s="681"/>
      <c r="Y40" s="681"/>
      <c r="Z40" s="681"/>
      <c r="AA40" s="681"/>
      <c r="AB40" s="681"/>
      <c r="AC40" s="681"/>
      <c r="AD40" s="686"/>
      <c r="AF40" s="359" t="s">
        <v>57</v>
      </c>
      <c r="AG40" s="361">
        <f>+COUNTA(C41:AD42)</f>
        <v>0</v>
      </c>
    </row>
    <row r="41" spans="2:33" x14ac:dyDescent="0.15">
      <c r="B41" s="687" t="s">
        <v>62</v>
      </c>
      <c r="C41" s="689"/>
      <c r="D41" s="691"/>
      <c r="E41" s="691"/>
      <c r="F41" s="691"/>
      <c r="G41" s="691"/>
      <c r="H41" s="691"/>
      <c r="I41" s="691"/>
      <c r="J41" s="691"/>
      <c r="K41" s="691"/>
      <c r="L41" s="691"/>
      <c r="M41" s="691"/>
      <c r="N41" s="691"/>
      <c r="O41" s="691"/>
      <c r="P41" s="691"/>
      <c r="Q41" s="691"/>
      <c r="R41" s="691"/>
      <c r="S41" s="691"/>
      <c r="T41" s="691"/>
      <c r="U41" s="691"/>
      <c r="V41" s="691"/>
      <c r="W41" s="691"/>
      <c r="X41" s="691"/>
      <c r="Y41" s="691"/>
      <c r="Z41" s="691"/>
      <c r="AA41" s="691"/>
      <c r="AB41" s="691"/>
      <c r="AC41" s="691"/>
      <c r="AD41" s="693"/>
      <c r="AF41" s="363" t="s">
        <v>69</v>
      </c>
      <c r="AG41" s="364">
        <f>+AG40/AG37</f>
        <v>0</v>
      </c>
    </row>
    <row r="42" spans="2:33" x14ac:dyDescent="0.15">
      <c r="B42" s="688"/>
      <c r="C42" s="690"/>
      <c r="D42" s="692"/>
      <c r="E42" s="692"/>
      <c r="F42" s="692"/>
      <c r="G42" s="692"/>
      <c r="H42" s="692"/>
      <c r="I42" s="692"/>
      <c r="J42" s="692"/>
      <c r="K42" s="692"/>
      <c r="L42" s="692"/>
      <c r="M42" s="692"/>
      <c r="N42" s="692"/>
      <c r="O42" s="692"/>
      <c r="P42" s="692"/>
      <c r="Q42" s="692"/>
      <c r="R42" s="692"/>
      <c r="S42" s="692"/>
      <c r="T42" s="692"/>
      <c r="U42" s="692"/>
      <c r="V42" s="692"/>
      <c r="W42" s="692"/>
      <c r="X42" s="692"/>
      <c r="Y42" s="692"/>
      <c r="Z42" s="692"/>
      <c r="AA42" s="692"/>
      <c r="AB42" s="692"/>
      <c r="AC42" s="692"/>
      <c r="AD42" s="694"/>
      <c r="AG42" s="365"/>
    </row>
    <row r="43" spans="2:33" x14ac:dyDescent="0.15">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row>
    <row r="44" spans="2:33" x14ac:dyDescent="0.15">
      <c r="B44" s="349" t="s">
        <v>188</v>
      </c>
      <c r="C44" s="350" t="e">
        <f>+AD35+1</f>
        <v>#VALUE!</v>
      </c>
      <c r="D44" s="351" t="e">
        <f>+C44+1</f>
        <v>#VALUE!</v>
      </c>
      <c r="E44" s="351" t="e">
        <f t="shared" ref="E44:AD44" si="8">+D44+1</f>
        <v>#VALUE!</v>
      </c>
      <c r="F44" s="351" t="e">
        <f t="shared" si="8"/>
        <v>#VALUE!</v>
      </c>
      <c r="G44" s="351" t="e">
        <f t="shared" si="8"/>
        <v>#VALUE!</v>
      </c>
      <c r="H44" s="351" t="e">
        <f t="shared" si="8"/>
        <v>#VALUE!</v>
      </c>
      <c r="I44" s="351" t="e">
        <f t="shared" si="8"/>
        <v>#VALUE!</v>
      </c>
      <c r="J44" s="351" t="e">
        <f t="shared" si="8"/>
        <v>#VALUE!</v>
      </c>
      <c r="K44" s="351" t="e">
        <f t="shared" si="8"/>
        <v>#VALUE!</v>
      </c>
      <c r="L44" s="351" t="e">
        <f t="shared" si="8"/>
        <v>#VALUE!</v>
      </c>
      <c r="M44" s="351" t="e">
        <f t="shared" si="8"/>
        <v>#VALUE!</v>
      </c>
      <c r="N44" s="351" t="e">
        <f t="shared" si="8"/>
        <v>#VALUE!</v>
      </c>
      <c r="O44" s="351" t="e">
        <f t="shared" si="8"/>
        <v>#VALUE!</v>
      </c>
      <c r="P44" s="351" t="e">
        <f t="shared" si="8"/>
        <v>#VALUE!</v>
      </c>
      <c r="Q44" s="351" t="e">
        <f t="shared" si="8"/>
        <v>#VALUE!</v>
      </c>
      <c r="R44" s="351" t="e">
        <f t="shared" si="8"/>
        <v>#VALUE!</v>
      </c>
      <c r="S44" s="351" t="e">
        <f t="shared" si="8"/>
        <v>#VALUE!</v>
      </c>
      <c r="T44" s="351" t="e">
        <f t="shared" si="8"/>
        <v>#VALUE!</v>
      </c>
      <c r="U44" s="351" t="e">
        <f t="shared" si="8"/>
        <v>#VALUE!</v>
      </c>
      <c r="V44" s="351" t="e">
        <f t="shared" si="8"/>
        <v>#VALUE!</v>
      </c>
      <c r="W44" s="351" t="e">
        <f>+V44+1</f>
        <v>#VALUE!</v>
      </c>
      <c r="X44" s="351" t="e">
        <f t="shared" si="8"/>
        <v>#VALUE!</v>
      </c>
      <c r="Y44" s="351" t="e">
        <f t="shared" si="8"/>
        <v>#VALUE!</v>
      </c>
      <c r="Z44" s="351" t="e">
        <f t="shared" si="8"/>
        <v>#VALUE!</v>
      </c>
      <c r="AA44" s="351" t="e">
        <f>+Z44+1</f>
        <v>#VALUE!</v>
      </c>
      <c r="AB44" s="351" t="e">
        <f t="shared" si="8"/>
        <v>#VALUE!</v>
      </c>
      <c r="AC44" s="351" t="e">
        <f>+AB44+1</f>
        <v>#VALUE!</v>
      </c>
      <c r="AD44" s="352" t="e">
        <f t="shared" si="8"/>
        <v>#VALUE!</v>
      </c>
      <c r="AE44" s="353"/>
      <c r="AF44" s="671">
        <f>+AF35+1</f>
        <v>5</v>
      </c>
      <c r="AG44" s="672"/>
    </row>
    <row r="45" spans="2:33" x14ac:dyDescent="0.15">
      <c r="B45" s="354" t="s">
        <v>65</v>
      </c>
      <c r="C45" s="355" t="e">
        <f>TEXT(WEEKDAY(+C44),"aaa")</f>
        <v>#VALUE!</v>
      </c>
      <c r="D45" s="356" t="e">
        <f t="shared" ref="D45:AD45" si="9">TEXT(WEEKDAY(+D44),"aaa")</f>
        <v>#VALUE!</v>
      </c>
      <c r="E45" s="356" t="e">
        <f t="shared" si="9"/>
        <v>#VALUE!</v>
      </c>
      <c r="F45" s="356" t="e">
        <f t="shared" si="9"/>
        <v>#VALUE!</v>
      </c>
      <c r="G45" s="356" t="e">
        <f t="shared" si="9"/>
        <v>#VALUE!</v>
      </c>
      <c r="H45" s="356" t="e">
        <f t="shared" si="9"/>
        <v>#VALUE!</v>
      </c>
      <c r="I45" s="356" t="e">
        <f t="shared" si="9"/>
        <v>#VALUE!</v>
      </c>
      <c r="J45" s="356" t="e">
        <f t="shared" si="9"/>
        <v>#VALUE!</v>
      </c>
      <c r="K45" s="356" t="e">
        <f t="shared" si="9"/>
        <v>#VALUE!</v>
      </c>
      <c r="L45" s="356" t="e">
        <f t="shared" si="9"/>
        <v>#VALUE!</v>
      </c>
      <c r="M45" s="356" t="e">
        <f t="shared" si="9"/>
        <v>#VALUE!</v>
      </c>
      <c r="N45" s="356" t="e">
        <f t="shared" si="9"/>
        <v>#VALUE!</v>
      </c>
      <c r="O45" s="356" t="e">
        <f t="shared" si="9"/>
        <v>#VALUE!</v>
      </c>
      <c r="P45" s="356" t="e">
        <f t="shared" si="9"/>
        <v>#VALUE!</v>
      </c>
      <c r="Q45" s="356" t="e">
        <f t="shared" si="9"/>
        <v>#VALUE!</v>
      </c>
      <c r="R45" s="356" t="e">
        <f t="shared" si="9"/>
        <v>#VALUE!</v>
      </c>
      <c r="S45" s="356" t="e">
        <f t="shared" si="9"/>
        <v>#VALUE!</v>
      </c>
      <c r="T45" s="356" t="e">
        <f t="shared" si="9"/>
        <v>#VALUE!</v>
      </c>
      <c r="U45" s="356" t="e">
        <f t="shared" si="9"/>
        <v>#VALUE!</v>
      </c>
      <c r="V45" s="356" t="e">
        <f t="shared" si="9"/>
        <v>#VALUE!</v>
      </c>
      <c r="W45" s="356" t="e">
        <f t="shared" si="9"/>
        <v>#VALUE!</v>
      </c>
      <c r="X45" s="356" t="e">
        <f t="shared" si="9"/>
        <v>#VALUE!</v>
      </c>
      <c r="Y45" s="356" t="e">
        <f t="shared" si="9"/>
        <v>#VALUE!</v>
      </c>
      <c r="Z45" s="356" t="e">
        <f t="shared" si="9"/>
        <v>#VALUE!</v>
      </c>
      <c r="AA45" s="356" t="e">
        <f t="shared" si="9"/>
        <v>#VALUE!</v>
      </c>
      <c r="AB45" s="356" t="e">
        <f t="shared" si="9"/>
        <v>#VALUE!</v>
      </c>
      <c r="AC45" s="356" t="e">
        <f t="shared" si="9"/>
        <v>#VALUE!</v>
      </c>
      <c r="AD45" s="357" t="e">
        <f t="shared" si="9"/>
        <v>#VALUE!</v>
      </c>
      <c r="AF45" s="358" t="s">
        <v>189</v>
      </c>
      <c r="AG45" s="340">
        <f>+COUNTIF(C46:AD47,"中止")</f>
        <v>0</v>
      </c>
    </row>
    <row r="46" spans="2:33" ht="13.5" customHeight="1" x14ac:dyDescent="0.15">
      <c r="B46" s="673" t="s">
        <v>178</v>
      </c>
      <c r="C46" s="675"/>
      <c r="D46" s="676"/>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6"/>
      <c r="AD46" s="678"/>
      <c r="AF46" s="359" t="s">
        <v>66</v>
      </c>
      <c r="AG46" s="360">
        <f>COUNTA(C44:AD44)-AG45</f>
        <v>28</v>
      </c>
    </row>
    <row r="47" spans="2:33" ht="13.5" customHeight="1" x14ac:dyDescent="0.15">
      <c r="B47" s="674"/>
      <c r="C47" s="675"/>
      <c r="D47" s="677"/>
      <c r="E47" s="677"/>
      <c r="F47" s="677"/>
      <c r="G47" s="677"/>
      <c r="H47" s="677"/>
      <c r="I47" s="677"/>
      <c r="J47" s="677"/>
      <c r="K47" s="677"/>
      <c r="L47" s="677"/>
      <c r="M47" s="677"/>
      <c r="N47" s="677"/>
      <c r="O47" s="677"/>
      <c r="P47" s="677"/>
      <c r="Q47" s="677"/>
      <c r="R47" s="677"/>
      <c r="S47" s="677"/>
      <c r="T47" s="677"/>
      <c r="U47" s="677"/>
      <c r="V47" s="677"/>
      <c r="W47" s="677"/>
      <c r="X47" s="677"/>
      <c r="Y47" s="677"/>
      <c r="Z47" s="677"/>
      <c r="AA47" s="677"/>
      <c r="AB47" s="677"/>
      <c r="AC47" s="677"/>
      <c r="AD47" s="679"/>
      <c r="AF47" s="359" t="s">
        <v>67</v>
      </c>
      <c r="AG47" s="361">
        <f>+COUNTA(C48:AD49)</f>
        <v>0</v>
      </c>
    </row>
    <row r="48" spans="2:33" ht="13.5" customHeight="1" x14ac:dyDescent="0.15">
      <c r="B48" s="682" t="s">
        <v>60</v>
      </c>
      <c r="C48" s="684"/>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5"/>
      <c r="AF48" s="359" t="s">
        <v>68</v>
      </c>
      <c r="AG48" s="362">
        <f>+AG47/AG46</f>
        <v>0</v>
      </c>
    </row>
    <row r="49" spans="2:33" x14ac:dyDescent="0.15">
      <c r="B49" s="683"/>
      <c r="C49" s="684"/>
      <c r="D49" s="681"/>
      <c r="E49" s="681"/>
      <c r="F49" s="681"/>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6"/>
      <c r="AF49" s="359" t="s">
        <v>57</v>
      </c>
      <c r="AG49" s="361">
        <f>+COUNTA(C50:AD51)</f>
        <v>0</v>
      </c>
    </row>
    <row r="50" spans="2:33" x14ac:dyDescent="0.15">
      <c r="B50" s="687" t="s">
        <v>62</v>
      </c>
      <c r="C50" s="689"/>
      <c r="D50" s="691"/>
      <c r="E50" s="691"/>
      <c r="F50" s="691"/>
      <c r="G50" s="691"/>
      <c r="H50" s="691"/>
      <c r="I50" s="691"/>
      <c r="J50" s="691"/>
      <c r="K50" s="691"/>
      <c r="L50" s="691"/>
      <c r="M50" s="691"/>
      <c r="N50" s="691"/>
      <c r="O50" s="691"/>
      <c r="P50" s="691"/>
      <c r="Q50" s="691"/>
      <c r="R50" s="691"/>
      <c r="S50" s="691"/>
      <c r="T50" s="691"/>
      <c r="U50" s="691"/>
      <c r="V50" s="691"/>
      <c r="W50" s="691"/>
      <c r="X50" s="691"/>
      <c r="Y50" s="691"/>
      <c r="Z50" s="691"/>
      <c r="AA50" s="691"/>
      <c r="AB50" s="691"/>
      <c r="AC50" s="691"/>
      <c r="AD50" s="693"/>
      <c r="AF50" s="363" t="s">
        <v>69</v>
      </c>
      <c r="AG50" s="364">
        <f>+AG49/AG46</f>
        <v>0</v>
      </c>
    </row>
    <row r="51" spans="2:33" x14ac:dyDescent="0.15">
      <c r="B51" s="688"/>
      <c r="C51" s="690"/>
      <c r="D51" s="692"/>
      <c r="E51" s="692"/>
      <c r="F51" s="692"/>
      <c r="G51" s="692"/>
      <c r="H51" s="692"/>
      <c r="I51" s="692"/>
      <c r="J51" s="692"/>
      <c r="K51" s="692"/>
      <c r="L51" s="692"/>
      <c r="M51" s="692"/>
      <c r="N51" s="692"/>
      <c r="O51" s="692"/>
      <c r="P51" s="692"/>
      <c r="Q51" s="692"/>
      <c r="R51" s="692"/>
      <c r="S51" s="692"/>
      <c r="T51" s="692"/>
      <c r="U51" s="692"/>
      <c r="V51" s="692"/>
      <c r="W51" s="692"/>
      <c r="X51" s="692"/>
      <c r="Y51" s="692"/>
      <c r="Z51" s="692"/>
      <c r="AA51" s="692"/>
      <c r="AB51" s="692"/>
      <c r="AC51" s="692"/>
      <c r="AD51" s="694"/>
      <c r="AG51" s="365"/>
    </row>
    <row r="52" spans="2:33" x14ac:dyDescent="0.15">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row>
    <row r="53" spans="2:33" x14ac:dyDescent="0.15">
      <c r="B53" s="349" t="s">
        <v>188</v>
      </c>
      <c r="C53" s="350" t="e">
        <f>+AD44+1</f>
        <v>#VALUE!</v>
      </c>
      <c r="D53" s="351" t="e">
        <f>+C53+1</f>
        <v>#VALUE!</v>
      </c>
      <c r="E53" s="351" t="e">
        <f t="shared" ref="E53:AD53" si="10">+D53+1</f>
        <v>#VALUE!</v>
      </c>
      <c r="F53" s="351" t="e">
        <f t="shared" si="10"/>
        <v>#VALUE!</v>
      </c>
      <c r="G53" s="351" t="e">
        <f t="shared" si="10"/>
        <v>#VALUE!</v>
      </c>
      <c r="H53" s="351" t="e">
        <f t="shared" si="10"/>
        <v>#VALUE!</v>
      </c>
      <c r="I53" s="351" t="e">
        <f t="shared" si="10"/>
        <v>#VALUE!</v>
      </c>
      <c r="J53" s="351" t="e">
        <f t="shared" si="10"/>
        <v>#VALUE!</v>
      </c>
      <c r="K53" s="351" t="e">
        <f t="shared" si="10"/>
        <v>#VALUE!</v>
      </c>
      <c r="L53" s="351" t="e">
        <f t="shared" si="10"/>
        <v>#VALUE!</v>
      </c>
      <c r="M53" s="351" t="e">
        <f t="shared" si="10"/>
        <v>#VALUE!</v>
      </c>
      <c r="N53" s="351" t="e">
        <f t="shared" si="10"/>
        <v>#VALUE!</v>
      </c>
      <c r="O53" s="351" t="e">
        <f t="shared" si="10"/>
        <v>#VALUE!</v>
      </c>
      <c r="P53" s="351" t="e">
        <f t="shared" si="10"/>
        <v>#VALUE!</v>
      </c>
      <c r="Q53" s="351" t="e">
        <f t="shared" si="10"/>
        <v>#VALUE!</v>
      </c>
      <c r="R53" s="351" t="e">
        <f t="shared" si="10"/>
        <v>#VALUE!</v>
      </c>
      <c r="S53" s="351" t="e">
        <f t="shared" si="10"/>
        <v>#VALUE!</v>
      </c>
      <c r="T53" s="351" t="e">
        <f t="shared" si="10"/>
        <v>#VALUE!</v>
      </c>
      <c r="U53" s="351" t="e">
        <f t="shared" si="10"/>
        <v>#VALUE!</v>
      </c>
      <c r="V53" s="351" t="e">
        <f t="shared" si="10"/>
        <v>#VALUE!</v>
      </c>
      <c r="W53" s="351" t="e">
        <f>+V53+1</f>
        <v>#VALUE!</v>
      </c>
      <c r="X53" s="351" t="e">
        <f t="shared" si="10"/>
        <v>#VALUE!</v>
      </c>
      <c r="Y53" s="351" t="e">
        <f t="shared" si="10"/>
        <v>#VALUE!</v>
      </c>
      <c r="Z53" s="351" t="e">
        <f t="shared" si="10"/>
        <v>#VALUE!</v>
      </c>
      <c r="AA53" s="351" t="e">
        <f>+Z53+1</f>
        <v>#VALUE!</v>
      </c>
      <c r="AB53" s="351" t="e">
        <f t="shared" si="10"/>
        <v>#VALUE!</v>
      </c>
      <c r="AC53" s="351" t="e">
        <f>+AB53+1</f>
        <v>#VALUE!</v>
      </c>
      <c r="AD53" s="352" t="e">
        <f t="shared" si="10"/>
        <v>#VALUE!</v>
      </c>
      <c r="AE53" s="353"/>
      <c r="AF53" s="671">
        <f>+AF44+1</f>
        <v>6</v>
      </c>
      <c r="AG53" s="672"/>
    </row>
    <row r="54" spans="2:33" x14ac:dyDescent="0.15">
      <c r="B54" s="354" t="s">
        <v>65</v>
      </c>
      <c r="C54" s="355" t="e">
        <f>TEXT(WEEKDAY(+C53),"aaa")</f>
        <v>#VALUE!</v>
      </c>
      <c r="D54" s="356" t="e">
        <f t="shared" ref="D54:AD54" si="11">TEXT(WEEKDAY(+D53),"aaa")</f>
        <v>#VALUE!</v>
      </c>
      <c r="E54" s="356" t="e">
        <f t="shared" si="11"/>
        <v>#VALUE!</v>
      </c>
      <c r="F54" s="356" t="e">
        <f t="shared" si="11"/>
        <v>#VALUE!</v>
      </c>
      <c r="G54" s="356" t="e">
        <f t="shared" si="11"/>
        <v>#VALUE!</v>
      </c>
      <c r="H54" s="356" t="e">
        <f t="shared" si="11"/>
        <v>#VALUE!</v>
      </c>
      <c r="I54" s="356" t="e">
        <f t="shared" si="11"/>
        <v>#VALUE!</v>
      </c>
      <c r="J54" s="356" t="e">
        <f t="shared" si="11"/>
        <v>#VALUE!</v>
      </c>
      <c r="K54" s="356" t="e">
        <f t="shared" si="11"/>
        <v>#VALUE!</v>
      </c>
      <c r="L54" s="356" t="e">
        <f t="shared" si="11"/>
        <v>#VALUE!</v>
      </c>
      <c r="M54" s="356" t="e">
        <f t="shared" si="11"/>
        <v>#VALUE!</v>
      </c>
      <c r="N54" s="356" t="e">
        <f t="shared" si="11"/>
        <v>#VALUE!</v>
      </c>
      <c r="O54" s="356" t="e">
        <f t="shared" si="11"/>
        <v>#VALUE!</v>
      </c>
      <c r="P54" s="356" t="e">
        <f t="shared" si="11"/>
        <v>#VALUE!</v>
      </c>
      <c r="Q54" s="356" t="e">
        <f t="shared" si="11"/>
        <v>#VALUE!</v>
      </c>
      <c r="R54" s="356" t="e">
        <f t="shared" si="11"/>
        <v>#VALUE!</v>
      </c>
      <c r="S54" s="356" t="e">
        <f t="shared" si="11"/>
        <v>#VALUE!</v>
      </c>
      <c r="T54" s="356" t="e">
        <f t="shared" si="11"/>
        <v>#VALUE!</v>
      </c>
      <c r="U54" s="356" t="e">
        <f t="shared" si="11"/>
        <v>#VALUE!</v>
      </c>
      <c r="V54" s="356" t="e">
        <f t="shared" si="11"/>
        <v>#VALUE!</v>
      </c>
      <c r="W54" s="356" t="e">
        <f t="shared" si="11"/>
        <v>#VALUE!</v>
      </c>
      <c r="X54" s="356" t="e">
        <f t="shared" si="11"/>
        <v>#VALUE!</v>
      </c>
      <c r="Y54" s="356" t="e">
        <f t="shared" si="11"/>
        <v>#VALUE!</v>
      </c>
      <c r="Z54" s="356" t="e">
        <f t="shared" si="11"/>
        <v>#VALUE!</v>
      </c>
      <c r="AA54" s="356" t="e">
        <f t="shared" si="11"/>
        <v>#VALUE!</v>
      </c>
      <c r="AB54" s="356" t="e">
        <f t="shared" si="11"/>
        <v>#VALUE!</v>
      </c>
      <c r="AC54" s="356" t="e">
        <f t="shared" si="11"/>
        <v>#VALUE!</v>
      </c>
      <c r="AD54" s="357" t="e">
        <f t="shared" si="11"/>
        <v>#VALUE!</v>
      </c>
      <c r="AF54" s="358" t="s">
        <v>189</v>
      </c>
      <c r="AG54" s="340">
        <f>+COUNTIF(C55:AD56,"中止")</f>
        <v>0</v>
      </c>
    </row>
    <row r="55" spans="2:33" ht="13.5" customHeight="1" x14ac:dyDescent="0.15">
      <c r="B55" s="673" t="s">
        <v>178</v>
      </c>
      <c r="C55" s="675"/>
      <c r="D55" s="676"/>
      <c r="E55" s="676"/>
      <c r="F55" s="676"/>
      <c r="G55" s="676"/>
      <c r="H55" s="676"/>
      <c r="I55" s="676"/>
      <c r="J55" s="676"/>
      <c r="K55" s="676"/>
      <c r="L55" s="676"/>
      <c r="M55" s="676"/>
      <c r="N55" s="676"/>
      <c r="O55" s="676"/>
      <c r="P55" s="676"/>
      <c r="Q55" s="676"/>
      <c r="R55" s="676"/>
      <c r="S55" s="676"/>
      <c r="T55" s="676"/>
      <c r="U55" s="676"/>
      <c r="V55" s="676"/>
      <c r="W55" s="676"/>
      <c r="X55" s="676"/>
      <c r="Y55" s="676"/>
      <c r="Z55" s="676"/>
      <c r="AA55" s="676"/>
      <c r="AB55" s="676"/>
      <c r="AC55" s="676"/>
      <c r="AD55" s="678"/>
      <c r="AF55" s="359" t="s">
        <v>66</v>
      </c>
      <c r="AG55" s="360">
        <f>COUNTA(C53:AD53)-AG54</f>
        <v>28</v>
      </c>
    </row>
    <row r="56" spans="2:33" ht="13.5" customHeight="1" x14ac:dyDescent="0.15">
      <c r="B56" s="674"/>
      <c r="C56" s="675"/>
      <c r="D56" s="677"/>
      <c r="E56" s="677"/>
      <c r="F56" s="677"/>
      <c r="G56" s="677"/>
      <c r="H56" s="677"/>
      <c r="I56" s="677"/>
      <c r="J56" s="677"/>
      <c r="K56" s="677"/>
      <c r="L56" s="677"/>
      <c r="M56" s="677"/>
      <c r="N56" s="677"/>
      <c r="O56" s="677"/>
      <c r="P56" s="677"/>
      <c r="Q56" s="677"/>
      <c r="R56" s="677"/>
      <c r="S56" s="677"/>
      <c r="T56" s="677"/>
      <c r="U56" s="677"/>
      <c r="V56" s="677"/>
      <c r="W56" s="677"/>
      <c r="X56" s="677"/>
      <c r="Y56" s="677"/>
      <c r="Z56" s="677"/>
      <c r="AA56" s="677"/>
      <c r="AB56" s="677"/>
      <c r="AC56" s="677"/>
      <c r="AD56" s="679"/>
      <c r="AF56" s="359" t="s">
        <v>67</v>
      </c>
      <c r="AG56" s="361">
        <f>+COUNTA(C57:AD58)</f>
        <v>0</v>
      </c>
    </row>
    <row r="57" spans="2:33" ht="13.5" customHeight="1" x14ac:dyDescent="0.15">
      <c r="B57" s="682" t="s">
        <v>60</v>
      </c>
      <c r="C57" s="684"/>
      <c r="D57" s="680"/>
      <c r="E57" s="680"/>
      <c r="F57" s="680"/>
      <c r="G57" s="680"/>
      <c r="H57" s="680"/>
      <c r="I57" s="680"/>
      <c r="J57" s="680"/>
      <c r="K57" s="680"/>
      <c r="L57" s="680"/>
      <c r="M57" s="680"/>
      <c r="N57" s="680"/>
      <c r="O57" s="680"/>
      <c r="P57" s="680"/>
      <c r="Q57" s="680"/>
      <c r="R57" s="680"/>
      <c r="S57" s="680"/>
      <c r="T57" s="680"/>
      <c r="U57" s="680"/>
      <c r="V57" s="680"/>
      <c r="W57" s="680"/>
      <c r="X57" s="680"/>
      <c r="Y57" s="680"/>
      <c r="Z57" s="680"/>
      <c r="AA57" s="680"/>
      <c r="AB57" s="680"/>
      <c r="AC57" s="680"/>
      <c r="AD57" s="685"/>
      <c r="AF57" s="359" t="s">
        <v>68</v>
      </c>
      <c r="AG57" s="362">
        <f>+AG56/AG55</f>
        <v>0</v>
      </c>
    </row>
    <row r="58" spans="2:33" x14ac:dyDescent="0.15">
      <c r="B58" s="683"/>
      <c r="C58" s="684"/>
      <c r="D58" s="681"/>
      <c r="E58" s="681"/>
      <c r="F58" s="681"/>
      <c r="G58" s="681"/>
      <c r="H58" s="681"/>
      <c r="I58" s="681"/>
      <c r="J58" s="681"/>
      <c r="K58" s="681"/>
      <c r="L58" s="681"/>
      <c r="M58" s="681"/>
      <c r="N58" s="681"/>
      <c r="O58" s="681"/>
      <c r="P58" s="681"/>
      <c r="Q58" s="681"/>
      <c r="R58" s="681"/>
      <c r="S58" s="681"/>
      <c r="T58" s="681"/>
      <c r="U58" s="681"/>
      <c r="V58" s="681"/>
      <c r="W58" s="681"/>
      <c r="X58" s="681"/>
      <c r="Y58" s="681"/>
      <c r="Z58" s="681"/>
      <c r="AA58" s="681"/>
      <c r="AB58" s="681"/>
      <c r="AC58" s="681"/>
      <c r="AD58" s="686"/>
      <c r="AF58" s="359" t="s">
        <v>57</v>
      </c>
      <c r="AG58" s="361">
        <f>+COUNTA(C59:AD60)</f>
        <v>0</v>
      </c>
    </row>
    <row r="59" spans="2:33" x14ac:dyDescent="0.15">
      <c r="B59" s="687" t="s">
        <v>62</v>
      </c>
      <c r="C59" s="689"/>
      <c r="D59" s="691"/>
      <c r="E59" s="691"/>
      <c r="F59" s="691"/>
      <c r="G59" s="691"/>
      <c r="H59" s="691"/>
      <c r="I59" s="691"/>
      <c r="J59" s="691"/>
      <c r="K59" s="691"/>
      <c r="L59" s="691"/>
      <c r="M59" s="691"/>
      <c r="N59" s="691"/>
      <c r="O59" s="691"/>
      <c r="P59" s="691"/>
      <c r="Q59" s="691"/>
      <c r="R59" s="691"/>
      <c r="S59" s="691"/>
      <c r="T59" s="691"/>
      <c r="U59" s="691"/>
      <c r="V59" s="691"/>
      <c r="W59" s="691"/>
      <c r="X59" s="691"/>
      <c r="Y59" s="691"/>
      <c r="Z59" s="691"/>
      <c r="AA59" s="691"/>
      <c r="AB59" s="691"/>
      <c r="AC59" s="691"/>
      <c r="AD59" s="693"/>
      <c r="AF59" s="363" t="s">
        <v>69</v>
      </c>
      <c r="AG59" s="364">
        <f>+AG58/AG55</f>
        <v>0</v>
      </c>
    </row>
    <row r="60" spans="2:33" x14ac:dyDescent="0.15">
      <c r="B60" s="688"/>
      <c r="C60" s="690"/>
      <c r="D60" s="692"/>
      <c r="E60" s="692"/>
      <c r="F60" s="692"/>
      <c r="G60" s="692"/>
      <c r="H60" s="692"/>
      <c r="I60" s="692"/>
      <c r="J60" s="692"/>
      <c r="K60" s="692"/>
      <c r="L60" s="692"/>
      <c r="M60" s="692"/>
      <c r="N60" s="692"/>
      <c r="O60" s="692"/>
      <c r="P60" s="692"/>
      <c r="Q60" s="692"/>
      <c r="R60" s="692"/>
      <c r="S60" s="692"/>
      <c r="T60" s="692"/>
      <c r="U60" s="692"/>
      <c r="V60" s="692"/>
      <c r="W60" s="692"/>
      <c r="X60" s="692"/>
      <c r="Y60" s="692"/>
      <c r="Z60" s="692"/>
      <c r="AA60" s="692"/>
      <c r="AB60" s="692"/>
      <c r="AC60" s="692"/>
      <c r="AD60" s="694"/>
      <c r="AG60" s="365"/>
    </row>
    <row r="61" spans="2:33" x14ac:dyDescent="0.15">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row>
    <row r="62" spans="2:33" x14ac:dyDescent="0.15">
      <c r="B62" s="349" t="s">
        <v>188</v>
      </c>
      <c r="C62" s="350" t="e">
        <f>+AD53+1</f>
        <v>#VALUE!</v>
      </c>
      <c r="D62" s="351" t="e">
        <f>+C62+1</f>
        <v>#VALUE!</v>
      </c>
      <c r="E62" s="351" t="e">
        <f t="shared" ref="E62:AD62" si="12">+D62+1</f>
        <v>#VALUE!</v>
      </c>
      <c r="F62" s="351" t="e">
        <f t="shared" si="12"/>
        <v>#VALUE!</v>
      </c>
      <c r="G62" s="351" t="e">
        <f t="shared" si="12"/>
        <v>#VALUE!</v>
      </c>
      <c r="H62" s="351" t="e">
        <f t="shared" si="12"/>
        <v>#VALUE!</v>
      </c>
      <c r="I62" s="351" t="e">
        <f t="shared" si="12"/>
        <v>#VALUE!</v>
      </c>
      <c r="J62" s="351" t="e">
        <f t="shared" si="12"/>
        <v>#VALUE!</v>
      </c>
      <c r="K62" s="351" t="e">
        <f t="shared" si="12"/>
        <v>#VALUE!</v>
      </c>
      <c r="L62" s="351" t="e">
        <f t="shared" si="12"/>
        <v>#VALUE!</v>
      </c>
      <c r="M62" s="351" t="e">
        <f t="shared" si="12"/>
        <v>#VALUE!</v>
      </c>
      <c r="N62" s="351" t="e">
        <f t="shared" si="12"/>
        <v>#VALUE!</v>
      </c>
      <c r="O62" s="351" t="e">
        <f t="shared" si="12"/>
        <v>#VALUE!</v>
      </c>
      <c r="P62" s="351" t="e">
        <f t="shared" si="12"/>
        <v>#VALUE!</v>
      </c>
      <c r="Q62" s="351" t="e">
        <f t="shared" si="12"/>
        <v>#VALUE!</v>
      </c>
      <c r="R62" s="351" t="e">
        <f t="shared" si="12"/>
        <v>#VALUE!</v>
      </c>
      <c r="S62" s="351" t="e">
        <f t="shared" si="12"/>
        <v>#VALUE!</v>
      </c>
      <c r="T62" s="351" t="e">
        <f t="shared" si="12"/>
        <v>#VALUE!</v>
      </c>
      <c r="U62" s="351" t="e">
        <f t="shared" si="12"/>
        <v>#VALUE!</v>
      </c>
      <c r="V62" s="351" t="e">
        <f t="shared" si="12"/>
        <v>#VALUE!</v>
      </c>
      <c r="W62" s="351" t="e">
        <f>+V62+1</f>
        <v>#VALUE!</v>
      </c>
      <c r="X62" s="351" t="e">
        <f t="shared" si="12"/>
        <v>#VALUE!</v>
      </c>
      <c r="Y62" s="351" t="e">
        <f t="shared" si="12"/>
        <v>#VALUE!</v>
      </c>
      <c r="Z62" s="351" t="e">
        <f t="shared" si="12"/>
        <v>#VALUE!</v>
      </c>
      <c r="AA62" s="351" t="e">
        <f>+Z62+1</f>
        <v>#VALUE!</v>
      </c>
      <c r="AB62" s="351" t="e">
        <f t="shared" si="12"/>
        <v>#VALUE!</v>
      </c>
      <c r="AC62" s="351" t="e">
        <f>+AB62+1</f>
        <v>#VALUE!</v>
      </c>
      <c r="AD62" s="352" t="e">
        <f t="shared" si="12"/>
        <v>#VALUE!</v>
      </c>
      <c r="AE62" s="353"/>
      <c r="AF62" s="671">
        <f>+AF53+1</f>
        <v>7</v>
      </c>
      <c r="AG62" s="672"/>
    </row>
    <row r="63" spans="2:33" x14ac:dyDescent="0.15">
      <c r="B63" s="354" t="s">
        <v>65</v>
      </c>
      <c r="C63" s="355" t="e">
        <f>TEXT(WEEKDAY(+C62),"aaa")</f>
        <v>#VALUE!</v>
      </c>
      <c r="D63" s="356" t="e">
        <f t="shared" ref="D63:AD63" si="13">TEXT(WEEKDAY(+D62),"aaa")</f>
        <v>#VALUE!</v>
      </c>
      <c r="E63" s="356" t="e">
        <f t="shared" si="13"/>
        <v>#VALUE!</v>
      </c>
      <c r="F63" s="356" t="e">
        <f t="shared" si="13"/>
        <v>#VALUE!</v>
      </c>
      <c r="G63" s="356" t="e">
        <f t="shared" si="13"/>
        <v>#VALUE!</v>
      </c>
      <c r="H63" s="356" t="e">
        <f t="shared" si="13"/>
        <v>#VALUE!</v>
      </c>
      <c r="I63" s="356" t="e">
        <f t="shared" si="13"/>
        <v>#VALUE!</v>
      </c>
      <c r="J63" s="356" t="e">
        <f t="shared" si="13"/>
        <v>#VALUE!</v>
      </c>
      <c r="K63" s="356" t="e">
        <f t="shared" si="13"/>
        <v>#VALUE!</v>
      </c>
      <c r="L63" s="356" t="e">
        <f t="shared" si="13"/>
        <v>#VALUE!</v>
      </c>
      <c r="M63" s="356" t="e">
        <f t="shared" si="13"/>
        <v>#VALUE!</v>
      </c>
      <c r="N63" s="356" t="e">
        <f t="shared" si="13"/>
        <v>#VALUE!</v>
      </c>
      <c r="O63" s="356" t="e">
        <f t="shared" si="13"/>
        <v>#VALUE!</v>
      </c>
      <c r="P63" s="356" t="e">
        <f t="shared" si="13"/>
        <v>#VALUE!</v>
      </c>
      <c r="Q63" s="356" t="e">
        <f t="shared" si="13"/>
        <v>#VALUE!</v>
      </c>
      <c r="R63" s="356" t="e">
        <f t="shared" si="13"/>
        <v>#VALUE!</v>
      </c>
      <c r="S63" s="356" t="e">
        <f t="shared" si="13"/>
        <v>#VALUE!</v>
      </c>
      <c r="T63" s="356" t="e">
        <f t="shared" si="13"/>
        <v>#VALUE!</v>
      </c>
      <c r="U63" s="356" t="e">
        <f t="shared" si="13"/>
        <v>#VALUE!</v>
      </c>
      <c r="V63" s="356" t="e">
        <f t="shared" si="13"/>
        <v>#VALUE!</v>
      </c>
      <c r="W63" s="356" t="e">
        <f t="shared" si="13"/>
        <v>#VALUE!</v>
      </c>
      <c r="X63" s="356" t="e">
        <f t="shared" si="13"/>
        <v>#VALUE!</v>
      </c>
      <c r="Y63" s="356" t="e">
        <f t="shared" si="13"/>
        <v>#VALUE!</v>
      </c>
      <c r="Z63" s="356" t="e">
        <f t="shared" si="13"/>
        <v>#VALUE!</v>
      </c>
      <c r="AA63" s="356" t="e">
        <f t="shared" si="13"/>
        <v>#VALUE!</v>
      </c>
      <c r="AB63" s="356" t="e">
        <f t="shared" si="13"/>
        <v>#VALUE!</v>
      </c>
      <c r="AC63" s="356" t="e">
        <f t="shared" si="13"/>
        <v>#VALUE!</v>
      </c>
      <c r="AD63" s="357" t="e">
        <f t="shared" si="13"/>
        <v>#VALUE!</v>
      </c>
      <c r="AF63" s="358" t="s">
        <v>189</v>
      </c>
      <c r="AG63" s="340">
        <f>+COUNTIF(C64:AD65,"中止")</f>
        <v>0</v>
      </c>
    </row>
    <row r="64" spans="2:33" ht="13.5" customHeight="1" x14ac:dyDescent="0.15">
      <c r="B64" s="673" t="s">
        <v>178</v>
      </c>
      <c r="C64" s="675"/>
      <c r="D64" s="676"/>
      <c r="E64" s="676"/>
      <c r="F64" s="676"/>
      <c r="G64" s="676"/>
      <c r="H64" s="676"/>
      <c r="I64" s="676"/>
      <c r="J64" s="676"/>
      <c r="K64" s="676"/>
      <c r="L64" s="676"/>
      <c r="M64" s="676"/>
      <c r="N64" s="676"/>
      <c r="O64" s="676"/>
      <c r="P64" s="676"/>
      <c r="Q64" s="676"/>
      <c r="R64" s="676"/>
      <c r="S64" s="676"/>
      <c r="T64" s="676"/>
      <c r="U64" s="676"/>
      <c r="V64" s="676"/>
      <c r="W64" s="676"/>
      <c r="X64" s="676"/>
      <c r="Y64" s="676"/>
      <c r="Z64" s="676"/>
      <c r="AA64" s="676"/>
      <c r="AB64" s="676"/>
      <c r="AC64" s="676"/>
      <c r="AD64" s="678"/>
      <c r="AF64" s="359" t="s">
        <v>66</v>
      </c>
      <c r="AG64" s="360">
        <f>COUNTA(C62:AD62)-AG63</f>
        <v>28</v>
      </c>
    </row>
    <row r="65" spans="2:33" ht="13.5" customHeight="1" x14ac:dyDescent="0.15">
      <c r="B65" s="674"/>
      <c r="C65" s="675"/>
      <c r="D65" s="677"/>
      <c r="E65" s="677"/>
      <c r="F65" s="677"/>
      <c r="G65" s="677"/>
      <c r="H65" s="677"/>
      <c r="I65" s="677"/>
      <c r="J65" s="677"/>
      <c r="K65" s="677"/>
      <c r="L65" s="677"/>
      <c r="M65" s="677"/>
      <c r="N65" s="677"/>
      <c r="O65" s="677"/>
      <c r="P65" s="677"/>
      <c r="Q65" s="677"/>
      <c r="R65" s="677"/>
      <c r="S65" s="677"/>
      <c r="T65" s="677"/>
      <c r="U65" s="677"/>
      <c r="V65" s="677"/>
      <c r="W65" s="677"/>
      <c r="X65" s="677"/>
      <c r="Y65" s="677"/>
      <c r="Z65" s="677"/>
      <c r="AA65" s="677"/>
      <c r="AB65" s="677"/>
      <c r="AC65" s="677"/>
      <c r="AD65" s="679"/>
      <c r="AF65" s="359" t="s">
        <v>67</v>
      </c>
      <c r="AG65" s="361">
        <f>+COUNTA(C66:AD67)</f>
        <v>0</v>
      </c>
    </row>
    <row r="66" spans="2:33" ht="13.5" customHeight="1" x14ac:dyDescent="0.15">
      <c r="B66" s="682" t="s">
        <v>60</v>
      </c>
      <c r="C66" s="684"/>
      <c r="D66" s="680"/>
      <c r="E66" s="680"/>
      <c r="F66" s="680"/>
      <c r="G66" s="680"/>
      <c r="H66" s="680"/>
      <c r="I66" s="680"/>
      <c r="J66" s="680"/>
      <c r="K66" s="680"/>
      <c r="L66" s="680"/>
      <c r="M66" s="680"/>
      <c r="N66" s="680"/>
      <c r="O66" s="680"/>
      <c r="P66" s="680"/>
      <c r="Q66" s="680"/>
      <c r="R66" s="680"/>
      <c r="S66" s="680"/>
      <c r="T66" s="680"/>
      <c r="U66" s="680"/>
      <c r="V66" s="680"/>
      <c r="W66" s="680"/>
      <c r="X66" s="680"/>
      <c r="Y66" s="680"/>
      <c r="Z66" s="680"/>
      <c r="AA66" s="680"/>
      <c r="AB66" s="680"/>
      <c r="AC66" s="680"/>
      <c r="AD66" s="685"/>
      <c r="AF66" s="359" t="s">
        <v>68</v>
      </c>
      <c r="AG66" s="362">
        <f>+AG65/AG64</f>
        <v>0</v>
      </c>
    </row>
    <row r="67" spans="2:33" x14ac:dyDescent="0.15">
      <c r="B67" s="683"/>
      <c r="C67" s="684"/>
      <c r="D67" s="681"/>
      <c r="E67" s="681"/>
      <c r="F67" s="681"/>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6"/>
      <c r="AF67" s="359" t="s">
        <v>57</v>
      </c>
      <c r="AG67" s="361">
        <f>+COUNTA(C68:AD69)</f>
        <v>0</v>
      </c>
    </row>
    <row r="68" spans="2:33" x14ac:dyDescent="0.15">
      <c r="B68" s="687" t="s">
        <v>62</v>
      </c>
      <c r="C68" s="689"/>
      <c r="D68" s="691"/>
      <c r="E68" s="691"/>
      <c r="F68" s="691"/>
      <c r="G68" s="691"/>
      <c r="H68" s="691"/>
      <c r="I68" s="691"/>
      <c r="J68" s="691"/>
      <c r="K68" s="691"/>
      <c r="L68" s="691"/>
      <c r="M68" s="691"/>
      <c r="N68" s="691"/>
      <c r="O68" s="691"/>
      <c r="P68" s="691"/>
      <c r="Q68" s="691"/>
      <c r="R68" s="691"/>
      <c r="S68" s="691"/>
      <c r="T68" s="691"/>
      <c r="U68" s="691"/>
      <c r="V68" s="691"/>
      <c r="W68" s="691"/>
      <c r="X68" s="691"/>
      <c r="Y68" s="691"/>
      <c r="Z68" s="691"/>
      <c r="AA68" s="691"/>
      <c r="AB68" s="691"/>
      <c r="AC68" s="691"/>
      <c r="AD68" s="693"/>
      <c r="AF68" s="363" t="s">
        <v>69</v>
      </c>
      <c r="AG68" s="364">
        <f>+AG67/AG64</f>
        <v>0</v>
      </c>
    </row>
    <row r="69" spans="2:33" x14ac:dyDescent="0.15">
      <c r="B69" s="688"/>
      <c r="C69" s="690"/>
      <c r="D69" s="692"/>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2"/>
      <c r="AC69" s="692"/>
      <c r="AD69" s="694"/>
      <c r="AG69" s="365"/>
    </row>
    <row r="70" spans="2:33" x14ac:dyDescent="0.15">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row>
    <row r="71" spans="2:33" x14ac:dyDescent="0.15">
      <c r="B71" s="349" t="s">
        <v>188</v>
      </c>
      <c r="C71" s="350" t="e">
        <f>+AD62+1</f>
        <v>#VALUE!</v>
      </c>
      <c r="D71" s="351" t="e">
        <f>+C71+1</f>
        <v>#VALUE!</v>
      </c>
      <c r="E71" s="351" t="e">
        <f t="shared" ref="E71:AD71" si="14">+D71+1</f>
        <v>#VALUE!</v>
      </c>
      <c r="F71" s="351" t="e">
        <f t="shared" si="14"/>
        <v>#VALUE!</v>
      </c>
      <c r="G71" s="351" t="e">
        <f t="shared" si="14"/>
        <v>#VALUE!</v>
      </c>
      <c r="H71" s="351" t="e">
        <f t="shared" si="14"/>
        <v>#VALUE!</v>
      </c>
      <c r="I71" s="351" t="e">
        <f t="shared" si="14"/>
        <v>#VALUE!</v>
      </c>
      <c r="J71" s="351" t="e">
        <f t="shared" si="14"/>
        <v>#VALUE!</v>
      </c>
      <c r="K71" s="351" t="e">
        <f t="shared" si="14"/>
        <v>#VALUE!</v>
      </c>
      <c r="L71" s="351" t="e">
        <f t="shared" si="14"/>
        <v>#VALUE!</v>
      </c>
      <c r="M71" s="351" t="e">
        <f t="shared" si="14"/>
        <v>#VALUE!</v>
      </c>
      <c r="N71" s="351" t="e">
        <f t="shared" si="14"/>
        <v>#VALUE!</v>
      </c>
      <c r="O71" s="351" t="e">
        <f t="shared" si="14"/>
        <v>#VALUE!</v>
      </c>
      <c r="P71" s="351" t="e">
        <f t="shared" si="14"/>
        <v>#VALUE!</v>
      </c>
      <c r="Q71" s="351" t="e">
        <f t="shared" si="14"/>
        <v>#VALUE!</v>
      </c>
      <c r="R71" s="351" t="e">
        <f t="shared" si="14"/>
        <v>#VALUE!</v>
      </c>
      <c r="S71" s="351" t="e">
        <f t="shared" si="14"/>
        <v>#VALUE!</v>
      </c>
      <c r="T71" s="351" t="e">
        <f t="shared" si="14"/>
        <v>#VALUE!</v>
      </c>
      <c r="U71" s="351" t="e">
        <f t="shared" si="14"/>
        <v>#VALUE!</v>
      </c>
      <c r="V71" s="351" t="e">
        <f t="shared" si="14"/>
        <v>#VALUE!</v>
      </c>
      <c r="W71" s="351" t="e">
        <f>+V71+1</f>
        <v>#VALUE!</v>
      </c>
      <c r="X71" s="351" t="e">
        <f t="shared" si="14"/>
        <v>#VALUE!</v>
      </c>
      <c r="Y71" s="351" t="e">
        <f t="shared" si="14"/>
        <v>#VALUE!</v>
      </c>
      <c r="Z71" s="351" t="e">
        <f t="shared" si="14"/>
        <v>#VALUE!</v>
      </c>
      <c r="AA71" s="351" t="e">
        <f>+Z71+1</f>
        <v>#VALUE!</v>
      </c>
      <c r="AB71" s="351" t="e">
        <f t="shared" si="14"/>
        <v>#VALUE!</v>
      </c>
      <c r="AC71" s="351" t="e">
        <f>+AB71+1</f>
        <v>#VALUE!</v>
      </c>
      <c r="AD71" s="352" t="e">
        <f t="shared" si="14"/>
        <v>#VALUE!</v>
      </c>
      <c r="AE71" s="353"/>
      <c r="AF71" s="671">
        <f>+AF62+1</f>
        <v>8</v>
      </c>
      <c r="AG71" s="672"/>
    </row>
    <row r="72" spans="2:33" x14ac:dyDescent="0.15">
      <c r="B72" s="354" t="s">
        <v>65</v>
      </c>
      <c r="C72" s="355" t="e">
        <f>TEXT(WEEKDAY(+C71),"aaa")</f>
        <v>#VALUE!</v>
      </c>
      <c r="D72" s="356" t="e">
        <f t="shared" ref="D72:AD72" si="15">TEXT(WEEKDAY(+D71),"aaa")</f>
        <v>#VALUE!</v>
      </c>
      <c r="E72" s="356" t="e">
        <f t="shared" si="15"/>
        <v>#VALUE!</v>
      </c>
      <c r="F72" s="356" t="e">
        <f t="shared" si="15"/>
        <v>#VALUE!</v>
      </c>
      <c r="G72" s="356" t="e">
        <f t="shared" si="15"/>
        <v>#VALUE!</v>
      </c>
      <c r="H72" s="356" t="e">
        <f t="shared" si="15"/>
        <v>#VALUE!</v>
      </c>
      <c r="I72" s="356" t="e">
        <f t="shared" si="15"/>
        <v>#VALUE!</v>
      </c>
      <c r="J72" s="356" t="e">
        <f t="shared" si="15"/>
        <v>#VALUE!</v>
      </c>
      <c r="K72" s="356" t="e">
        <f t="shared" si="15"/>
        <v>#VALUE!</v>
      </c>
      <c r="L72" s="356" t="e">
        <f t="shared" si="15"/>
        <v>#VALUE!</v>
      </c>
      <c r="M72" s="356" t="e">
        <f t="shared" si="15"/>
        <v>#VALUE!</v>
      </c>
      <c r="N72" s="356" t="e">
        <f t="shared" si="15"/>
        <v>#VALUE!</v>
      </c>
      <c r="O72" s="356" t="e">
        <f t="shared" si="15"/>
        <v>#VALUE!</v>
      </c>
      <c r="P72" s="356" t="e">
        <f t="shared" si="15"/>
        <v>#VALUE!</v>
      </c>
      <c r="Q72" s="356" t="e">
        <f t="shared" si="15"/>
        <v>#VALUE!</v>
      </c>
      <c r="R72" s="356" t="e">
        <f t="shared" si="15"/>
        <v>#VALUE!</v>
      </c>
      <c r="S72" s="356" t="e">
        <f t="shared" si="15"/>
        <v>#VALUE!</v>
      </c>
      <c r="T72" s="356" t="e">
        <f t="shared" si="15"/>
        <v>#VALUE!</v>
      </c>
      <c r="U72" s="356" t="e">
        <f t="shared" si="15"/>
        <v>#VALUE!</v>
      </c>
      <c r="V72" s="356" t="e">
        <f t="shared" si="15"/>
        <v>#VALUE!</v>
      </c>
      <c r="W72" s="356" t="e">
        <f t="shared" si="15"/>
        <v>#VALUE!</v>
      </c>
      <c r="X72" s="356" t="e">
        <f t="shared" si="15"/>
        <v>#VALUE!</v>
      </c>
      <c r="Y72" s="356" t="e">
        <f t="shared" si="15"/>
        <v>#VALUE!</v>
      </c>
      <c r="Z72" s="356" t="e">
        <f t="shared" si="15"/>
        <v>#VALUE!</v>
      </c>
      <c r="AA72" s="356" t="e">
        <f t="shared" si="15"/>
        <v>#VALUE!</v>
      </c>
      <c r="AB72" s="356" t="e">
        <f t="shared" si="15"/>
        <v>#VALUE!</v>
      </c>
      <c r="AC72" s="356" t="e">
        <f t="shared" si="15"/>
        <v>#VALUE!</v>
      </c>
      <c r="AD72" s="357" t="e">
        <f t="shared" si="15"/>
        <v>#VALUE!</v>
      </c>
      <c r="AF72" s="358" t="s">
        <v>189</v>
      </c>
      <c r="AG72" s="340">
        <f>+COUNTIF(C73:AD74,"中止")</f>
        <v>0</v>
      </c>
    </row>
    <row r="73" spans="2:33" ht="13.5" customHeight="1" x14ac:dyDescent="0.15">
      <c r="B73" s="673" t="s">
        <v>178</v>
      </c>
      <c r="C73" s="675"/>
      <c r="D73" s="676"/>
      <c r="E73" s="676"/>
      <c r="F73" s="676"/>
      <c r="G73" s="676"/>
      <c r="H73" s="676"/>
      <c r="I73" s="676"/>
      <c r="J73" s="676"/>
      <c r="K73" s="676"/>
      <c r="L73" s="676"/>
      <c r="M73" s="676"/>
      <c r="N73" s="676"/>
      <c r="O73" s="676"/>
      <c r="P73" s="676"/>
      <c r="Q73" s="676"/>
      <c r="R73" s="676"/>
      <c r="S73" s="676"/>
      <c r="T73" s="676"/>
      <c r="U73" s="676"/>
      <c r="V73" s="676"/>
      <c r="W73" s="676"/>
      <c r="X73" s="676"/>
      <c r="Y73" s="676"/>
      <c r="Z73" s="676"/>
      <c r="AA73" s="676"/>
      <c r="AB73" s="676"/>
      <c r="AC73" s="676"/>
      <c r="AD73" s="678"/>
      <c r="AF73" s="359" t="s">
        <v>66</v>
      </c>
      <c r="AG73" s="360">
        <f>COUNTA(C71:AD71)-AG72</f>
        <v>28</v>
      </c>
    </row>
    <row r="74" spans="2:33" ht="13.5" customHeight="1" x14ac:dyDescent="0.15">
      <c r="B74" s="674"/>
      <c r="C74" s="675"/>
      <c r="D74" s="677"/>
      <c r="E74" s="677"/>
      <c r="F74" s="677"/>
      <c r="G74" s="677"/>
      <c r="H74" s="677"/>
      <c r="I74" s="677"/>
      <c r="J74" s="677"/>
      <c r="K74" s="677"/>
      <c r="L74" s="677"/>
      <c r="M74" s="677"/>
      <c r="N74" s="677"/>
      <c r="O74" s="677"/>
      <c r="P74" s="677"/>
      <c r="Q74" s="677"/>
      <c r="R74" s="677"/>
      <c r="S74" s="677"/>
      <c r="T74" s="677"/>
      <c r="U74" s="677"/>
      <c r="V74" s="677"/>
      <c r="W74" s="677"/>
      <c r="X74" s="677"/>
      <c r="Y74" s="677"/>
      <c r="Z74" s="677"/>
      <c r="AA74" s="677"/>
      <c r="AB74" s="677"/>
      <c r="AC74" s="677"/>
      <c r="AD74" s="679"/>
      <c r="AF74" s="359" t="s">
        <v>67</v>
      </c>
      <c r="AG74" s="361">
        <f>+COUNTA(C75:AD76)</f>
        <v>0</v>
      </c>
    </row>
    <row r="75" spans="2:33" ht="13.5" customHeight="1" x14ac:dyDescent="0.15">
      <c r="B75" s="682" t="s">
        <v>60</v>
      </c>
      <c r="C75" s="684"/>
      <c r="D75" s="680"/>
      <c r="E75" s="680"/>
      <c r="F75" s="680"/>
      <c r="G75" s="680"/>
      <c r="H75" s="680"/>
      <c r="I75" s="680"/>
      <c r="J75" s="680"/>
      <c r="K75" s="680"/>
      <c r="L75" s="680"/>
      <c r="M75" s="680"/>
      <c r="N75" s="680"/>
      <c r="O75" s="680"/>
      <c r="P75" s="680"/>
      <c r="Q75" s="680"/>
      <c r="R75" s="680"/>
      <c r="S75" s="680"/>
      <c r="T75" s="680"/>
      <c r="U75" s="680"/>
      <c r="V75" s="680"/>
      <c r="W75" s="680"/>
      <c r="X75" s="680"/>
      <c r="Y75" s="680"/>
      <c r="Z75" s="680"/>
      <c r="AA75" s="680"/>
      <c r="AB75" s="680"/>
      <c r="AC75" s="680"/>
      <c r="AD75" s="685"/>
      <c r="AF75" s="359" t="s">
        <v>68</v>
      </c>
      <c r="AG75" s="362">
        <f>+AG74/AG73</f>
        <v>0</v>
      </c>
    </row>
    <row r="76" spans="2:33" x14ac:dyDescent="0.15">
      <c r="B76" s="683"/>
      <c r="C76" s="684"/>
      <c r="D76" s="681"/>
      <c r="E76" s="681"/>
      <c r="F76" s="681"/>
      <c r="G76" s="681"/>
      <c r="H76" s="681"/>
      <c r="I76" s="681"/>
      <c r="J76" s="681"/>
      <c r="K76" s="681"/>
      <c r="L76" s="681"/>
      <c r="M76" s="681"/>
      <c r="N76" s="681"/>
      <c r="O76" s="681"/>
      <c r="P76" s="681"/>
      <c r="Q76" s="681"/>
      <c r="R76" s="681"/>
      <c r="S76" s="681"/>
      <c r="T76" s="681"/>
      <c r="U76" s="681"/>
      <c r="V76" s="681"/>
      <c r="W76" s="681"/>
      <c r="X76" s="681"/>
      <c r="Y76" s="681"/>
      <c r="Z76" s="681"/>
      <c r="AA76" s="681"/>
      <c r="AB76" s="681"/>
      <c r="AC76" s="681"/>
      <c r="AD76" s="686"/>
      <c r="AF76" s="359" t="s">
        <v>57</v>
      </c>
      <c r="AG76" s="361">
        <f>+COUNTA(C77:AD78)</f>
        <v>0</v>
      </c>
    </row>
    <row r="77" spans="2:33" x14ac:dyDescent="0.15">
      <c r="B77" s="687" t="s">
        <v>62</v>
      </c>
      <c r="C77" s="689"/>
      <c r="D77" s="691"/>
      <c r="E77" s="691"/>
      <c r="F77" s="691"/>
      <c r="G77" s="691"/>
      <c r="H77" s="691"/>
      <c r="I77" s="691"/>
      <c r="J77" s="691"/>
      <c r="K77" s="691"/>
      <c r="L77" s="691"/>
      <c r="M77" s="691"/>
      <c r="N77" s="691"/>
      <c r="O77" s="691"/>
      <c r="P77" s="691"/>
      <c r="Q77" s="691"/>
      <c r="R77" s="691"/>
      <c r="S77" s="691"/>
      <c r="T77" s="691"/>
      <c r="U77" s="691"/>
      <c r="V77" s="691"/>
      <c r="W77" s="691"/>
      <c r="X77" s="691"/>
      <c r="Y77" s="691"/>
      <c r="Z77" s="691"/>
      <c r="AA77" s="691"/>
      <c r="AB77" s="691"/>
      <c r="AC77" s="691"/>
      <c r="AD77" s="693"/>
      <c r="AF77" s="363" t="s">
        <v>69</v>
      </c>
      <c r="AG77" s="364">
        <f>+AG76/AG73</f>
        <v>0</v>
      </c>
    </row>
    <row r="78" spans="2:33" x14ac:dyDescent="0.15">
      <c r="B78" s="688"/>
      <c r="C78" s="690"/>
      <c r="D78" s="692"/>
      <c r="E78" s="692"/>
      <c r="F78" s="692"/>
      <c r="G78" s="692"/>
      <c r="H78" s="692"/>
      <c r="I78" s="692"/>
      <c r="J78" s="692"/>
      <c r="K78" s="692"/>
      <c r="L78" s="692"/>
      <c r="M78" s="692"/>
      <c r="N78" s="692"/>
      <c r="O78" s="692"/>
      <c r="P78" s="692"/>
      <c r="Q78" s="692"/>
      <c r="R78" s="692"/>
      <c r="S78" s="692"/>
      <c r="T78" s="692"/>
      <c r="U78" s="692"/>
      <c r="V78" s="692"/>
      <c r="W78" s="692"/>
      <c r="X78" s="692"/>
      <c r="Y78" s="692"/>
      <c r="Z78" s="692"/>
      <c r="AA78" s="692"/>
      <c r="AB78" s="692"/>
      <c r="AC78" s="692"/>
      <c r="AD78" s="694"/>
      <c r="AG78" s="365"/>
    </row>
    <row r="79" spans="2:33" x14ac:dyDescent="0.15">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c r="AA79" s="366"/>
      <c r="AB79" s="366"/>
      <c r="AC79" s="366"/>
      <c r="AD79" s="366"/>
    </row>
    <row r="80" spans="2:33" x14ac:dyDescent="0.15">
      <c r="B80" s="349" t="s">
        <v>188</v>
      </c>
      <c r="C80" s="367" t="e">
        <f>+AD71+1</f>
        <v>#VALUE!</v>
      </c>
      <c r="D80" s="351" t="e">
        <f>+C80+1</f>
        <v>#VALUE!</v>
      </c>
      <c r="E80" s="351" t="e">
        <f t="shared" ref="E80:AD80" si="16">+D80+1</f>
        <v>#VALUE!</v>
      </c>
      <c r="F80" s="351" t="e">
        <f t="shared" si="16"/>
        <v>#VALUE!</v>
      </c>
      <c r="G80" s="351" t="e">
        <f t="shared" si="16"/>
        <v>#VALUE!</v>
      </c>
      <c r="H80" s="351" t="e">
        <f t="shared" si="16"/>
        <v>#VALUE!</v>
      </c>
      <c r="I80" s="351" t="e">
        <f t="shared" si="16"/>
        <v>#VALUE!</v>
      </c>
      <c r="J80" s="351" t="e">
        <f t="shared" si="16"/>
        <v>#VALUE!</v>
      </c>
      <c r="K80" s="351" t="e">
        <f t="shared" si="16"/>
        <v>#VALUE!</v>
      </c>
      <c r="L80" s="351" t="e">
        <f t="shared" si="16"/>
        <v>#VALUE!</v>
      </c>
      <c r="M80" s="351" t="e">
        <f t="shared" si="16"/>
        <v>#VALUE!</v>
      </c>
      <c r="N80" s="351" t="e">
        <f t="shared" si="16"/>
        <v>#VALUE!</v>
      </c>
      <c r="O80" s="351" t="e">
        <f t="shared" si="16"/>
        <v>#VALUE!</v>
      </c>
      <c r="P80" s="351" t="e">
        <f t="shared" si="16"/>
        <v>#VALUE!</v>
      </c>
      <c r="Q80" s="351" t="e">
        <f t="shared" si="16"/>
        <v>#VALUE!</v>
      </c>
      <c r="R80" s="351" t="e">
        <f t="shared" si="16"/>
        <v>#VALUE!</v>
      </c>
      <c r="S80" s="351" t="e">
        <f t="shared" si="16"/>
        <v>#VALUE!</v>
      </c>
      <c r="T80" s="351" t="e">
        <f t="shared" si="16"/>
        <v>#VALUE!</v>
      </c>
      <c r="U80" s="351" t="e">
        <f t="shared" si="16"/>
        <v>#VALUE!</v>
      </c>
      <c r="V80" s="351" t="e">
        <f t="shared" si="16"/>
        <v>#VALUE!</v>
      </c>
      <c r="W80" s="351" t="e">
        <f>+V80+1</f>
        <v>#VALUE!</v>
      </c>
      <c r="X80" s="351" t="e">
        <f t="shared" si="16"/>
        <v>#VALUE!</v>
      </c>
      <c r="Y80" s="351" t="e">
        <f t="shared" si="16"/>
        <v>#VALUE!</v>
      </c>
      <c r="Z80" s="351" t="e">
        <f t="shared" si="16"/>
        <v>#VALUE!</v>
      </c>
      <c r="AA80" s="351" t="e">
        <f>+Z80+1</f>
        <v>#VALUE!</v>
      </c>
      <c r="AB80" s="351" t="e">
        <f t="shared" si="16"/>
        <v>#VALUE!</v>
      </c>
      <c r="AC80" s="351" t="e">
        <f t="shared" si="16"/>
        <v>#VALUE!</v>
      </c>
      <c r="AD80" s="368" t="e">
        <f t="shared" si="16"/>
        <v>#VALUE!</v>
      </c>
      <c r="AE80" s="353"/>
      <c r="AF80" s="671">
        <f>+AF71+1</f>
        <v>9</v>
      </c>
      <c r="AG80" s="672"/>
    </row>
    <row r="81" spans="2:33" x14ac:dyDescent="0.15">
      <c r="B81" s="354" t="s">
        <v>65</v>
      </c>
      <c r="C81" s="369" t="e">
        <f>TEXT(WEEKDAY(+C80),"aaa")</f>
        <v>#VALUE!</v>
      </c>
      <c r="D81" s="356" t="e">
        <f t="shared" ref="D81:AD81" si="17">TEXT(WEEKDAY(+D80),"aaa")</f>
        <v>#VALUE!</v>
      </c>
      <c r="E81" s="356" t="e">
        <f t="shared" si="17"/>
        <v>#VALUE!</v>
      </c>
      <c r="F81" s="356" t="e">
        <f t="shared" si="17"/>
        <v>#VALUE!</v>
      </c>
      <c r="G81" s="356" t="e">
        <f t="shared" si="17"/>
        <v>#VALUE!</v>
      </c>
      <c r="H81" s="356" t="e">
        <f t="shared" si="17"/>
        <v>#VALUE!</v>
      </c>
      <c r="I81" s="356" t="e">
        <f t="shared" si="17"/>
        <v>#VALUE!</v>
      </c>
      <c r="J81" s="356" t="e">
        <f t="shared" si="17"/>
        <v>#VALUE!</v>
      </c>
      <c r="K81" s="356" t="e">
        <f t="shared" si="17"/>
        <v>#VALUE!</v>
      </c>
      <c r="L81" s="356" t="e">
        <f t="shared" si="17"/>
        <v>#VALUE!</v>
      </c>
      <c r="M81" s="356" t="e">
        <f t="shared" si="17"/>
        <v>#VALUE!</v>
      </c>
      <c r="N81" s="356" t="e">
        <f t="shared" si="17"/>
        <v>#VALUE!</v>
      </c>
      <c r="O81" s="356" t="e">
        <f t="shared" si="17"/>
        <v>#VALUE!</v>
      </c>
      <c r="P81" s="356" t="e">
        <f t="shared" si="17"/>
        <v>#VALUE!</v>
      </c>
      <c r="Q81" s="356" t="e">
        <f t="shared" si="17"/>
        <v>#VALUE!</v>
      </c>
      <c r="R81" s="356" t="e">
        <f t="shared" si="17"/>
        <v>#VALUE!</v>
      </c>
      <c r="S81" s="356" t="e">
        <f t="shared" si="17"/>
        <v>#VALUE!</v>
      </c>
      <c r="T81" s="356" t="e">
        <f t="shared" si="17"/>
        <v>#VALUE!</v>
      </c>
      <c r="U81" s="356" t="e">
        <f t="shared" si="17"/>
        <v>#VALUE!</v>
      </c>
      <c r="V81" s="356" t="e">
        <f t="shared" si="17"/>
        <v>#VALUE!</v>
      </c>
      <c r="W81" s="356" t="e">
        <f t="shared" si="17"/>
        <v>#VALUE!</v>
      </c>
      <c r="X81" s="356" t="e">
        <f t="shared" si="17"/>
        <v>#VALUE!</v>
      </c>
      <c r="Y81" s="356" t="e">
        <f t="shared" si="17"/>
        <v>#VALUE!</v>
      </c>
      <c r="Z81" s="356" t="e">
        <f t="shared" si="17"/>
        <v>#VALUE!</v>
      </c>
      <c r="AA81" s="356" t="e">
        <f t="shared" si="17"/>
        <v>#VALUE!</v>
      </c>
      <c r="AB81" s="356" t="e">
        <f t="shared" si="17"/>
        <v>#VALUE!</v>
      </c>
      <c r="AC81" s="356" t="e">
        <f t="shared" si="17"/>
        <v>#VALUE!</v>
      </c>
      <c r="AD81" s="357" t="e">
        <f t="shared" si="17"/>
        <v>#VALUE!</v>
      </c>
      <c r="AF81" s="358" t="s">
        <v>189</v>
      </c>
      <c r="AG81" s="340">
        <f>+COUNTIF(C82:AD83,"中止")</f>
        <v>0</v>
      </c>
    </row>
    <row r="82" spans="2:33" ht="13.5" customHeight="1" x14ac:dyDescent="0.15">
      <c r="B82" s="673" t="s">
        <v>178</v>
      </c>
      <c r="C82" s="675"/>
      <c r="D82" s="676"/>
      <c r="E82" s="676"/>
      <c r="F82" s="676"/>
      <c r="G82" s="676"/>
      <c r="H82" s="676"/>
      <c r="I82" s="676"/>
      <c r="J82" s="676"/>
      <c r="K82" s="676"/>
      <c r="L82" s="676"/>
      <c r="M82" s="676"/>
      <c r="N82" s="676"/>
      <c r="O82" s="676"/>
      <c r="P82" s="676"/>
      <c r="Q82" s="676"/>
      <c r="R82" s="676"/>
      <c r="S82" s="676"/>
      <c r="T82" s="676"/>
      <c r="U82" s="676"/>
      <c r="V82" s="676"/>
      <c r="W82" s="676"/>
      <c r="X82" s="676"/>
      <c r="Y82" s="676"/>
      <c r="Z82" s="676"/>
      <c r="AA82" s="676"/>
      <c r="AB82" s="676"/>
      <c r="AC82" s="676"/>
      <c r="AD82" s="678"/>
      <c r="AF82" s="359" t="s">
        <v>66</v>
      </c>
      <c r="AG82" s="360">
        <f>COUNTA(C80:AD80)-AG81</f>
        <v>28</v>
      </c>
    </row>
    <row r="83" spans="2:33" ht="13.5" customHeight="1" x14ac:dyDescent="0.15">
      <c r="B83" s="674"/>
      <c r="C83" s="675"/>
      <c r="D83" s="677"/>
      <c r="E83" s="677"/>
      <c r="F83" s="677"/>
      <c r="G83" s="677"/>
      <c r="H83" s="677"/>
      <c r="I83" s="677"/>
      <c r="J83" s="677"/>
      <c r="K83" s="677"/>
      <c r="L83" s="677"/>
      <c r="M83" s="677"/>
      <c r="N83" s="677"/>
      <c r="O83" s="677"/>
      <c r="P83" s="677"/>
      <c r="Q83" s="677"/>
      <c r="R83" s="677"/>
      <c r="S83" s="677"/>
      <c r="T83" s="677"/>
      <c r="U83" s="677"/>
      <c r="V83" s="677"/>
      <c r="W83" s="677"/>
      <c r="X83" s="677"/>
      <c r="Y83" s="677"/>
      <c r="Z83" s="677"/>
      <c r="AA83" s="677"/>
      <c r="AB83" s="677"/>
      <c r="AC83" s="677"/>
      <c r="AD83" s="679"/>
      <c r="AF83" s="359" t="s">
        <v>67</v>
      </c>
      <c r="AG83" s="361">
        <f>+COUNTA(C84:AD85)</f>
        <v>0</v>
      </c>
    </row>
    <row r="84" spans="2:33" ht="13.5" customHeight="1" x14ac:dyDescent="0.15">
      <c r="B84" s="682" t="s">
        <v>60</v>
      </c>
      <c r="C84" s="684"/>
      <c r="D84" s="680"/>
      <c r="E84" s="680"/>
      <c r="F84" s="680"/>
      <c r="G84" s="680"/>
      <c r="H84" s="680"/>
      <c r="I84" s="680"/>
      <c r="J84" s="680"/>
      <c r="K84" s="680"/>
      <c r="L84" s="680"/>
      <c r="M84" s="680"/>
      <c r="N84" s="680"/>
      <c r="O84" s="680"/>
      <c r="P84" s="680"/>
      <c r="Q84" s="680"/>
      <c r="R84" s="680"/>
      <c r="S84" s="680"/>
      <c r="T84" s="680"/>
      <c r="U84" s="680"/>
      <c r="V84" s="680"/>
      <c r="W84" s="680"/>
      <c r="X84" s="680"/>
      <c r="Y84" s="680"/>
      <c r="Z84" s="680"/>
      <c r="AA84" s="680"/>
      <c r="AB84" s="680"/>
      <c r="AC84" s="680"/>
      <c r="AD84" s="685"/>
      <c r="AF84" s="359" t="s">
        <v>68</v>
      </c>
      <c r="AG84" s="362">
        <f>+AG83/AG82</f>
        <v>0</v>
      </c>
    </row>
    <row r="85" spans="2:33" x14ac:dyDescent="0.15">
      <c r="B85" s="683"/>
      <c r="C85" s="684"/>
      <c r="D85" s="681"/>
      <c r="E85" s="681"/>
      <c r="F85" s="681"/>
      <c r="G85" s="681"/>
      <c r="H85" s="681"/>
      <c r="I85" s="681"/>
      <c r="J85" s="681"/>
      <c r="K85" s="681"/>
      <c r="L85" s="681"/>
      <c r="M85" s="681"/>
      <c r="N85" s="681"/>
      <c r="O85" s="681"/>
      <c r="P85" s="681"/>
      <c r="Q85" s="681"/>
      <c r="R85" s="681"/>
      <c r="S85" s="681"/>
      <c r="T85" s="681"/>
      <c r="U85" s="681"/>
      <c r="V85" s="681"/>
      <c r="W85" s="681"/>
      <c r="X85" s="681"/>
      <c r="Y85" s="681"/>
      <c r="Z85" s="681"/>
      <c r="AA85" s="681"/>
      <c r="AB85" s="681"/>
      <c r="AC85" s="681"/>
      <c r="AD85" s="686"/>
      <c r="AF85" s="359" t="s">
        <v>57</v>
      </c>
      <c r="AG85" s="361">
        <f>+COUNTA(C86:AD87)</f>
        <v>0</v>
      </c>
    </row>
    <row r="86" spans="2:33" x14ac:dyDescent="0.15">
      <c r="B86" s="687" t="s">
        <v>62</v>
      </c>
      <c r="C86" s="689"/>
      <c r="D86" s="691"/>
      <c r="E86" s="691"/>
      <c r="F86" s="691"/>
      <c r="G86" s="691"/>
      <c r="H86" s="691"/>
      <c r="I86" s="691"/>
      <c r="J86" s="691"/>
      <c r="K86" s="691"/>
      <c r="L86" s="691"/>
      <c r="M86" s="691"/>
      <c r="N86" s="691"/>
      <c r="O86" s="691"/>
      <c r="P86" s="691"/>
      <c r="Q86" s="691"/>
      <c r="R86" s="691"/>
      <c r="S86" s="691"/>
      <c r="T86" s="691"/>
      <c r="U86" s="691"/>
      <c r="V86" s="691"/>
      <c r="W86" s="691"/>
      <c r="X86" s="691"/>
      <c r="Y86" s="691"/>
      <c r="Z86" s="691"/>
      <c r="AA86" s="691"/>
      <c r="AB86" s="691"/>
      <c r="AC86" s="691"/>
      <c r="AD86" s="693"/>
      <c r="AF86" s="363" t="s">
        <v>69</v>
      </c>
      <c r="AG86" s="364">
        <f>+AG85/AG82</f>
        <v>0</v>
      </c>
    </row>
    <row r="87" spans="2:33" x14ac:dyDescent="0.15">
      <c r="B87" s="688"/>
      <c r="C87" s="690"/>
      <c r="D87" s="692"/>
      <c r="E87" s="692"/>
      <c r="F87" s="692"/>
      <c r="G87" s="692"/>
      <c r="H87" s="692"/>
      <c r="I87" s="692"/>
      <c r="J87" s="692"/>
      <c r="K87" s="692"/>
      <c r="L87" s="692"/>
      <c r="M87" s="692"/>
      <c r="N87" s="692"/>
      <c r="O87" s="692"/>
      <c r="P87" s="692"/>
      <c r="Q87" s="692"/>
      <c r="R87" s="692"/>
      <c r="S87" s="692"/>
      <c r="T87" s="692"/>
      <c r="U87" s="692"/>
      <c r="V87" s="692"/>
      <c r="W87" s="692"/>
      <c r="X87" s="692"/>
      <c r="Y87" s="692"/>
      <c r="Z87" s="692"/>
      <c r="AA87" s="692"/>
      <c r="AB87" s="692"/>
      <c r="AC87" s="692"/>
      <c r="AD87" s="694"/>
      <c r="AG87" s="365"/>
    </row>
    <row r="88" spans="2:33" x14ac:dyDescent="0.15">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row>
  </sheetData>
  <mergeCells count="813">
    <mergeCell ref="Y86:Y87"/>
    <mergeCell ref="Z86:Z87"/>
    <mergeCell ref="AA86:AA87"/>
    <mergeCell ref="AB86:AB87"/>
    <mergeCell ref="AC86:AC87"/>
    <mergeCell ref="AD86:AD87"/>
    <mergeCell ref="S86:S87"/>
    <mergeCell ref="T86:T87"/>
    <mergeCell ref="U86:U87"/>
    <mergeCell ref="V86:V87"/>
    <mergeCell ref="W86:W87"/>
    <mergeCell ref="X86:X87"/>
    <mergeCell ref="M86:M87"/>
    <mergeCell ref="N86:N87"/>
    <mergeCell ref="O86:O87"/>
    <mergeCell ref="P86:P87"/>
    <mergeCell ref="Q86:Q87"/>
    <mergeCell ref="R86:R87"/>
    <mergeCell ref="G86:G87"/>
    <mergeCell ref="H86:H87"/>
    <mergeCell ref="I86:I87"/>
    <mergeCell ref="J86:J87"/>
    <mergeCell ref="K86:K87"/>
    <mergeCell ref="L86:L87"/>
    <mergeCell ref="Z84:Z85"/>
    <mergeCell ref="AA84:AA85"/>
    <mergeCell ref="AB84:AB85"/>
    <mergeCell ref="AC84:AC85"/>
    <mergeCell ref="AD84:AD85"/>
    <mergeCell ref="B86:B87"/>
    <mergeCell ref="C86:C87"/>
    <mergeCell ref="D86:D87"/>
    <mergeCell ref="E86:E87"/>
    <mergeCell ref="F86:F87"/>
    <mergeCell ref="T84:T85"/>
    <mergeCell ref="U84:U85"/>
    <mergeCell ref="V84:V85"/>
    <mergeCell ref="W84:W85"/>
    <mergeCell ref="X84:X85"/>
    <mergeCell ref="Y84:Y85"/>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Y82:Y83"/>
    <mergeCell ref="Z82:Z83"/>
    <mergeCell ref="AA82:AA83"/>
    <mergeCell ref="AB82:AB83"/>
    <mergeCell ref="AC82:AC83"/>
    <mergeCell ref="AD82:AD83"/>
    <mergeCell ref="S82:S83"/>
    <mergeCell ref="T82:T83"/>
    <mergeCell ref="U82:U83"/>
    <mergeCell ref="V82:V83"/>
    <mergeCell ref="W82:W83"/>
    <mergeCell ref="X82:X83"/>
    <mergeCell ref="I77:I78"/>
    <mergeCell ref="J77:J78"/>
    <mergeCell ref="M82:M83"/>
    <mergeCell ref="N82:N83"/>
    <mergeCell ref="O82:O83"/>
    <mergeCell ref="P82:P83"/>
    <mergeCell ref="Q82:Q83"/>
    <mergeCell ref="R82:R83"/>
    <mergeCell ref="G82:G83"/>
    <mergeCell ref="H82:H83"/>
    <mergeCell ref="I82:I83"/>
    <mergeCell ref="J82:J83"/>
    <mergeCell ref="K82:K83"/>
    <mergeCell ref="L82:L83"/>
    <mergeCell ref="K77:K78"/>
    <mergeCell ref="L77:L78"/>
    <mergeCell ref="M77:M78"/>
    <mergeCell ref="N77:N78"/>
    <mergeCell ref="AA77:AA78"/>
    <mergeCell ref="AB77:AB78"/>
    <mergeCell ref="AC77:AC78"/>
    <mergeCell ref="AD77:AD78"/>
    <mergeCell ref="N75:N76"/>
    <mergeCell ref="O75:O76"/>
    <mergeCell ref="AF80:AG80"/>
    <mergeCell ref="B82:B83"/>
    <mergeCell ref="C82:C83"/>
    <mergeCell ref="D82:D83"/>
    <mergeCell ref="E82:E83"/>
    <mergeCell ref="F82:F83"/>
    <mergeCell ref="U77:U78"/>
    <mergeCell ref="V77:V78"/>
    <mergeCell ref="W77:W78"/>
    <mergeCell ref="X77:X78"/>
    <mergeCell ref="Y77:Y78"/>
    <mergeCell ref="Z77:Z78"/>
    <mergeCell ref="O77:O78"/>
    <mergeCell ref="P77:P78"/>
    <mergeCell ref="Q77:Q78"/>
    <mergeCell ref="R77:R78"/>
    <mergeCell ref="S77:S78"/>
    <mergeCell ref="T77:T78"/>
    <mergeCell ref="AB75:AB76"/>
    <mergeCell ref="AC75:AC76"/>
    <mergeCell ref="AD75:AD76"/>
    <mergeCell ref="B77:B78"/>
    <mergeCell ref="C77:C78"/>
    <mergeCell ref="D77:D78"/>
    <mergeCell ref="E77:E78"/>
    <mergeCell ref="F77:F78"/>
    <mergeCell ref="G77:G78"/>
    <mergeCell ref="H77:H78"/>
    <mergeCell ref="V75:V76"/>
    <mergeCell ref="W75:W76"/>
    <mergeCell ref="X75:X76"/>
    <mergeCell ref="Y75:Y76"/>
    <mergeCell ref="Z75:Z76"/>
    <mergeCell ref="AA75:AA76"/>
    <mergeCell ref="P75:P76"/>
    <mergeCell ref="Q75:Q76"/>
    <mergeCell ref="R75:R76"/>
    <mergeCell ref="S75:S76"/>
    <mergeCell ref="B75:B76"/>
    <mergeCell ref="C75:C76"/>
    <mergeCell ref="D75:D76"/>
    <mergeCell ref="E75:E76"/>
    <mergeCell ref="F75:F76"/>
    <mergeCell ref="G75:G76"/>
    <mergeCell ref="H75:H76"/>
    <mergeCell ref="I75:I76"/>
    <mergeCell ref="W73:W74"/>
    <mergeCell ref="Q73:Q74"/>
    <mergeCell ref="R73:R74"/>
    <mergeCell ref="S73:S74"/>
    <mergeCell ref="T73:T74"/>
    <mergeCell ref="U73:U74"/>
    <mergeCell ref="V73:V74"/>
    <mergeCell ref="K73:K74"/>
    <mergeCell ref="L73:L74"/>
    <mergeCell ref="M73:M74"/>
    <mergeCell ref="T75:T76"/>
    <mergeCell ref="U75:U76"/>
    <mergeCell ref="J75:J76"/>
    <mergeCell ref="K75:K76"/>
    <mergeCell ref="L75:L76"/>
    <mergeCell ref="M75:M76"/>
    <mergeCell ref="AF71:AG71"/>
    <mergeCell ref="B73:B74"/>
    <mergeCell ref="C73:C74"/>
    <mergeCell ref="D73:D74"/>
    <mergeCell ref="E73:E74"/>
    <mergeCell ref="F73:F74"/>
    <mergeCell ref="G73:G74"/>
    <mergeCell ref="H73:H74"/>
    <mergeCell ref="I73:I74"/>
    <mergeCell ref="J73:J74"/>
    <mergeCell ref="AD73:AD74"/>
    <mergeCell ref="X73:X74"/>
    <mergeCell ref="Y73:Y74"/>
    <mergeCell ref="Z73:Z74"/>
    <mergeCell ref="AA73:AA74"/>
    <mergeCell ref="AB73:AB74"/>
    <mergeCell ref="AC73:AC74"/>
    <mergeCell ref="N73:N74"/>
    <mergeCell ref="O73:O74"/>
    <mergeCell ref="P73:P74"/>
    <mergeCell ref="Y68:Y69"/>
    <mergeCell ref="Z68:Z69"/>
    <mergeCell ref="AA68:AA69"/>
    <mergeCell ref="AB68:AB69"/>
    <mergeCell ref="AC68:AC69"/>
    <mergeCell ref="AD68:AD69"/>
    <mergeCell ref="S68:S69"/>
    <mergeCell ref="T68:T69"/>
    <mergeCell ref="U68:U69"/>
    <mergeCell ref="V68:V69"/>
    <mergeCell ref="W68:W69"/>
    <mergeCell ref="X68:X69"/>
    <mergeCell ref="M68:M69"/>
    <mergeCell ref="N68:N69"/>
    <mergeCell ref="O68:O69"/>
    <mergeCell ref="P68:P69"/>
    <mergeCell ref="Q68:Q69"/>
    <mergeCell ref="R68:R69"/>
    <mergeCell ref="G68:G69"/>
    <mergeCell ref="H68:H69"/>
    <mergeCell ref="I68:I69"/>
    <mergeCell ref="J68:J69"/>
    <mergeCell ref="K68:K69"/>
    <mergeCell ref="L68:L69"/>
    <mergeCell ref="Z66:Z67"/>
    <mergeCell ref="AA66:AA67"/>
    <mergeCell ref="AB66:AB67"/>
    <mergeCell ref="AC66:AC67"/>
    <mergeCell ref="AD66:AD67"/>
    <mergeCell ref="B68:B69"/>
    <mergeCell ref="C68:C69"/>
    <mergeCell ref="D68:D69"/>
    <mergeCell ref="E68:E69"/>
    <mergeCell ref="F68:F69"/>
    <mergeCell ref="T66:T67"/>
    <mergeCell ref="U66:U67"/>
    <mergeCell ref="V66:V67"/>
    <mergeCell ref="W66:W67"/>
    <mergeCell ref="X66:X67"/>
    <mergeCell ref="Y66:Y67"/>
    <mergeCell ref="N66:N67"/>
    <mergeCell ref="O66:O67"/>
    <mergeCell ref="P66:P67"/>
    <mergeCell ref="Q66:Q67"/>
    <mergeCell ref="R66:R67"/>
    <mergeCell ref="S66:S67"/>
    <mergeCell ref="H66:H67"/>
    <mergeCell ref="I66:I67"/>
    <mergeCell ref="J66:J67"/>
    <mergeCell ref="K66:K67"/>
    <mergeCell ref="L66:L67"/>
    <mergeCell ref="M66:M67"/>
    <mergeCell ref="B66:B67"/>
    <mergeCell ref="C66:C67"/>
    <mergeCell ref="D66:D67"/>
    <mergeCell ref="E66:E67"/>
    <mergeCell ref="F66:F67"/>
    <mergeCell ref="G66:G67"/>
    <mergeCell ref="Y64:Y65"/>
    <mergeCell ref="Z64:Z65"/>
    <mergeCell ref="AA64:AA65"/>
    <mergeCell ref="AB64:AB65"/>
    <mergeCell ref="AC64:AC65"/>
    <mergeCell ref="AD64:AD65"/>
    <mergeCell ref="S64:S65"/>
    <mergeCell ref="T64:T65"/>
    <mergeCell ref="U64:U65"/>
    <mergeCell ref="V64:V65"/>
    <mergeCell ref="W64:W65"/>
    <mergeCell ref="X64:X65"/>
    <mergeCell ref="I59:I60"/>
    <mergeCell ref="J59:J60"/>
    <mergeCell ref="M64:M65"/>
    <mergeCell ref="N64:N65"/>
    <mergeCell ref="O64:O65"/>
    <mergeCell ref="P64:P65"/>
    <mergeCell ref="Q64:Q65"/>
    <mergeCell ref="R64:R65"/>
    <mergeCell ref="G64:G65"/>
    <mergeCell ref="H64:H65"/>
    <mergeCell ref="I64:I65"/>
    <mergeCell ref="J64:J65"/>
    <mergeCell ref="K64:K65"/>
    <mergeCell ref="L64:L65"/>
    <mergeCell ref="K59:K60"/>
    <mergeCell ref="L59:L60"/>
    <mergeCell ref="M59:M60"/>
    <mergeCell ref="N59:N60"/>
    <mergeCell ref="AA59:AA60"/>
    <mergeCell ref="AB59:AB60"/>
    <mergeCell ref="AC59:AC60"/>
    <mergeCell ref="AD59:AD60"/>
    <mergeCell ref="N57:N58"/>
    <mergeCell ref="O57:O58"/>
    <mergeCell ref="AF62:AG62"/>
    <mergeCell ref="B64:B65"/>
    <mergeCell ref="C64:C65"/>
    <mergeCell ref="D64:D65"/>
    <mergeCell ref="E64:E65"/>
    <mergeCell ref="F64:F65"/>
    <mergeCell ref="U59:U60"/>
    <mergeCell ref="V59:V60"/>
    <mergeCell ref="W59:W60"/>
    <mergeCell ref="X59:X60"/>
    <mergeCell ref="Y59:Y60"/>
    <mergeCell ref="Z59:Z60"/>
    <mergeCell ref="O59:O60"/>
    <mergeCell ref="P59:P60"/>
    <mergeCell ref="Q59:Q60"/>
    <mergeCell ref="R59:R60"/>
    <mergeCell ref="S59:S60"/>
    <mergeCell ref="T59:T60"/>
    <mergeCell ref="AB57:AB58"/>
    <mergeCell ref="AC57:AC58"/>
    <mergeCell ref="AD57:AD58"/>
    <mergeCell ref="B59:B60"/>
    <mergeCell ref="C59:C60"/>
    <mergeCell ref="D59:D60"/>
    <mergeCell ref="E59:E60"/>
    <mergeCell ref="F59:F60"/>
    <mergeCell ref="G59:G60"/>
    <mergeCell ref="H59:H60"/>
    <mergeCell ref="V57:V58"/>
    <mergeCell ref="W57:W58"/>
    <mergeCell ref="X57:X58"/>
    <mergeCell ref="Y57:Y58"/>
    <mergeCell ref="Z57:Z58"/>
    <mergeCell ref="AA57:AA58"/>
    <mergeCell ref="P57:P58"/>
    <mergeCell ref="Q57:Q58"/>
    <mergeCell ref="R57:R58"/>
    <mergeCell ref="S57:S58"/>
    <mergeCell ref="B57:B58"/>
    <mergeCell ref="C57:C58"/>
    <mergeCell ref="D57:D58"/>
    <mergeCell ref="E57:E58"/>
    <mergeCell ref="F57:F58"/>
    <mergeCell ref="G57:G58"/>
    <mergeCell ref="H57:H58"/>
    <mergeCell ref="I57:I58"/>
    <mergeCell ref="W55:W56"/>
    <mergeCell ref="Q55:Q56"/>
    <mergeCell ref="R55:R56"/>
    <mergeCell ref="S55:S56"/>
    <mergeCell ref="T55:T56"/>
    <mergeCell ref="U55:U56"/>
    <mergeCell ref="V55:V56"/>
    <mergeCell ref="K55:K56"/>
    <mergeCell ref="L55:L56"/>
    <mergeCell ref="M55:M56"/>
    <mergeCell ref="T57:T58"/>
    <mergeCell ref="U57:U58"/>
    <mergeCell ref="J57:J58"/>
    <mergeCell ref="K57:K58"/>
    <mergeCell ref="L57:L58"/>
    <mergeCell ref="M57:M58"/>
    <mergeCell ref="AF53:AG53"/>
    <mergeCell ref="B55:B56"/>
    <mergeCell ref="C55:C56"/>
    <mergeCell ref="D55:D56"/>
    <mergeCell ref="E55:E56"/>
    <mergeCell ref="F55:F56"/>
    <mergeCell ref="G55:G56"/>
    <mergeCell ref="H55:H56"/>
    <mergeCell ref="I55:I56"/>
    <mergeCell ref="J55:J56"/>
    <mergeCell ref="AD55:AD56"/>
    <mergeCell ref="X55:X56"/>
    <mergeCell ref="Y55:Y56"/>
    <mergeCell ref="Z55:Z56"/>
    <mergeCell ref="AA55:AA56"/>
    <mergeCell ref="AB55:AB56"/>
    <mergeCell ref="AC55:AC56"/>
    <mergeCell ref="N55:N56"/>
    <mergeCell ref="O55:O56"/>
    <mergeCell ref="P55:P56"/>
    <mergeCell ref="Y50:Y51"/>
    <mergeCell ref="Z50:Z51"/>
    <mergeCell ref="AA50:AA51"/>
    <mergeCell ref="AB50:AB51"/>
    <mergeCell ref="AC50:AC51"/>
    <mergeCell ref="AD50:AD51"/>
    <mergeCell ref="S50:S51"/>
    <mergeCell ref="T50:T51"/>
    <mergeCell ref="U50:U51"/>
    <mergeCell ref="V50:V51"/>
    <mergeCell ref="W50:W51"/>
    <mergeCell ref="X50:X51"/>
    <mergeCell ref="M50:M51"/>
    <mergeCell ref="N50:N51"/>
    <mergeCell ref="O50:O51"/>
    <mergeCell ref="P50:P51"/>
    <mergeCell ref="Q50:Q51"/>
    <mergeCell ref="R50:R51"/>
    <mergeCell ref="G50:G51"/>
    <mergeCell ref="H50:H51"/>
    <mergeCell ref="I50:I51"/>
    <mergeCell ref="J50:J51"/>
    <mergeCell ref="K50:K51"/>
    <mergeCell ref="L50:L51"/>
    <mergeCell ref="Z48:Z49"/>
    <mergeCell ref="AA48:AA49"/>
    <mergeCell ref="AB48:AB49"/>
    <mergeCell ref="AC48:AC49"/>
    <mergeCell ref="AD48:AD49"/>
    <mergeCell ref="B50:B51"/>
    <mergeCell ref="C50:C51"/>
    <mergeCell ref="D50:D51"/>
    <mergeCell ref="E50:E51"/>
    <mergeCell ref="F50:F51"/>
    <mergeCell ref="T48:T49"/>
    <mergeCell ref="U48:U49"/>
    <mergeCell ref="V48:V49"/>
    <mergeCell ref="W48:W49"/>
    <mergeCell ref="X48:X49"/>
    <mergeCell ref="Y48:Y49"/>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Y46:Y47"/>
    <mergeCell ref="Z46:Z47"/>
    <mergeCell ref="AA46:AA47"/>
    <mergeCell ref="AB46:AB47"/>
    <mergeCell ref="AC46:AC47"/>
    <mergeCell ref="AD46:AD47"/>
    <mergeCell ref="S46:S47"/>
    <mergeCell ref="T46:T47"/>
    <mergeCell ref="U46:U47"/>
    <mergeCell ref="V46:V47"/>
    <mergeCell ref="W46:W47"/>
    <mergeCell ref="X46:X47"/>
    <mergeCell ref="I41:I42"/>
    <mergeCell ref="J41:J42"/>
    <mergeCell ref="M46:M47"/>
    <mergeCell ref="N46:N47"/>
    <mergeCell ref="O46:O47"/>
    <mergeCell ref="P46:P47"/>
    <mergeCell ref="Q46:Q47"/>
    <mergeCell ref="R46:R47"/>
    <mergeCell ref="G46:G47"/>
    <mergeCell ref="H46:H47"/>
    <mergeCell ref="I46:I47"/>
    <mergeCell ref="J46:J47"/>
    <mergeCell ref="K46:K47"/>
    <mergeCell ref="L46:L47"/>
    <mergeCell ref="K41:K42"/>
    <mergeCell ref="L41:L42"/>
    <mergeCell ref="M41:M42"/>
    <mergeCell ref="N41:N42"/>
    <mergeCell ref="AA41:AA42"/>
    <mergeCell ref="AB41:AB42"/>
    <mergeCell ref="AC41:AC42"/>
    <mergeCell ref="AD41:AD42"/>
    <mergeCell ref="N39:N40"/>
    <mergeCell ref="O39:O40"/>
    <mergeCell ref="AF44:AG44"/>
    <mergeCell ref="B46:B47"/>
    <mergeCell ref="C46:C47"/>
    <mergeCell ref="D46:D47"/>
    <mergeCell ref="E46:E47"/>
    <mergeCell ref="F46:F47"/>
    <mergeCell ref="U41:U42"/>
    <mergeCell ref="V41:V42"/>
    <mergeCell ref="W41:W42"/>
    <mergeCell ref="X41:X42"/>
    <mergeCell ref="Y41:Y42"/>
    <mergeCell ref="Z41:Z42"/>
    <mergeCell ref="O41:O42"/>
    <mergeCell ref="P41:P42"/>
    <mergeCell ref="Q41:Q42"/>
    <mergeCell ref="R41:R42"/>
    <mergeCell ref="S41:S42"/>
    <mergeCell ref="T41:T42"/>
    <mergeCell ref="AB39:AB40"/>
    <mergeCell ref="AC39:AC40"/>
    <mergeCell ref="AD39:AD40"/>
    <mergeCell ref="B41:B42"/>
    <mergeCell ref="C41:C42"/>
    <mergeCell ref="D41:D42"/>
    <mergeCell ref="E41:E42"/>
    <mergeCell ref="F41:F42"/>
    <mergeCell ref="G41:G42"/>
    <mergeCell ref="H41:H42"/>
    <mergeCell ref="V39:V40"/>
    <mergeCell ref="W39:W40"/>
    <mergeCell ref="X39:X40"/>
    <mergeCell ref="Y39:Y40"/>
    <mergeCell ref="Z39:Z40"/>
    <mergeCell ref="AA39:AA40"/>
    <mergeCell ref="P39:P40"/>
    <mergeCell ref="Q39:Q40"/>
    <mergeCell ref="R39:R40"/>
    <mergeCell ref="S39:S40"/>
    <mergeCell ref="B39:B40"/>
    <mergeCell ref="C39:C40"/>
    <mergeCell ref="D39:D40"/>
    <mergeCell ref="E39:E40"/>
    <mergeCell ref="F39:F40"/>
    <mergeCell ref="G39:G40"/>
    <mergeCell ref="H39:H40"/>
    <mergeCell ref="I39:I40"/>
    <mergeCell ref="W37:W38"/>
    <mergeCell ref="Q37:Q38"/>
    <mergeCell ref="R37:R38"/>
    <mergeCell ref="S37:S38"/>
    <mergeCell ref="T37:T38"/>
    <mergeCell ref="U37:U38"/>
    <mergeCell ref="V37:V38"/>
    <mergeCell ref="K37:K38"/>
    <mergeCell ref="L37:L38"/>
    <mergeCell ref="M37:M38"/>
    <mergeCell ref="T39:T40"/>
    <mergeCell ref="U39:U40"/>
    <mergeCell ref="J39:J40"/>
    <mergeCell ref="K39:K40"/>
    <mergeCell ref="L39:L40"/>
    <mergeCell ref="M39:M40"/>
    <mergeCell ref="AF35:AG35"/>
    <mergeCell ref="B37:B38"/>
    <mergeCell ref="C37:C38"/>
    <mergeCell ref="D37:D38"/>
    <mergeCell ref="E37:E38"/>
    <mergeCell ref="F37:F38"/>
    <mergeCell ref="G37:G38"/>
    <mergeCell ref="H37:H38"/>
    <mergeCell ref="I37:I38"/>
    <mergeCell ref="J37:J38"/>
    <mergeCell ref="AD37:AD38"/>
    <mergeCell ref="X37:X38"/>
    <mergeCell ref="Y37:Y38"/>
    <mergeCell ref="Z37:Z38"/>
    <mergeCell ref="AA37:AA38"/>
    <mergeCell ref="AB37:AB38"/>
    <mergeCell ref="AC37:AC38"/>
    <mergeCell ref="N37:N38"/>
    <mergeCell ref="O37:O38"/>
    <mergeCell ref="P37:P38"/>
    <mergeCell ref="Y32:Y33"/>
    <mergeCell ref="Z32:Z33"/>
    <mergeCell ref="AA32:AA33"/>
    <mergeCell ref="AB32:AB33"/>
    <mergeCell ref="AC32:AC33"/>
    <mergeCell ref="AD32:AD33"/>
    <mergeCell ref="S32:S33"/>
    <mergeCell ref="T32:T33"/>
    <mergeCell ref="U32:U33"/>
    <mergeCell ref="V32:V33"/>
    <mergeCell ref="W32:W33"/>
    <mergeCell ref="X32:X33"/>
    <mergeCell ref="M32:M33"/>
    <mergeCell ref="N32:N33"/>
    <mergeCell ref="O32:O33"/>
    <mergeCell ref="P32:P33"/>
    <mergeCell ref="Q32:Q33"/>
    <mergeCell ref="R32:R33"/>
    <mergeCell ref="G32:G33"/>
    <mergeCell ref="H32:H33"/>
    <mergeCell ref="I32:I33"/>
    <mergeCell ref="J32:J33"/>
    <mergeCell ref="K32:K33"/>
    <mergeCell ref="L32:L33"/>
    <mergeCell ref="Z30:Z31"/>
    <mergeCell ref="AA30:AA31"/>
    <mergeCell ref="AB30:AB31"/>
    <mergeCell ref="AC30:AC31"/>
    <mergeCell ref="AD30:AD31"/>
    <mergeCell ref="B32:B33"/>
    <mergeCell ref="C32:C33"/>
    <mergeCell ref="D32:D33"/>
    <mergeCell ref="E32:E33"/>
    <mergeCell ref="F32:F33"/>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Y28:Y29"/>
    <mergeCell ref="Z28:Z29"/>
    <mergeCell ref="AA28:AA29"/>
    <mergeCell ref="AB28:AB29"/>
    <mergeCell ref="AC28:AC29"/>
    <mergeCell ref="AD28:AD29"/>
    <mergeCell ref="S28:S29"/>
    <mergeCell ref="T28:T29"/>
    <mergeCell ref="U28:U29"/>
    <mergeCell ref="V28:V29"/>
    <mergeCell ref="W28:W29"/>
    <mergeCell ref="X28:X29"/>
    <mergeCell ref="I23:I24"/>
    <mergeCell ref="J23:J24"/>
    <mergeCell ref="M28:M29"/>
    <mergeCell ref="N28:N29"/>
    <mergeCell ref="O28:O29"/>
    <mergeCell ref="P28:P29"/>
    <mergeCell ref="Q28:Q29"/>
    <mergeCell ref="R28:R29"/>
    <mergeCell ref="G28:G29"/>
    <mergeCell ref="H28:H29"/>
    <mergeCell ref="I28:I29"/>
    <mergeCell ref="J28:J29"/>
    <mergeCell ref="K28:K29"/>
    <mergeCell ref="L28:L29"/>
    <mergeCell ref="K23:K24"/>
    <mergeCell ref="L23:L24"/>
    <mergeCell ref="M23:M24"/>
    <mergeCell ref="N23:N24"/>
    <mergeCell ref="AA23:AA24"/>
    <mergeCell ref="AB23:AB24"/>
    <mergeCell ref="AC23:AC24"/>
    <mergeCell ref="AD23:AD24"/>
    <mergeCell ref="N21:N22"/>
    <mergeCell ref="O21:O22"/>
    <mergeCell ref="AF26:AG26"/>
    <mergeCell ref="B28:B29"/>
    <mergeCell ref="C28:C29"/>
    <mergeCell ref="D28:D29"/>
    <mergeCell ref="E28:E29"/>
    <mergeCell ref="F28:F29"/>
    <mergeCell ref="U23:U24"/>
    <mergeCell ref="V23:V24"/>
    <mergeCell ref="W23:W24"/>
    <mergeCell ref="X23:X24"/>
    <mergeCell ref="Y23:Y24"/>
    <mergeCell ref="Z23:Z24"/>
    <mergeCell ref="O23:O24"/>
    <mergeCell ref="P23:P24"/>
    <mergeCell ref="Q23:Q24"/>
    <mergeCell ref="R23:R24"/>
    <mergeCell ref="S23:S24"/>
    <mergeCell ref="T23:T24"/>
    <mergeCell ref="AB21:AB22"/>
    <mergeCell ref="AC21:AC22"/>
    <mergeCell ref="AD21:AD22"/>
    <mergeCell ref="B23:B24"/>
    <mergeCell ref="C23:C24"/>
    <mergeCell ref="D23:D24"/>
    <mergeCell ref="E23:E24"/>
    <mergeCell ref="F23:F24"/>
    <mergeCell ref="G23:G24"/>
    <mergeCell ref="H23:H24"/>
    <mergeCell ref="V21:V22"/>
    <mergeCell ref="W21:W22"/>
    <mergeCell ref="X21:X22"/>
    <mergeCell ref="Y21:Y22"/>
    <mergeCell ref="Z21:Z22"/>
    <mergeCell ref="AA21:AA22"/>
    <mergeCell ref="P21:P22"/>
    <mergeCell ref="Q21:Q22"/>
    <mergeCell ref="R21:R22"/>
    <mergeCell ref="S21:S22"/>
    <mergeCell ref="B21:B22"/>
    <mergeCell ref="C21:C22"/>
    <mergeCell ref="D21:D22"/>
    <mergeCell ref="E21:E22"/>
    <mergeCell ref="F21:F22"/>
    <mergeCell ref="G21:G22"/>
    <mergeCell ref="H21:H22"/>
    <mergeCell ref="I21:I22"/>
    <mergeCell ref="W19:W20"/>
    <mergeCell ref="Q19:Q20"/>
    <mergeCell ref="R19:R20"/>
    <mergeCell ref="S19:S20"/>
    <mergeCell ref="T19:T20"/>
    <mergeCell ref="U19:U20"/>
    <mergeCell ref="V19:V20"/>
    <mergeCell ref="K19:K20"/>
    <mergeCell ref="L19:L20"/>
    <mergeCell ref="M19:M20"/>
    <mergeCell ref="T21:T22"/>
    <mergeCell ref="U21:U22"/>
    <mergeCell ref="J21:J22"/>
    <mergeCell ref="K21:K22"/>
    <mergeCell ref="L21:L22"/>
    <mergeCell ref="M21:M22"/>
    <mergeCell ref="AF17:AG17"/>
    <mergeCell ref="B19:B20"/>
    <mergeCell ref="C19:C20"/>
    <mergeCell ref="D19:D20"/>
    <mergeCell ref="E19:E20"/>
    <mergeCell ref="F19:F20"/>
    <mergeCell ref="G19:G20"/>
    <mergeCell ref="H19:H20"/>
    <mergeCell ref="I19:I20"/>
    <mergeCell ref="J19:J20"/>
    <mergeCell ref="AD19:AD20"/>
    <mergeCell ref="X19:X20"/>
    <mergeCell ref="Y19:Y20"/>
    <mergeCell ref="Z19:Z20"/>
    <mergeCell ref="AA19:AA20"/>
    <mergeCell ref="AB19:AB20"/>
    <mergeCell ref="AC19:AC20"/>
    <mergeCell ref="N19:N20"/>
    <mergeCell ref="O19:O20"/>
    <mergeCell ref="P19:P20"/>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G14:G15"/>
    <mergeCell ref="H14:H15"/>
    <mergeCell ref="I14:I15"/>
    <mergeCell ref="J14:J15"/>
    <mergeCell ref="K14:K15"/>
    <mergeCell ref="L14:L15"/>
    <mergeCell ref="Z12:Z13"/>
    <mergeCell ref="AA12:AA13"/>
    <mergeCell ref="AB12:AB13"/>
    <mergeCell ref="AC12:AC13"/>
    <mergeCell ref="AD12:AD13"/>
    <mergeCell ref="B14:B15"/>
    <mergeCell ref="C14:C15"/>
    <mergeCell ref="D14:D15"/>
    <mergeCell ref="E14:E15"/>
    <mergeCell ref="F14:F15"/>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AA10:AA11"/>
    <mergeCell ref="AB10:AB11"/>
    <mergeCell ref="AC10:AC11"/>
    <mergeCell ref="AD10:AD11"/>
    <mergeCell ref="S10:S11"/>
    <mergeCell ref="T10:T11"/>
    <mergeCell ref="U10:U11"/>
    <mergeCell ref="V10:V11"/>
    <mergeCell ref="W10:W11"/>
    <mergeCell ref="X10:X11"/>
    <mergeCell ref="B5:E5"/>
    <mergeCell ref="G5:K5"/>
    <mergeCell ref="L5:N5"/>
    <mergeCell ref="P5:R5"/>
    <mergeCell ref="AF8:AG8"/>
    <mergeCell ref="B10:B11"/>
    <mergeCell ref="C10:C11"/>
    <mergeCell ref="D10:D11"/>
    <mergeCell ref="E10:E11"/>
    <mergeCell ref="F10:F11"/>
    <mergeCell ref="M10:M11"/>
    <mergeCell ref="N10:N11"/>
    <mergeCell ref="O10:O11"/>
    <mergeCell ref="P10:P11"/>
    <mergeCell ref="Q10:Q11"/>
    <mergeCell ref="R10:R11"/>
    <mergeCell ref="G10:G11"/>
    <mergeCell ref="H10:H11"/>
    <mergeCell ref="I10:I11"/>
    <mergeCell ref="J10:J11"/>
    <mergeCell ref="K10:K11"/>
    <mergeCell ref="L10:L11"/>
    <mergeCell ref="Y10:Y11"/>
    <mergeCell ref="Z10:Z11"/>
    <mergeCell ref="AB2:AF2"/>
    <mergeCell ref="B3:E3"/>
    <mergeCell ref="S3:T3"/>
    <mergeCell ref="U3:V3"/>
    <mergeCell ref="W3:X3"/>
    <mergeCell ref="Y3:Z3"/>
    <mergeCell ref="AB3:AF3"/>
    <mergeCell ref="B4:E4"/>
    <mergeCell ref="G4:K4"/>
    <mergeCell ref="S4:T4"/>
    <mergeCell ref="U4:V4"/>
    <mergeCell ref="W4:X4"/>
    <mergeCell ref="Y4:Z4"/>
    <mergeCell ref="U2:V2"/>
    <mergeCell ref="W2:X2"/>
    <mergeCell ref="Y2:Z2"/>
    <mergeCell ref="G3:P3"/>
  </mergeCells>
  <phoneticPr fontId="19"/>
  <conditionalFormatting sqref="C9:AE9 C18:AE18 C72:AD72 C63:AD63 C54:AD54 C45:AD45 C36:AD36 C27:AD27 C82:D82 AE19 AE10 C81:AD81">
    <cfRule type="containsText" dxfId="348" priority="76" operator="containsText" text="日">
      <formula>NOT(ISERROR(SEARCH("日",C9)))</formula>
    </cfRule>
    <cfRule type="containsText" dxfId="347" priority="77" operator="containsText" text="土">
      <formula>NOT(ISERROR(SEARCH("土",C9)))</formula>
    </cfRule>
  </conditionalFormatting>
  <conditionalFormatting sqref="AE27:AE28 AE36:AE37 AE45:AE46 AE54:AE55 AE63:AE64 AE72:AE73 AE81:AE82">
    <cfRule type="containsText" dxfId="346" priority="74" operator="containsText" text="日">
      <formula>NOT(ISERROR(SEARCH("日",AE27)))</formula>
    </cfRule>
    <cfRule type="containsText" dxfId="345" priority="75" operator="containsText" text="土">
      <formula>NOT(ISERROR(SEARCH("土",AE27)))</formula>
    </cfRule>
  </conditionalFormatting>
  <conditionalFormatting sqref="Y3:Z4">
    <cfRule type="cellIs" dxfId="344" priority="71" operator="greaterThanOrEqual">
      <formula>0.285</formula>
    </cfRule>
    <cfRule type="cellIs" dxfId="343" priority="72" operator="greaterThanOrEqual">
      <formula>0.25</formula>
    </cfRule>
    <cfRule type="cellIs" dxfId="342" priority="73" operator="greaterThanOrEqual">
      <formula>0.214</formula>
    </cfRule>
  </conditionalFormatting>
  <conditionalFormatting sqref="E82:AD82">
    <cfRule type="containsText" dxfId="341" priority="69" operator="containsText" text="日">
      <formula>NOT(ISERROR(SEARCH("日",E82)))</formula>
    </cfRule>
    <cfRule type="containsText" dxfId="340" priority="70" operator="containsText" text="土">
      <formula>NOT(ISERROR(SEARCH("土",E82)))</formula>
    </cfRule>
  </conditionalFormatting>
  <conditionalFormatting sqref="C73:D73">
    <cfRule type="containsText" dxfId="339" priority="67" operator="containsText" text="日">
      <formula>NOT(ISERROR(SEARCH("日",C73)))</formula>
    </cfRule>
    <cfRule type="containsText" dxfId="338" priority="68" operator="containsText" text="土">
      <formula>NOT(ISERROR(SEARCH("土",C73)))</formula>
    </cfRule>
  </conditionalFormatting>
  <conditionalFormatting sqref="E73:AD73">
    <cfRule type="containsText" dxfId="337" priority="65" operator="containsText" text="日">
      <formula>NOT(ISERROR(SEARCH("日",E73)))</formula>
    </cfRule>
    <cfRule type="containsText" dxfId="336" priority="66" operator="containsText" text="土">
      <formula>NOT(ISERROR(SEARCH("土",E73)))</formula>
    </cfRule>
  </conditionalFormatting>
  <conditionalFormatting sqref="C64:D64">
    <cfRule type="containsText" dxfId="335" priority="63" operator="containsText" text="日">
      <formula>NOT(ISERROR(SEARCH("日",C64)))</formula>
    </cfRule>
    <cfRule type="containsText" dxfId="334" priority="64" operator="containsText" text="土">
      <formula>NOT(ISERROR(SEARCH("土",C64)))</formula>
    </cfRule>
  </conditionalFormatting>
  <conditionalFormatting sqref="E64:AD64">
    <cfRule type="containsText" dxfId="333" priority="61" operator="containsText" text="日">
      <formula>NOT(ISERROR(SEARCH("日",E64)))</formula>
    </cfRule>
    <cfRule type="containsText" dxfId="332" priority="62" operator="containsText" text="土">
      <formula>NOT(ISERROR(SEARCH("土",E64)))</formula>
    </cfRule>
  </conditionalFormatting>
  <conditionalFormatting sqref="C55:D55">
    <cfRule type="containsText" dxfId="331" priority="59" operator="containsText" text="日">
      <formula>NOT(ISERROR(SEARCH("日",C55)))</formula>
    </cfRule>
    <cfRule type="containsText" dxfId="330" priority="60" operator="containsText" text="土">
      <formula>NOT(ISERROR(SEARCH("土",C55)))</formula>
    </cfRule>
  </conditionalFormatting>
  <conditionalFormatting sqref="E55:AD55">
    <cfRule type="containsText" dxfId="329" priority="57" operator="containsText" text="日">
      <formula>NOT(ISERROR(SEARCH("日",E55)))</formula>
    </cfRule>
    <cfRule type="containsText" dxfId="328" priority="58" operator="containsText" text="土">
      <formula>NOT(ISERROR(SEARCH("土",E55)))</formula>
    </cfRule>
  </conditionalFormatting>
  <conditionalFormatting sqref="C46:D46">
    <cfRule type="containsText" dxfId="327" priority="55" operator="containsText" text="日">
      <formula>NOT(ISERROR(SEARCH("日",C46)))</formula>
    </cfRule>
    <cfRule type="containsText" dxfId="326" priority="56" operator="containsText" text="土">
      <formula>NOT(ISERROR(SEARCH("土",C46)))</formula>
    </cfRule>
  </conditionalFormatting>
  <conditionalFormatting sqref="E46:AD46">
    <cfRule type="containsText" dxfId="325" priority="53" operator="containsText" text="日">
      <formula>NOT(ISERROR(SEARCH("日",E46)))</formula>
    </cfRule>
    <cfRule type="containsText" dxfId="324" priority="54" operator="containsText" text="土">
      <formula>NOT(ISERROR(SEARCH("土",E46)))</formula>
    </cfRule>
  </conditionalFormatting>
  <conditionalFormatting sqref="C37:D37">
    <cfRule type="containsText" dxfId="323" priority="51" operator="containsText" text="日">
      <formula>NOT(ISERROR(SEARCH("日",C37)))</formula>
    </cfRule>
    <cfRule type="containsText" dxfId="322" priority="52" operator="containsText" text="土">
      <formula>NOT(ISERROR(SEARCH("土",C37)))</formula>
    </cfRule>
  </conditionalFormatting>
  <conditionalFormatting sqref="E37:AD37">
    <cfRule type="containsText" dxfId="321" priority="49" operator="containsText" text="日">
      <formula>NOT(ISERROR(SEARCH("日",E37)))</formula>
    </cfRule>
    <cfRule type="containsText" dxfId="320" priority="50" operator="containsText" text="土">
      <formula>NOT(ISERROR(SEARCH("土",E37)))</formula>
    </cfRule>
  </conditionalFormatting>
  <conditionalFormatting sqref="C28:D28">
    <cfRule type="containsText" dxfId="319" priority="47" operator="containsText" text="日">
      <formula>NOT(ISERROR(SEARCH("日",C28)))</formula>
    </cfRule>
    <cfRule type="containsText" dxfId="318" priority="48" operator="containsText" text="土">
      <formula>NOT(ISERROR(SEARCH("土",C28)))</formula>
    </cfRule>
  </conditionalFormatting>
  <conditionalFormatting sqref="E28:AD28">
    <cfRule type="containsText" dxfId="317" priority="45" operator="containsText" text="日">
      <formula>NOT(ISERROR(SEARCH("日",E28)))</formula>
    </cfRule>
    <cfRule type="containsText" dxfId="316" priority="46" operator="containsText" text="土">
      <formula>NOT(ISERROR(SEARCH("土",E28)))</formula>
    </cfRule>
  </conditionalFormatting>
  <conditionalFormatting sqref="C19:D19">
    <cfRule type="containsText" dxfId="315" priority="43" operator="containsText" text="日">
      <formula>NOT(ISERROR(SEARCH("日",C19)))</formula>
    </cfRule>
    <cfRule type="containsText" dxfId="314" priority="44" operator="containsText" text="土">
      <formula>NOT(ISERROR(SEARCH("土",C19)))</formula>
    </cfRule>
  </conditionalFormatting>
  <conditionalFormatting sqref="E19:AD19">
    <cfRule type="containsText" dxfId="313" priority="41" operator="containsText" text="日">
      <formula>NOT(ISERROR(SEARCH("日",E19)))</formula>
    </cfRule>
    <cfRule type="containsText" dxfId="312" priority="42" operator="containsText" text="土">
      <formula>NOT(ISERROR(SEARCH("土",E19)))</formula>
    </cfRule>
  </conditionalFormatting>
  <conditionalFormatting sqref="C10:AD10">
    <cfRule type="containsText" dxfId="311" priority="39" operator="containsText" text="日">
      <formula>NOT(ISERROR(SEARCH("日",C10)))</formula>
    </cfRule>
    <cfRule type="containsText" dxfId="310" priority="40" operator="containsText" text="土">
      <formula>NOT(ISERROR(SEARCH("土",C10)))</formula>
    </cfRule>
  </conditionalFormatting>
  <conditionalFormatting sqref="E10:AD10">
    <cfRule type="containsText" dxfId="309" priority="37" operator="containsText" text="日">
      <formula>NOT(ISERROR(SEARCH("日",E10)))</formula>
    </cfRule>
    <cfRule type="containsText" dxfId="308" priority="38" operator="containsText" text="土">
      <formula>NOT(ISERROR(SEARCH("土",E10)))</formula>
    </cfRule>
  </conditionalFormatting>
  <conditionalFormatting sqref="C1:AD1 C4:AD1048576 C2:T2 W2:AD2 C3:G3 Q3:AD3">
    <cfRule type="cellIs" dxfId="307" priority="35" operator="equal">
      <formula>"雨"</formula>
    </cfRule>
    <cfRule type="cellIs" dxfId="306" priority="36" operator="equal">
      <formula>"休"</formula>
    </cfRule>
  </conditionalFormatting>
  <conditionalFormatting sqref="C19:AD19">
    <cfRule type="containsText" dxfId="305" priority="33" operator="containsText" text="日">
      <formula>NOT(ISERROR(SEARCH("日",C19)))</formula>
    </cfRule>
    <cfRule type="containsText" dxfId="304" priority="34" operator="containsText" text="土">
      <formula>NOT(ISERROR(SEARCH("土",C19)))</formula>
    </cfRule>
  </conditionalFormatting>
  <conditionalFormatting sqref="E19:AD19">
    <cfRule type="containsText" dxfId="303" priority="31" operator="containsText" text="日">
      <formula>NOT(ISERROR(SEARCH("日",E19)))</formula>
    </cfRule>
    <cfRule type="containsText" dxfId="302" priority="32" operator="containsText" text="土">
      <formula>NOT(ISERROR(SEARCH("土",E19)))</formula>
    </cfRule>
  </conditionalFormatting>
  <conditionalFormatting sqref="C28:AD28">
    <cfRule type="containsText" dxfId="301" priority="29" operator="containsText" text="日">
      <formula>NOT(ISERROR(SEARCH("日",C28)))</formula>
    </cfRule>
    <cfRule type="containsText" dxfId="300" priority="30" operator="containsText" text="土">
      <formula>NOT(ISERROR(SEARCH("土",C28)))</formula>
    </cfRule>
  </conditionalFormatting>
  <conditionalFormatting sqref="E28:AD28">
    <cfRule type="containsText" dxfId="299" priority="27" operator="containsText" text="日">
      <formula>NOT(ISERROR(SEARCH("日",E28)))</formula>
    </cfRule>
    <cfRule type="containsText" dxfId="298" priority="28" operator="containsText" text="土">
      <formula>NOT(ISERROR(SEARCH("土",E28)))</formula>
    </cfRule>
  </conditionalFormatting>
  <conditionalFormatting sqref="C37:AD37">
    <cfRule type="containsText" dxfId="297" priority="25" operator="containsText" text="日">
      <formula>NOT(ISERROR(SEARCH("日",C37)))</formula>
    </cfRule>
    <cfRule type="containsText" dxfId="296" priority="26" operator="containsText" text="土">
      <formula>NOT(ISERROR(SEARCH("土",C37)))</formula>
    </cfRule>
  </conditionalFormatting>
  <conditionalFormatting sqref="E37:AD37">
    <cfRule type="containsText" dxfId="295" priority="23" operator="containsText" text="日">
      <formula>NOT(ISERROR(SEARCH("日",E37)))</formula>
    </cfRule>
    <cfRule type="containsText" dxfId="294" priority="24" operator="containsText" text="土">
      <formula>NOT(ISERROR(SEARCH("土",E37)))</formula>
    </cfRule>
  </conditionalFormatting>
  <conditionalFormatting sqref="C46:AD46">
    <cfRule type="containsText" dxfId="293" priority="21" operator="containsText" text="日">
      <formula>NOT(ISERROR(SEARCH("日",C46)))</formula>
    </cfRule>
    <cfRule type="containsText" dxfId="292" priority="22" operator="containsText" text="土">
      <formula>NOT(ISERROR(SEARCH("土",C46)))</formula>
    </cfRule>
  </conditionalFormatting>
  <conditionalFormatting sqref="E46:AD46">
    <cfRule type="containsText" dxfId="291" priority="19" operator="containsText" text="日">
      <formula>NOT(ISERROR(SEARCH("日",E46)))</formula>
    </cfRule>
    <cfRule type="containsText" dxfId="290" priority="20" operator="containsText" text="土">
      <formula>NOT(ISERROR(SEARCH("土",E46)))</formula>
    </cfRule>
  </conditionalFormatting>
  <conditionalFormatting sqref="C55:AD55">
    <cfRule type="containsText" dxfId="289" priority="17" operator="containsText" text="日">
      <formula>NOT(ISERROR(SEARCH("日",C55)))</formula>
    </cfRule>
    <cfRule type="containsText" dxfId="288" priority="18" operator="containsText" text="土">
      <formula>NOT(ISERROR(SEARCH("土",C55)))</formula>
    </cfRule>
  </conditionalFormatting>
  <conditionalFormatting sqref="E55:AD55">
    <cfRule type="containsText" dxfId="287" priority="15" operator="containsText" text="日">
      <formula>NOT(ISERROR(SEARCH("日",E55)))</formula>
    </cfRule>
    <cfRule type="containsText" dxfId="286" priority="16" operator="containsText" text="土">
      <formula>NOT(ISERROR(SEARCH("土",E55)))</formula>
    </cfRule>
  </conditionalFormatting>
  <conditionalFormatting sqref="C64:AD64">
    <cfRule type="containsText" dxfId="285" priority="13" operator="containsText" text="日">
      <formula>NOT(ISERROR(SEARCH("日",C64)))</formula>
    </cfRule>
    <cfRule type="containsText" dxfId="284" priority="14" operator="containsText" text="土">
      <formula>NOT(ISERROR(SEARCH("土",C64)))</formula>
    </cfRule>
  </conditionalFormatting>
  <conditionalFormatting sqref="E64:AD64">
    <cfRule type="containsText" dxfId="283" priority="11" operator="containsText" text="日">
      <formula>NOT(ISERROR(SEARCH("日",E64)))</formula>
    </cfRule>
    <cfRule type="containsText" dxfId="282" priority="12" operator="containsText" text="土">
      <formula>NOT(ISERROR(SEARCH("土",E64)))</formula>
    </cfRule>
  </conditionalFormatting>
  <conditionalFormatting sqref="C73:AD73">
    <cfRule type="containsText" dxfId="281" priority="9" operator="containsText" text="日">
      <formula>NOT(ISERROR(SEARCH("日",C73)))</formula>
    </cfRule>
    <cfRule type="containsText" dxfId="280" priority="10" operator="containsText" text="土">
      <formula>NOT(ISERROR(SEARCH("土",C73)))</formula>
    </cfRule>
  </conditionalFormatting>
  <conditionalFormatting sqref="E73:AD73">
    <cfRule type="containsText" dxfId="279" priority="7" operator="containsText" text="日">
      <formula>NOT(ISERROR(SEARCH("日",E73)))</formula>
    </cfRule>
    <cfRule type="containsText" dxfId="278" priority="8" operator="containsText" text="土">
      <formula>NOT(ISERROR(SEARCH("土",E73)))</formula>
    </cfRule>
  </conditionalFormatting>
  <conditionalFormatting sqref="C82:AD82">
    <cfRule type="containsText" dxfId="277" priority="5" operator="containsText" text="日">
      <formula>NOT(ISERROR(SEARCH("日",C82)))</formula>
    </cfRule>
    <cfRule type="containsText" dxfId="276" priority="6" operator="containsText" text="土">
      <formula>NOT(ISERROR(SEARCH("土",C82)))</formula>
    </cfRule>
  </conditionalFormatting>
  <conditionalFormatting sqref="E82:AD82">
    <cfRule type="containsText" dxfId="275" priority="3" operator="containsText" text="日">
      <formula>NOT(ISERROR(SEARCH("日",E82)))</formula>
    </cfRule>
    <cfRule type="containsText" dxfId="274" priority="4" operator="containsText" text="土">
      <formula>NOT(ISERROR(SEARCH("土",E82)))</formula>
    </cfRule>
  </conditionalFormatting>
  <conditionalFormatting sqref="U2:V2">
    <cfRule type="cellIs" dxfId="273" priority="1" operator="equal">
      <formula>"雨"</formula>
    </cfRule>
    <cfRule type="cellIs" dxfId="272" priority="2" operator="equal">
      <formula>"休"</formula>
    </cfRule>
  </conditionalFormatting>
  <dataValidations disablePrompts="1" count="5">
    <dataValidation type="list" showInputMessage="1" showErrorMessage="1" sqref="C14:AD15 C23:AD24 C32:AD33 C41:AD42 C50:AD51 C59:AD60 C68:AD69 C77:AD78 C86:AD87" xr:uid="{00000000-0002-0000-3400-000000000000}">
      <formula1>"休,雨"</formula1>
    </dataValidation>
    <dataValidation type="list" allowBlank="1" showInputMessage="1" showErrorMessage="1" sqref="C12:AD13 C21:AD22 C30:AD31 C39:AD40 C48:AD49 C57:AD58 C66:AD67 C75:AD76 C84:AD85" xr:uid="{00000000-0002-0000-3400-000001000000}">
      <formula1>"休"</formula1>
    </dataValidation>
    <dataValidation type="list" allowBlank="1" showInputMessage="1" showErrorMessage="1" sqref="C10:AD11 C19:AD20 C28:AD29 C37:AD38 C46:AD47 C55:AD56 C64:AD65 C73:AD74 C82:AD83" xr:uid="{00000000-0002-0000-3400-000002000000}">
      <formula1>"中止,製作,夏休,冬休,その他"</formula1>
    </dataValidation>
    <dataValidation type="list" showInputMessage="1" showErrorMessage="1" sqref="AE68:AE69 AE14:AE15 AE59:AE60 AE77:AE78 AE50:AE51 AE41:AE42 AE32:AE33 AE23:AE24 AE86:AE87" xr:uid="{00000000-0002-0000-3400-000003000000}">
      <formula1>"　,休"</formula1>
    </dataValidation>
    <dataValidation type="list" showInputMessage="1" showErrorMessage="1" sqref="AE76 AE13 AE22 AE31 AE40 AE49 AE58 AE67 AE85" xr:uid="{00000000-0002-0000-3400-000004000000}">
      <formula1>"　,祝,中止"</formula1>
    </dataValidation>
  </dataValidations>
  <pageMargins left="0.51181102362204722" right="0.11811023622047245" top="0.55118110236220474" bottom="0.35433070866141736" header="0.31496062992125984" footer="0.31496062992125984"/>
  <pageSetup paperSize="9" scale="71"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I176"/>
  <sheetViews>
    <sheetView view="pageBreakPreview" zoomScale="130" zoomScaleNormal="100" zoomScaleSheetLayoutView="130" workbookViewId="0">
      <selection activeCell="C9" sqref="C9"/>
    </sheetView>
  </sheetViews>
  <sheetFormatPr defaultColWidth="9" defaultRowHeight="13.5" x14ac:dyDescent="0.15"/>
  <cols>
    <col min="1" max="1" width="2.125" style="336" customWidth="1"/>
    <col min="2" max="2" width="9.625" style="334" customWidth="1"/>
    <col min="3" max="30" width="3.75" style="334" customWidth="1"/>
    <col min="31" max="31" width="2" style="334" customWidth="1"/>
    <col min="32" max="32" width="11.125" style="336" customWidth="1"/>
    <col min="33" max="33" width="6.5" style="334" bestFit="1" customWidth="1"/>
    <col min="34" max="16384" width="9" style="336"/>
  </cols>
  <sheetData>
    <row r="1" spans="1:35" ht="18.75" x14ac:dyDescent="0.15">
      <c r="A1" s="333" t="s">
        <v>190</v>
      </c>
      <c r="B1" s="333"/>
      <c r="M1" s="335"/>
      <c r="AG1" s="337" t="s">
        <v>191</v>
      </c>
    </row>
    <row r="2" spans="1:35" ht="13.5" customHeight="1" x14ac:dyDescent="0.15">
      <c r="Q2" s="336"/>
      <c r="S2" s="338"/>
      <c r="T2" s="339"/>
      <c r="U2" s="664" t="s">
        <v>56</v>
      </c>
      <c r="V2" s="665"/>
      <c r="W2" s="664" t="s">
        <v>57</v>
      </c>
      <c r="X2" s="665"/>
      <c r="Y2" s="643" t="s">
        <v>58</v>
      </c>
      <c r="Z2" s="666"/>
      <c r="AB2" s="642" t="s">
        <v>185</v>
      </c>
      <c r="AC2" s="643"/>
      <c r="AD2" s="643"/>
      <c r="AE2" s="643"/>
      <c r="AF2" s="643"/>
      <c r="AG2" s="340" t="s">
        <v>186</v>
      </c>
    </row>
    <row r="3" spans="1:35" ht="13.5" customHeight="1" thickBot="1" x14ac:dyDescent="0.2">
      <c r="B3" s="644" t="s">
        <v>59</v>
      </c>
      <c r="C3" s="644"/>
      <c r="D3" s="644"/>
      <c r="E3" s="644"/>
      <c r="F3" s="334" t="s">
        <v>70</v>
      </c>
      <c r="G3" s="727" t="str">
        <f>入力シート!C5</f>
        <v>××××工事（第２工区）</v>
      </c>
      <c r="H3" s="727"/>
      <c r="I3" s="727"/>
      <c r="J3" s="727"/>
      <c r="K3" s="727"/>
      <c r="L3" s="727"/>
      <c r="M3" s="727"/>
      <c r="N3" s="727"/>
      <c r="O3" s="727"/>
      <c r="P3" s="727"/>
      <c r="R3" s="336"/>
      <c r="S3" s="645" t="s">
        <v>60</v>
      </c>
      <c r="T3" s="646"/>
      <c r="U3" s="647">
        <f>+AG10+AG19+AG28+AG37+AG46+AG55+AG64+AG73+AG82+AG99+AG108+AG117+AG126+AG135+AG144+AG153+AG162+AG171</f>
        <v>504</v>
      </c>
      <c r="V3" s="648"/>
      <c r="W3" s="649">
        <f>+AG11+AG20+AG29+AG38+AG47+AG56+AG65+AG74+AG83+AG100+AG109+AG118+AG127+AG136+AG145+AG154+AG163+AG172</f>
        <v>0</v>
      </c>
      <c r="X3" s="646"/>
      <c r="Y3" s="650">
        <f>+W3/U3</f>
        <v>0</v>
      </c>
      <c r="Z3" s="651"/>
      <c r="AB3" s="652" t="s">
        <v>187</v>
      </c>
      <c r="AC3" s="653"/>
      <c r="AD3" s="653"/>
      <c r="AE3" s="653"/>
      <c r="AF3" s="653"/>
      <c r="AG3" s="342">
        <f>+AI3-W4</f>
        <v>144</v>
      </c>
      <c r="AI3" s="343">
        <f>ROUNDUP(+U4*0.285,0)</f>
        <v>144</v>
      </c>
    </row>
    <row r="4" spans="1:35" ht="13.5" customHeight="1" thickBot="1" x14ac:dyDescent="0.2">
      <c r="B4" s="644" t="s">
        <v>61</v>
      </c>
      <c r="C4" s="644"/>
      <c r="D4" s="644"/>
      <c r="E4" s="644"/>
      <c r="F4" s="334" t="s">
        <v>70</v>
      </c>
      <c r="G4" s="654" t="s">
        <v>241</v>
      </c>
      <c r="H4" s="655"/>
      <c r="I4" s="655"/>
      <c r="J4" s="655"/>
      <c r="K4" s="656"/>
      <c r="R4" s="336"/>
      <c r="S4" s="657" t="s">
        <v>62</v>
      </c>
      <c r="T4" s="658"/>
      <c r="U4" s="659">
        <f>+U3</f>
        <v>504</v>
      </c>
      <c r="V4" s="660"/>
      <c r="W4" s="661">
        <f>+AG13+AG22+AG31+AG40+AG49+AG58+AG67+AG76+AG85+AG102+AG111+AG120+AG129+AG138+AG147+AG156+AG165+AG174</f>
        <v>0</v>
      </c>
      <c r="X4" s="658"/>
      <c r="Y4" s="662">
        <f>+W4/U4</f>
        <v>0</v>
      </c>
      <c r="Z4" s="663"/>
      <c r="AB4" s="344"/>
      <c r="AC4" s="344"/>
      <c r="AD4" s="344"/>
      <c r="AE4" s="344"/>
      <c r="AF4" s="344"/>
      <c r="AG4" s="345"/>
      <c r="AI4" s="343">
        <f>ROUNDUP(+U4*0.25,0)</f>
        <v>126</v>
      </c>
    </row>
    <row r="5" spans="1:35" ht="13.5" customHeight="1" x14ac:dyDescent="0.15">
      <c r="B5" s="667" t="s">
        <v>63</v>
      </c>
      <c r="C5" s="667"/>
      <c r="D5" s="667"/>
      <c r="E5" s="667"/>
      <c r="F5" s="334" t="s">
        <v>70</v>
      </c>
      <c r="G5" s="668"/>
      <c r="H5" s="668"/>
      <c r="I5" s="668"/>
      <c r="J5" s="668"/>
      <c r="K5" s="668"/>
      <c r="L5" s="669" t="s">
        <v>64</v>
      </c>
      <c r="M5" s="669"/>
      <c r="N5" s="669"/>
      <c r="O5" s="334" t="s">
        <v>70</v>
      </c>
      <c r="P5" s="670" t="e">
        <f>+G5-G4+1</f>
        <v>#VALUE!</v>
      </c>
      <c r="Q5" s="670"/>
      <c r="R5" s="670"/>
      <c r="AA5" s="346"/>
      <c r="AB5" s="347"/>
      <c r="AC5" s="347"/>
      <c r="AD5" s="347"/>
      <c r="AE5" s="347"/>
      <c r="AF5" s="347"/>
      <c r="AG5" s="348"/>
      <c r="AI5" s="343">
        <f>ROUNDUP(+U4*0.214,0)</f>
        <v>108</v>
      </c>
    </row>
    <row r="6" spans="1:35" ht="13.5" customHeight="1" x14ac:dyDescent="0.15">
      <c r="C6" s="336"/>
      <c r="D6" s="336"/>
      <c r="E6" s="336"/>
      <c r="F6" s="336"/>
    </row>
    <row r="7" spans="1:35" ht="13.5" customHeight="1" x14ac:dyDescent="0.15"/>
    <row r="8" spans="1:35" x14ac:dyDescent="0.15">
      <c r="B8" s="349" t="s">
        <v>188</v>
      </c>
      <c r="C8" s="350" t="str">
        <f>+G4</f>
        <v>※西暦入力</v>
      </c>
      <c r="D8" s="351" t="e">
        <f>+C8+1</f>
        <v>#VALUE!</v>
      </c>
      <c r="E8" s="351" t="e">
        <f t="shared" ref="E8:AD8" si="0">+D8+1</f>
        <v>#VALUE!</v>
      </c>
      <c r="F8" s="351" t="e">
        <f t="shared" si="0"/>
        <v>#VALUE!</v>
      </c>
      <c r="G8" s="351" t="e">
        <f t="shared" si="0"/>
        <v>#VALUE!</v>
      </c>
      <c r="H8" s="351" t="e">
        <f t="shared" si="0"/>
        <v>#VALUE!</v>
      </c>
      <c r="I8" s="351" t="e">
        <f t="shared" si="0"/>
        <v>#VALUE!</v>
      </c>
      <c r="J8" s="351" t="e">
        <f t="shared" si="0"/>
        <v>#VALUE!</v>
      </c>
      <c r="K8" s="351" t="e">
        <f t="shared" si="0"/>
        <v>#VALUE!</v>
      </c>
      <c r="L8" s="351" t="e">
        <f t="shared" si="0"/>
        <v>#VALUE!</v>
      </c>
      <c r="M8" s="351" t="e">
        <f t="shared" si="0"/>
        <v>#VALUE!</v>
      </c>
      <c r="N8" s="351" t="e">
        <f t="shared" si="0"/>
        <v>#VALUE!</v>
      </c>
      <c r="O8" s="351" t="e">
        <f t="shared" si="0"/>
        <v>#VALUE!</v>
      </c>
      <c r="P8" s="351" t="e">
        <f t="shared" si="0"/>
        <v>#VALUE!</v>
      </c>
      <c r="Q8" s="351" t="e">
        <f t="shared" si="0"/>
        <v>#VALUE!</v>
      </c>
      <c r="R8" s="351" t="e">
        <f t="shared" si="0"/>
        <v>#VALUE!</v>
      </c>
      <c r="S8" s="351" t="e">
        <f t="shared" si="0"/>
        <v>#VALUE!</v>
      </c>
      <c r="T8" s="351" t="e">
        <f t="shared" si="0"/>
        <v>#VALUE!</v>
      </c>
      <c r="U8" s="351" t="e">
        <f t="shared" si="0"/>
        <v>#VALUE!</v>
      </c>
      <c r="V8" s="351" t="e">
        <f t="shared" si="0"/>
        <v>#VALUE!</v>
      </c>
      <c r="W8" s="351" t="e">
        <f>+V8+1</f>
        <v>#VALUE!</v>
      </c>
      <c r="X8" s="351" t="e">
        <f t="shared" si="0"/>
        <v>#VALUE!</v>
      </c>
      <c r="Y8" s="351" t="e">
        <f t="shared" si="0"/>
        <v>#VALUE!</v>
      </c>
      <c r="Z8" s="351" t="e">
        <f t="shared" si="0"/>
        <v>#VALUE!</v>
      </c>
      <c r="AA8" s="351" t="e">
        <f>+Z8+1</f>
        <v>#VALUE!</v>
      </c>
      <c r="AB8" s="351" t="e">
        <f t="shared" si="0"/>
        <v>#VALUE!</v>
      </c>
      <c r="AC8" s="351" t="e">
        <f>+AB8+1</f>
        <v>#VALUE!</v>
      </c>
      <c r="AD8" s="352" t="e">
        <f t="shared" si="0"/>
        <v>#VALUE!</v>
      </c>
      <c r="AE8" s="353"/>
      <c r="AF8" s="671">
        <v>1</v>
      </c>
      <c r="AG8" s="672"/>
    </row>
    <row r="9" spans="1:35" x14ac:dyDescent="0.15">
      <c r="B9" s="354" t="s">
        <v>65</v>
      </c>
      <c r="C9" s="355" t="e">
        <f>TEXT(WEEKDAY(+C8),"aaa")</f>
        <v>#VALUE!</v>
      </c>
      <c r="D9" s="356" t="e">
        <f t="shared" ref="D9:AD9" si="1">TEXT(WEEKDAY(+D8),"aaa")</f>
        <v>#VALUE!</v>
      </c>
      <c r="E9" s="356" t="e">
        <f t="shared" si="1"/>
        <v>#VALUE!</v>
      </c>
      <c r="F9" s="356" t="e">
        <f t="shared" si="1"/>
        <v>#VALUE!</v>
      </c>
      <c r="G9" s="356" t="e">
        <f t="shared" si="1"/>
        <v>#VALUE!</v>
      </c>
      <c r="H9" s="356" t="e">
        <f t="shared" si="1"/>
        <v>#VALUE!</v>
      </c>
      <c r="I9" s="356" t="e">
        <f t="shared" si="1"/>
        <v>#VALUE!</v>
      </c>
      <c r="J9" s="356" t="e">
        <f t="shared" si="1"/>
        <v>#VALUE!</v>
      </c>
      <c r="K9" s="356" t="e">
        <f t="shared" si="1"/>
        <v>#VALUE!</v>
      </c>
      <c r="L9" s="356" t="e">
        <f t="shared" si="1"/>
        <v>#VALUE!</v>
      </c>
      <c r="M9" s="356" t="e">
        <f t="shared" si="1"/>
        <v>#VALUE!</v>
      </c>
      <c r="N9" s="356" t="e">
        <f t="shared" si="1"/>
        <v>#VALUE!</v>
      </c>
      <c r="O9" s="356" t="e">
        <f t="shared" si="1"/>
        <v>#VALUE!</v>
      </c>
      <c r="P9" s="356" t="e">
        <f t="shared" si="1"/>
        <v>#VALUE!</v>
      </c>
      <c r="Q9" s="356" t="e">
        <f t="shared" si="1"/>
        <v>#VALUE!</v>
      </c>
      <c r="R9" s="356" t="e">
        <f t="shared" si="1"/>
        <v>#VALUE!</v>
      </c>
      <c r="S9" s="356" t="e">
        <f t="shared" si="1"/>
        <v>#VALUE!</v>
      </c>
      <c r="T9" s="356" t="e">
        <f t="shared" si="1"/>
        <v>#VALUE!</v>
      </c>
      <c r="U9" s="356" t="e">
        <f t="shared" si="1"/>
        <v>#VALUE!</v>
      </c>
      <c r="V9" s="356" t="e">
        <f t="shared" si="1"/>
        <v>#VALUE!</v>
      </c>
      <c r="W9" s="356" t="e">
        <f t="shared" si="1"/>
        <v>#VALUE!</v>
      </c>
      <c r="X9" s="356" t="e">
        <f t="shared" si="1"/>
        <v>#VALUE!</v>
      </c>
      <c r="Y9" s="356" t="e">
        <f t="shared" si="1"/>
        <v>#VALUE!</v>
      </c>
      <c r="Z9" s="356" t="e">
        <f t="shared" si="1"/>
        <v>#VALUE!</v>
      </c>
      <c r="AA9" s="356" t="e">
        <f t="shared" si="1"/>
        <v>#VALUE!</v>
      </c>
      <c r="AB9" s="356" t="e">
        <f t="shared" si="1"/>
        <v>#VALUE!</v>
      </c>
      <c r="AC9" s="356" t="e">
        <f t="shared" si="1"/>
        <v>#VALUE!</v>
      </c>
      <c r="AD9" s="357" t="e">
        <f t="shared" si="1"/>
        <v>#VALUE!</v>
      </c>
      <c r="AF9" s="358" t="s">
        <v>189</v>
      </c>
      <c r="AG9" s="340">
        <f>+COUNTIF(C10:AD11,"中止")</f>
        <v>0</v>
      </c>
    </row>
    <row r="10" spans="1:35" ht="13.5" customHeight="1" x14ac:dyDescent="0.15">
      <c r="B10" s="673" t="s">
        <v>178</v>
      </c>
      <c r="C10" s="675"/>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c r="AB10" s="676"/>
      <c r="AC10" s="676"/>
      <c r="AD10" s="678"/>
      <c r="AF10" s="359" t="s">
        <v>66</v>
      </c>
      <c r="AG10" s="360">
        <f>COUNTA(C8:AD8)-AG9</f>
        <v>28</v>
      </c>
    </row>
    <row r="11" spans="1:35" ht="13.5" customHeight="1" x14ac:dyDescent="0.15">
      <c r="B11" s="674"/>
      <c r="C11" s="675"/>
      <c r="D11" s="677"/>
      <c r="E11" s="677"/>
      <c r="F11" s="677"/>
      <c r="G11" s="677"/>
      <c r="H11" s="677"/>
      <c r="I11" s="677"/>
      <c r="J11" s="677"/>
      <c r="K11" s="677"/>
      <c r="L11" s="677"/>
      <c r="M11" s="677"/>
      <c r="N11" s="677"/>
      <c r="O11" s="677"/>
      <c r="P11" s="677"/>
      <c r="Q11" s="677"/>
      <c r="R11" s="677"/>
      <c r="S11" s="677"/>
      <c r="T11" s="677"/>
      <c r="U11" s="677"/>
      <c r="V11" s="677"/>
      <c r="W11" s="677"/>
      <c r="X11" s="677"/>
      <c r="Y11" s="677"/>
      <c r="Z11" s="677"/>
      <c r="AA11" s="677"/>
      <c r="AB11" s="677"/>
      <c r="AC11" s="677"/>
      <c r="AD11" s="679"/>
      <c r="AF11" s="359" t="s">
        <v>67</v>
      </c>
      <c r="AG11" s="361">
        <f>+COUNTA(C12:AD13)</f>
        <v>0</v>
      </c>
    </row>
    <row r="12" spans="1:35" ht="13.5" customHeight="1" x14ac:dyDescent="0.15">
      <c r="B12" s="682" t="s">
        <v>60</v>
      </c>
      <c r="C12" s="684"/>
      <c r="D12" s="680"/>
      <c r="E12" s="680"/>
      <c r="F12" s="680"/>
      <c r="G12" s="680"/>
      <c r="H12" s="680"/>
      <c r="I12" s="680"/>
      <c r="J12" s="680"/>
      <c r="K12" s="680"/>
      <c r="L12" s="680"/>
      <c r="M12" s="680"/>
      <c r="N12" s="680"/>
      <c r="O12" s="680"/>
      <c r="P12" s="680"/>
      <c r="Q12" s="680"/>
      <c r="R12" s="680"/>
      <c r="S12" s="680"/>
      <c r="T12" s="680"/>
      <c r="U12" s="680"/>
      <c r="V12" s="680"/>
      <c r="W12" s="680"/>
      <c r="X12" s="680"/>
      <c r="Y12" s="680"/>
      <c r="Z12" s="680"/>
      <c r="AA12" s="680"/>
      <c r="AB12" s="680"/>
      <c r="AC12" s="680"/>
      <c r="AD12" s="685"/>
      <c r="AF12" s="359" t="s">
        <v>68</v>
      </c>
      <c r="AG12" s="362">
        <f>+AG11/AG10</f>
        <v>0</v>
      </c>
    </row>
    <row r="13" spans="1:35" x14ac:dyDescent="0.15">
      <c r="B13" s="683"/>
      <c r="C13" s="684"/>
      <c r="D13" s="681"/>
      <c r="E13" s="681"/>
      <c r="F13" s="681"/>
      <c r="G13" s="681"/>
      <c r="H13" s="681"/>
      <c r="I13" s="681"/>
      <c r="J13" s="681"/>
      <c r="K13" s="681"/>
      <c r="L13" s="681"/>
      <c r="M13" s="681"/>
      <c r="N13" s="681"/>
      <c r="O13" s="681"/>
      <c r="P13" s="681"/>
      <c r="Q13" s="681"/>
      <c r="R13" s="681"/>
      <c r="S13" s="681"/>
      <c r="T13" s="681"/>
      <c r="U13" s="681"/>
      <c r="V13" s="681"/>
      <c r="W13" s="681"/>
      <c r="X13" s="681"/>
      <c r="Y13" s="681"/>
      <c r="Z13" s="681"/>
      <c r="AA13" s="681"/>
      <c r="AB13" s="681"/>
      <c r="AC13" s="681"/>
      <c r="AD13" s="686"/>
      <c r="AF13" s="359" t="s">
        <v>57</v>
      </c>
      <c r="AG13" s="361">
        <f>+COUNTA(C14:AD15)</f>
        <v>0</v>
      </c>
    </row>
    <row r="14" spans="1:35" x14ac:dyDescent="0.15">
      <c r="B14" s="687" t="s">
        <v>62</v>
      </c>
      <c r="C14" s="689"/>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691"/>
      <c r="AC14" s="691"/>
      <c r="AD14" s="693"/>
      <c r="AF14" s="363" t="s">
        <v>69</v>
      </c>
      <c r="AG14" s="364">
        <f>+AG13/AG10</f>
        <v>0</v>
      </c>
    </row>
    <row r="15" spans="1:35" x14ac:dyDescent="0.15">
      <c r="B15" s="688"/>
      <c r="C15" s="690"/>
      <c r="D15" s="692"/>
      <c r="E15" s="692"/>
      <c r="F15" s="692"/>
      <c r="G15" s="692"/>
      <c r="H15" s="692"/>
      <c r="I15" s="692"/>
      <c r="J15" s="692"/>
      <c r="K15" s="692"/>
      <c r="L15" s="692"/>
      <c r="M15" s="692"/>
      <c r="N15" s="692"/>
      <c r="O15" s="692"/>
      <c r="P15" s="692"/>
      <c r="Q15" s="692"/>
      <c r="R15" s="692"/>
      <c r="S15" s="692"/>
      <c r="T15" s="692"/>
      <c r="U15" s="692"/>
      <c r="V15" s="692"/>
      <c r="W15" s="692"/>
      <c r="X15" s="692"/>
      <c r="Y15" s="692"/>
      <c r="Z15" s="692"/>
      <c r="AA15" s="692"/>
      <c r="AB15" s="692"/>
      <c r="AC15" s="692"/>
      <c r="AD15" s="694"/>
      <c r="AG15" s="365"/>
    </row>
    <row r="16" spans="1:35" x14ac:dyDescent="0.15">
      <c r="C16" s="36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c r="AB16" s="366"/>
      <c r="AC16" s="366"/>
      <c r="AD16" s="366"/>
    </row>
    <row r="17" spans="2:33" x14ac:dyDescent="0.15">
      <c r="B17" s="349" t="s">
        <v>188</v>
      </c>
      <c r="C17" s="350" t="e">
        <f>+AD8+1</f>
        <v>#VALUE!</v>
      </c>
      <c r="D17" s="351" t="e">
        <f>+C17+1</f>
        <v>#VALUE!</v>
      </c>
      <c r="E17" s="351" t="e">
        <f t="shared" ref="E17:AD17" si="2">+D17+1</f>
        <v>#VALUE!</v>
      </c>
      <c r="F17" s="351" t="e">
        <f t="shared" si="2"/>
        <v>#VALUE!</v>
      </c>
      <c r="G17" s="351" t="e">
        <f t="shared" si="2"/>
        <v>#VALUE!</v>
      </c>
      <c r="H17" s="351" t="e">
        <f t="shared" si="2"/>
        <v>#VALUE!</v>
      </c>
      <c r="I17" s="351" t="e">
        <f t="shared" si="2"/>
        <v>#VALUE!</v>
      </c>
      <c r="J17" s="351" t="e">
        <f t="shared" si="2"/>
        <v>#VALUE!</v>
      </c>
      <c r="K17" s="351" t="e">
        <f t="shared" si="2"/>
        <v>#VALUE!</v>
      </c>
      <c r="L17" s="351" t="e">
        <f t="shared" si="2"/>
        <v>#VALUE!</v>
      </c>
      <c r="M17" s="351" t="e">
        <f t="shared" si="2"/>
        <v>#VALUE!</v>
      </c>
      <c r="N17" s="351" t="e">
        <f t="shared" si="2"/>
        <v>#VALUE!</v>
      </c>
      <c r="O17" s="351" t="e">
        <f t="shared" si="2"/>
        <v>#VALUE!</v>
      </c>
      <c r="P17" s="351" t="e">
        <f t="shared" si="2"/>
        <v>#VALUE!</v>
      </c>
      <c r="Q17" s="351" t="e">
        <f t="shared" si="2"/>
        <v>#VALUE!</v>
      </c>
      <c r="R17" s="351" t="e">
        <f t="shared" si="2"/>
        <v>#VALUE!</v>
      </c>
      <c r="S17" s="351" t="e">
        <f t="shared" si="2"/>
        <v>#VALUE!</v>
      </c>
      <c r="T17" s="351" t="e">
        <f t="shared" si="2"/>
        <v>#VALUE!</v>
      </c>
      <c r="U17" s="351" t="e">
        <f t="shared" si="2"/>
        <v>#VALUE!</v>
      </c>
      <c r="V17" s="351" t="e">
        <f t="shared" si="2"/>
        <v>#VALUE!</v>
      </c>
      <c r="W17" s="351" t="e">
        <f>+V17+1</f>
        <v>#VALUE!</v>
      </c>
      <c r="X17" s="351" t="e">
        <f t="shared" si="2"/>
        <v>#VALUE!</v>
      </c>
      <c r="Y17" s="351" t="e">
        <f t="shared" si="2"/>
        <v>#VALUE!</v>
      </c>
      <c r="Z17" s="351" t="e">
        <f t="shared" si="2"/>
        <v>#VALUE!</v>
      </c>
      <c r="AA17" s="351" t="e">
        <f>+Z17+1</f>
        <v>#VALUE!</v>
      </c>
      <c r="AB17" s="351" t="e">
        <f t="shared" si="2"/>
        <v>#VALUE!</v>
      </c>
      <c r="AC17" s="351" t="e">
        <f>+AB17+1</f>
        <v>#VALUE!</v>
      </c>
      <c r="AD17" s="352" t="e">
        <f t="shared" si="2"/>
        <v>#VALUE!</v>
      </c>
      <c r="AE17" s="353"/>
      <c r="AF17" s="671">
        <f>+AF8+1</f>
        <v>2</v>
      </c>
      <c r="AG17" s="672"/>
    </row>
    <row r="18" spans="2:33" x14ac:dyDescent="0.15">
      <c r="B18" s="354" t="s">
        <v>65</v>
      </c>
      <c r="C18" s="355" t="e">
        <f>TEXT(WEEKDAY(+C17),"aaa")</f>
        <v>#VALUE!</v>
      </c>
      <c r="D18" s="356" t="e">
        <f t="shared" ref="D18:AD18" si="3">TEXT(WEEKDAY(+D17),"aaa")</f>
        <v>#VALUE!</v>
      </c>
      <c r="E18" s="356" t="e">
        <f t="shared" si="3"/>
        <v>#VALUE!</v>
      </c>
      <c r="F18" s="356" t="e">
        <f t="shared" si="3"/>
        <v>#VALUE!</v>
      </c>
      <c r="G18" s="356" t="e">
        <f t="shared" si="3"/>
        <v>#VALUE!</v>
      </c>
      <c r="H18" s="356" t="e">
        <f t="shared" si="3"/>
        <v>#VALUE!</v>
      </c>
      <c r="I18" s="356" t="e">
        <f t="shared" si="3"/>
        <v>#VALUE!</v>
      </c>
      <c r="J18" s="356" t="e">
        <f t="shared" si="3"/>
        <v>#VALUE!</v>
      </c>
      <c r="K18" s="356" t="e">
        <f t="shared" si="3"/>
        <v>#VALUE!</v>
      </c>
      <c r="L18" s="356" t="e">
        <f t="shared" si="3"/>
        <v>#VALUE!</v>
      </c>
      <c r="M18" s="356" t="e">
        <f t="shared" si="3"/>
        <v>#VALUE!</v>
      </c>
      <c r="N18" s="356" t="e">
        <f t="shared" si="3"/>
        <v>#VALUE!</v>
      </c>
      <c r="O18" s="356" t="e">
        <f t="shared" si="3"/>
        <v>#VALUE!</v>
      </c>
      <c r="P18" s="356" t="e">
        <f t="shared" si="3"/>
        <v>#VALUE!</v>
      </c>
      <c r="Q18" s="356" t="e">
        <f t="shared" si="3"/>
        <v>#VALUE!</v>
      </c>
      <c r="R18" s="356" t="e">
        <f t="shared" si="3"/>
        <v>#VALUE!</v>
      </c>
      <c r="S18" s="356" t="e">
        <f t="shared" si="3"/>
        <v>#VALUE!</v>
      </c>
      <c r="T18" s="356" t="e">
        <f t="shared" si="3"/>
        <v>#VALUE!</v>
      </c>
      <c r="U18" s="356" t="e">
        <f t="shared" si="3"/>
        <v>#VALUE!</v>
      </c>
      <c r="V18" s="356" t="e">
        <f t="shared" si="3"/>
        <v>#VALUE!</v>
      </c>
      <c r="W18" s="356" t="e">
        <f t="shared" si="3"/>
        <v>#VALUE!</v>
      </c>
      <c r="X18" s="356" t="e">
        <f t="shared" si="3"/>
        <v>#VALUE!</v>
      </c>
      <c r="Y18" s="356" t="e">
        <f t="shared" si="3"/>
        <v>#VALUE!</v>
      </c>
      <c r="Z18" s="356" t="e">
        <f t="shared" si="3"/>
        <v>#VALUE!</v>
      </c>
      <c r="AA18" s="356" t="e">
        <f t="shared" si="3"/>
        <v>#VALUE!</v>
      </c>
      <c r="AB18" s="356" t="e">
        <f t="shared" si="3"/>
        <v>#VALUE!</v>
      </c>
      <c r="AC18" s="356" t="e">
        <f t="shared" si="3"/>
        <v>#VALUE!</v>
      </c>
      <c r="AD18" s="357" t="e">
        <f t="shared" si="3"/>
        <v>#VALUE!</v>
      </c>
      <c r="AF18" s="358" t="s">
        <v>189</v>
      </c>
      <c r="AG18" s="340">
        <f>+COUNTIF(C19:AD20,"中止")</f>
        <v>0</v>
      </c>
    </row>
    <row r="19" spans="2:33" ht="13.5" customHeight="1" x14ac:dyDescent="0.15">
      <c r="B19" s="673" t="s">
        <v>178</v>
      </c>
      <c r="C19" s="675"/>
      <c r="D19" s="676"/>
      <c r="E19" s="676"/>
      <c r="F19" s="676"/>
      <c r="G19" s="676"/>
      <c r="H19" s="676"/>
      <c r="I19" s="676"/>
      <c r="J19" s="676"/>
      <c r="K19" s="676"/>
      <c r="L19" s="676"/>
      <c r="M19" s="676"/>
      <c r="N19" s="676"/>
      <c r="O19" s="676"/>
      <c r="P19" s="676"/>
      <c r="Q19" s="676"/>
      <c r="R19" s="676"/>
      <c r="S19" s="676"/>
      <c r="T19" s="676"/>
      <c r="U19" s="676"/>
      <c r="V19" s="676"/>
      <c r="W19" s="676"/>
      <c r="X19" s="676"/>
      <c r="Y19" s="676"/>
      <c r="Z19" s="676"/>
      <c r="AA19" s="676"/>
      <c r="AB19" s="676"/>
      <c r="AC19" s="676"/>
      <c r="AD19" s="678"/>
      <c r="AF19" s="359" t="s">
        <v>66</v>
      </c>
      <c r="AG19" s="360">
        <f>COUNTA(C17:AD17)-AG18</f>
        <v>28</v>
      </c>
    </row>
    <row r="20" spans="2:33" ht="13.5" customHeight="1" x14ac:dyDescent="0.15">
      <c r="B20" s="674"/>
      <c r="C20" s="675"/>
      <c r="D20" s="677"/>
      <c r="E20" s="677"/>
      <c r="F20" s="677"/>
      <c r="G20" s="677"/>
      <c r="H20" s="677"/>
      <c r="I20" s="677"/>
      <c r="J20" s="677"/>
      <c r="K20" s="677"/>
      <c r="L20" s="677"/>
      <c r="M20" s="677"/>
      <c r="N20" s="677"/>
      <c r="O20" s="677"/>
      <c r="P20" s="677"/>
      <c r="Q20" s="677"/>
      <c r="R20" s="677"/>
      <c r="S20" s="677"/>
      <c r="T20" s="677"/>
      <c r="U20" s="677"/>
      <c r="V20" s="677"/>
      <c r="W20" s="677"/>
      <c r="X20" s="677"/>
      <c r="Y20" s="677"/>
      <c r="Z20" s="677"/>
      <c r="AA20" s="677"/>
      <c r="AB20" s="677"/>
      <c r="AC20" s="677"/>
      <c r="AD20" s="679"/>
      <c r="AF20" s="359" t="s">
        <v>67</v>
      </c>
      <c r="AG20" s="361">
        <f>+COUNTA(C21:AD22)</f>
        <v>0</v>
      </c>
    </row>
    <row r="21" spans="2:33" ht="13.5" customHeight="1" x14ac:dyDescent="0.15">
      <c r="B21" s="682" t="s">
        <v>60</v>
      </c>
      <c r="C21" s="684"/>
      <c r="D21" s="680"/>
      <c r="E21" s="680"/>
      <c r="F21" s="680"/>
      <c r="G21" s="680"/>
      <c r="H21" s="680"/>
      <c r="I21" s="680"/>
      <c r="J21" s="680"/>
      <c r="K21" s="680"/>
      <c r="L21" s="680"/>
      <c r="M21" s="680"/>
      <c r="N21" s="680"/>
      <c r="O21" s="680"/>
      <c r="P21" s="680"/>
      <c r="Q21" s="680"/>
      <c r="R21" s="680"/>
      <c r="S21" s="680"/>
      <c r="T21" s="680"/>
      <c r="U21" s="680"/>
      <c r="V21" s="680"/>
      <c r="W21" s="680"/>
      <c r="X21" s="680"/>
      <c r="Y21" s="680"/>
      <c r="Z21" s="680"/>
      <c r="AA21" s="680"/>
      <c r="AB21" s="680"/>
      <c r="AC21" s="680"/>
      <c r="AD21" s="685"/>
      <c r="AF21" s="359" t="s">
        <v>68</v>
      </c>
      <c r="AG21" s="362">
        <f>+AG20/AG19</f>
        <v>0</v>
      </c>
    </row>
    <row r="22" spans="2:33" x14ac:dyDescent="0.15">
      <c r="B22" s="683"/>
      <c r="C22" s="684"/>
      <c r="D22" s="681"/>
      <c r="E22" s="681"/>
      <c r="F22" s="681"/>
      <c r="G22" s="681"/>
      <c r="H22" s="681"/>
      <c r="I22" s="681"/>
      <c r="J22" s="681"/>
      <c r="K22" s="681"/>
      <c r="L22" s="681"/>
      <c r="M22" s="681"/>
      <c r="N22" s="681"/>
      <c r="O22" s="681"/>
      <c r="P22" s="681"/>
      <c r="Q22" s="681"/>
      <c r="R22" s="681"/>
      <c r="S22" s="681"/>
      <c r="T22" s="681"/>
      <c r="U22" s="681"/>
      <c r="V22" s="681"/>
      <c r="W22" s="681"/>
      <c r="X22" s="681"/>
      <c r="Y22" s="681"/>
      <c r="Z22" s="681"/>
      <c r="AA22" s="681"/>
      <c r="AB22" s="681"/>
      <c r="AC22" s="681"/>
      <c r="AD22" s="686"/>
      <c r="AF22" s="359" t="s">
        <v>57</v>
      </c>
      <c r="AG22" s="361">
        <f>+COUNTA(C23:AD24)</f>
        <v>0</v>
      </c>
    </row>
    <row r="23" spans="2:33" x14ac:dyDescent="0.15">
      <c r="B23" s="687" t="s">
        <v>62</v>
      </c>
      <c r="C23" s="689"/>
      <c r="D23" s="691"/>
      <c r="E23" s="691"/>
      <c r="F23" s="691"/>
      <c r="G23" s="691"/>
      <c r="H23" s="691"/>
      <c r="I23" s="691"/>
      <c r="J23" s="691"/>
      <c r="K23" s="691"/>
      <c r="L23" s="691"/>
      <c r="M23" s="691"/>
      <c r="N23" s="691"/>
      <c r="O23" s="691"/>
      <c r="P23" s="691"/>
      <c r="Q23" s="691"/>
      <c r="R23" s="691"/>
      <c r="S23" s="691"/>
      <c r="T23" s="691"/>
      <c r="U23" s="691"/>
      <c r="V23" s="691"/>
      <c r="W23" s="691"/>
      <c r="X23" s="691"/>
      <c r="Y23" s="691"/>
      <c r="Z23" s="691"/>
      <c r="AA23" s="691"/>
      <c r="AB23" s="691"/>
      <c r="AC23" s="691"/>
      <c r="AD23" s="693"/>
      <c r="AF23" s="363" t="s">
        <v>69</v>
      </c>
      <c r="AG23" s="364">
        <f>+AG22/AG19</f>
        <v>0</v>
      </c>
    </row>
    <row r="24" spans="2:33" x14ac:dyDescent="0.15">
      <c r="B24" s="688"/>
      <c r="C24" s="690"/>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692"/>
      <c r="AB24" s="692"/>
      <c r="AC24" s="692"/>
      <c r="AD24" s="694"/>
      <c r="AG24" s="365"/>
    </row>
    <row r="25" spans="2:33" x14ac:dyDescent="0.15">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c r="AB25" s="366"/>
      <c r="AC25" s="366"/>
      <c r="AD25" s="366"/>
    </row>
    <row r="26" spans="2:33" x14ac:dyDescent="0.15">
      <c r="B26" s="349" t="s">
        <v>188</v>
      </c>
      <c r="C26" s="350" t="e">
        <f>+AD17+1</f>
        <v>#VALUE!</v>
      </c>
      <c r="D26" s="351" t="e">
        <f>+C26+1</f>
        <v>#VALUE!</v>
      </c>
      <c r="E26" s="351" t="e">
        <f t="shared" ref="E26:AD26" si="4">+D26+1</f>
        <v>#VALUE!</v>
      </c>
      <c r="F26" s="351" t="e">
        <f t="shared" si="4"/>
        <v>#VALUE!</v>
      </c>
      <c r="G26" s="351" t="e">
        <f t="shared" si="4"/>
        <v>#VALUE!</v>
      </c>
      <c r="H26" s="351" t="e">
        <f t="shared" si="4"/>
        <v>#VALUE!</v>
      </c>
      <c r="I26" s="351" t="e">
        <f t="shared" si="4"/>
        <v>#VALUE!</v>
      </c>
      <c r="J26" s="351" t="e">
        <f t="shared" si="4"/>
        <v>#VALUE!</v>
      </c>
      <c r="K26" s="351" t="e">
        <f t="shared" si="4"/>
        <v>#VALUE!</v>
      </c>
      <c r="L26" s="351" t="e">
        <f t="shared" si="4"/>
        <v>#VALUE!</v>
      </c>
      <c r="M26" s="351" t="e">
        <f t="shared" si="4"/>
        <v>#VALUE!</v>
      </c>
      <c r="N26" s="351" t="e">
        <f t="shared" si="4"/>
        <v>#VALUE!</v>
      </c>
      <c r="O26" s="351" t="e">
        <f t="shared" si="4"/>
        <v>#VALUE!</v>
      </c>
      <c r="P26" s="351" t="e">
        <f t="shared" si="4"/>
        <v>#VALUE!</v>
      </c>
      <c r="Q26" s="351" t="e">
        <f t="shared" si="4"/>
        <v>#VALUE!</v>
      </c>
      <c r="R26" s="351" t="e">
        <f t="shared" si="4"/>
        <v>#VALUE!</v>
      </c>
      <c r="S26" s="351" t="e">
        <f t="shared" si="4"/>
        <v>#VALUE!</v>
      </c>
      <c r="T26" s="351" t="e">
        <f t="shared" si="4"/>
        <v>#VALUE!</v>
      </c>
      <c r="U26" s="351" t="e">
        <f t="shared" si="4"/>
        <v>#VALUE!</v>
      </c>
      <c r="V26" s="351" t="e">
        <f t="shared" si="4"/>
        <v>#VALUE!</v>
      </c>
      <c r="W26" s="351" t="e">
        <f>+V26+1</f>
        <v>#VALUE!</v>
      </c>
      <c r="X26" s="351" t="e">
        <f t="shared" si="4"/>
        <v>#VALUE!</v>
      </c>
      <c r="Y26" s="351" t="e">
        <f t="shared" si="4"/>
        <v>#VALUE!</v>
      </c>
      <c r="Z26" s="351" t="e">
        <f t="shared" si="4"/>
        <v>#VALUE!</v>
      </c>
      <c r="AA26" s="351" t="e">
        <f>+Z26+1</f>
        <v>#VALUE!</v>
      </c>
      <c r="AB26" s="351" t="e">
        <f t="shared" si="4"/>
        <v>#VALUE!</v>
      </c>
      <c r="AC26" s="351" t="e">
        <f>+AB26+1</f>
        <v>#VALUE!</v>
      </c>
      <c r="AD26" s="352" t="e">
        <f t="shared" si="4"/>
        <v>#VALUE!</v>
      </c>
      <c r="AE26" s="353"/>
      <c r="AF26" s="671">
        <f>+AF17+1</f>
        <v>3</v>
      </c>
      <c r="AG26" s="672"/>
    </row>
    <row r="27" spans="2:33" x14ac:dyDescent="0.15">
      <c r="B27" s="354" t="s">
        <v>65</v>
      </c>
      <c r="C27" s="355" t="e">
        <f>TEXT(WEEKDAY(+C26),"aaa")</f>
        <v>#VALUE!</v>
      </c>
      <c r="D27" s="356" t="e">
        <f t="shared" ref="D27:AD27" si="5">TEXT(WEEKDAY(+D26),"aaa")</f>
        <v>#VALUE!</v>
      </c>
      <c r="E27" s="356" t="e">
        <f t="shared" si="5"/>
        <v>#VALUE!</v>
      </c>
      <c r="F27" s="356" t="e">
        <f t="shared" si="5"/>
        <v>#VALUE!</v>
      </c>
      <c r="G27" s="356" t="e">
        <f t="shared" si="5"/>
        <v>#VALUE!</v>
      </c>
      <c r="H27" s="356" t="e">
        <f t="shared" si="5"/>
        <v>#VALUE!</v>
      </c>
      <c r="I27" s="356" t="e">
        <f t="shared" si="5"/>
        <v>#VALUE!</v>
      </c>
      <c r="J27" s="356" t="e">
        <f t="shared" si="5"/>
        <v>#VALUE!</v>
      </c>
      <c r="K27" s="356" t="e">
        <f t="shared" si="5"/>
        <v>#VALUE!</v>
      </c>
      <c r="L27" s="356" t="e">
        <f t="shared" si="5"/>
        <v>#VALUE!</v>
      </c>
      <c r="M27" s="356" t="e">
        <f t="shared" si="5"/>
        <v>#VALUE!</v>
      </c>
      <c r="N27" s="356" t="e">
        <f t="shared" si="5"/>
        <v>#VALUE!</v>
      </c>
      <c r="O27" s="356" t="e">
        <f t="shared" si="5"/>
        <v>#VALUE!</v>
      </c>
      <c r="P27" s="356" t="e">
        <f t="shared" si="5"/>
        <v>#VALUE!</v>
      </c>
      <c r="Q27" s="356" t="e">
        <f t="shared" si="5"/>
        <v>#VALUE!</v>
      </c>
      <c r="R27" s="356" t="e">
        <f t="shared" si="5"/>
        <v>#VALUE!</v>
      </c>
      <c r="S27" s="356" t="e">
        <f t="shared" si="5"/>
        <v>#VALUE!</v>
      </c>
      <c r="T27" s="356" t="e">
        <f t="shared" si="5"/>
        <v>#VALUE!</v>
      </c>
      <c r="U27" s="356" t="e">
        <f t="shared" si="5"/>
        <v>#VALUE!</v>
      </c>
      <c r="V27" s="356" t="e">
        <f t="shared" si="5"/>
        <v>#VALUE!</v>
      </c>
      <c r="W27" s="356" t="e">
        <f t="shared" si="5"/>
        <v>#VALUE!</v>
      </c>
      <c r="X27" s="356" t="e">
        <f t="shared" si="5"/>
        <v>#VALUE!</v>
      </c>
      <c r="Y27" s="356" t="e">
        <f t="shared" si="5"/>
        <v>#VALUE!</v>
      </c>
      <c r="Z27" s="356" t="e">
        <f t="shared" si="5"/>
        <v>#VALUE!</v>
      </c>
      <c r="AA27" s="356" t="e">
        <f t="shared" si="5"/>
        <v>#VALUE!</v>
      </c>
      <c r="AB27" s="356" t="e">
        <f t="shared" si="5"/>
        <v>#VALUE!</v>
      </c>
      <c r="AC27" s="356" t="e">
        <f t="shared" si="5"/>
        <v>#VALUE!</v>
      </c>
      <c r="AD27" s="357" t="e">
        <f t="shared" si="5"/>
        <v>#VALUE!</v>
      </c>
      <c r="AF27" s="358" t="s">
        <v>189</v>
      </c>
      <c r="AG27" s="340">
        <f>+COUNTIF(C28:AD29,"中止")</f>
        <v>0</v>
      </c>
    </row>
    <row r="28" spans="2:33" ht="13.5" customHeight="1" x14ac:dyDescent="0.15">
      <c r="B28" s="673" t="s">
        <v>178</v>
      </c>
      <c r="C28" s="675"/>
      <c r="D28" s="676"/>
      <c r="E28" s="676"/>
      <c r="F28" s="676"/>
      <c r="G28" s="676"/>
      <c r="H28" s="676"/>
      <c r="I28" s="676"/>
      <c r="J28" s="676"/>
      <c r="K28" s="676"/>
      <c r="L28" s="676"/>
      <c r="M28" s="676"/>
      <c r="N28" s="676"/>
      <c r="O28" s="676"/>
      <c r="P28" s="676"/>
      <c r="Q28" s="676"/>
      <c r="R28" s="676"/>
      <c r="S28" s="676"/>
      <c r="T28" s="676"/>
      <c r="U28" s="676"/>
      <c r="V28" s="676"/>
      <c r="W28" s="676"/>
      <c r="X28" s="676"/>
      <c r="Y28" s="676"/>
      <c r="Z28" s="676"/>
      <c r="AA28" s="676"/>
      <c r="AB28" s="676"/>
      <c r="AC28" s="676"/>
      <c r="AD28" s="678"/>
      <c r="AF28" s="359" t="s">
        <v>66</v>
      </c>
      <c r="AG28" s="360">
        <f>COUNTA(C26:AD26)-AG27</f>
        <v>28</v>
      </c>
    </row>
    <row r="29" spans="2:33" ht="13.5" customHeight="1" x14ac:dyDescent="0.15">
      <c r="B29" s="674"/>
      <c r="C29" s="675"/>
      <c r="D29" s="677"/>
      <c r="E29" s="677"/>
      <c r="F29" s="677"/>
      <c r="G29" s="677"/>
      <c r="H29" s="677"/>
      <c r="I29" s="677"/>
      <c r="J29" s="677"/>
      <c r="K29" s="677"/>
      <c r="L29" s="677"/>
      <c r="M29" s="677"/>
      <c r="N29" s="677"/>
      <c r="O29" s="677"/>
      <c r="P29" s="677"/>
      <c r="Q29" s="677"/>
      <c r="R29" s="677"/>
      <c r="S29" s="677"/>
      <c r="T29" s="677"/>
      <c r="U29" s="677"/>
      <c r="V29" s="677"/>
      <c r="W29" s="677"/>
      <c r="X29" s="677"/>
      <c r="Y29" s="677"/>
      <c r="Z29" s="677"/>
      <c r="AA29" s="677"/>
      <c r="AB29" s="677"/>
      <c r="AC29" s="677"/>
      <c r="AD29" s="679"/>
      <c r="AF29" s="359" t="s">
        <v>67</v>
      </c>
      <c r="AG29" s="361">
        <f>+COUNTA(C30:AD31)</f>
        <v>0</v>
      </c>
    </row>
    <row r="30" spans="2:33" ht="13.5" customHeight="1" x14ac:dyDescent="0.15">
      <c r="B30" s="682" t="s">
        <v>60</v>
      </c>
      <c r="C30" s="684"/>
      <c r="D30" s="680"/>
      <c r="E30" s="680"/>
      <c r="F30" s="680"/>
      <c r="G30" s="680"/>
      <c r="H30" s="680"/>
      <c r="I30" s="680"/>
      <c r="J30" s="680"/>
      <c r="K30" s="680"/>
      <c r="L30" s="680"/>
      <c r="M30" s="680"/>
      <c r="N30" s="680"/>
      <c r="O30" s="680"/>
      <c r="P30" s="680"/>
      <c r="Q30" s="680"/>
      <c r="R30" s="680"/>
      <c r="S30" s="680"/>
      <c r="T30" s="680"/>
      <c r="U30" s="680"/>
      <c r="V30" s="680"/>
      <c r="W30" s="680"/>
      <c r="X30" s="680"/>
      <c r="Y30" s="680"/>
      <c r="Z30" s="680"/>
      <c r="AA30" s="680"/>
      <c r="AB30" s="680"/>
      <c r="AC30" s="680"/>
      <c r="AD30" s="685"/>
      <c r="AF30" s="359" t="s">
        <v>68</v>
      </c>
      <c r="AG30" s="362">
        <f>+AG29/AG28</f>
        <v>0</v>
      </c>
    </row>
    <row r="31" spans="2:33" x14ac:dyDescent="0.15">
      <c r="B31" s="683"/>
      <c r="C31" s="684"/>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6"/>
      <c r="AF31" s="359" t="s">
        <v>57</v>
      </c>
      <c r="AG31" s="361">
        <f>+COUNTA(C32:AD33)</f>
        <v>0</v>
      </c>
    </row>
    <row r="32" spans="2:33" x14ac:dyDescent="0.15">
      <c r="B32" s="687" t="s">
        <v>62</v>
      </c>
      <c r="C32" s="689"/>
      <c r="D32" s="691"/>
      <c r="E32" s="691"/>
      <c r="F32" s="691"/>
      <c r="G32" s="691"/>
      <c r="H32" s="691"/>
      <c r="I32" s="691"/>
      <c r="J32" s="691"/>
      <c r="K32" s="691"/>
      <c r="L32" s="691"/>
      <c r="M32" s="691"/>
      <c r="N32" s="691"/>
      <c r="O32" s="691"/>
      <c r="P32" s="691"/>
      <c r="Q32" s="691"/>
      <c r="R32" s="691"/>
      <c r="S32" s="691"/>
      <c r="T32" s="691"/>
      <c r="U32" s="691"/>
      <c r="V32" s="691"/>
      <c r="W32" s="691"/>
      <c r="X32" s="691"/>
      <c r="Y32" s="691"/>
      <c r="Z32" s="691"/>
      <c r="AA32" s="691"/>
      <c r="AB32" s="691"/>
      <c r="AC32" s="691"/>
      <c r="AD32" s="693"/>
      <c r="AF32" s="363" t="s">
        <v>69</v>
      </c>
      <c r="AG32" s="364">
        <f>+AG31/AG28</f>
        <v>0</v>
      </c>
    </row>
    <row r="33" spans="2:33" x14ac:dyDescent="0.15">
      <c r="B33" s="688"/>
      <c r="C33" s="690"/>
      <c r="D33" s="692"/>
      <c r="E33" s="692"/>
      <c r="F33" s="692"/>
      <c r="G33" s="692"/>
      <c r="H33" s="692"/>
      <c r="I33" s="692"/>
      <c r="J33" s="692"/>
      <c r="K33" s="692"/>
      <c r="L33" s="692"/>
      <c r="M33" s="692"/>
      <c r="N33" s="692"/>
      <c r="O33" s="692"/>
      <c r="P33" s="692"/>
      <c r="Q33" s="692"/>
      <c r="R33" s="692"/>
      <c r="S33" s="692"/>
      <c r="T33" s="692"/>
      <c r="U33" s="692"/>
      <c r="V33" s="692"/>
      <c r="W33" s="692"/>
      <c r="X33" s="692"/>
      <c r="Y33" s="692"/>
      <c r="Z33" s="692"/>
      <c r="AA33" s="692"/>
      <c r="AB33" s="692"/>
      <c r="AC33" s="692"/>
      <c r="AD33" s="694"/>
      <c r="AG33" s="365"/>
    </row>
    <row r="34" spans="2:33" x14ac:dyDescent="0.15">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row>
    <row r="35" spans="2:33" x14ac:dyDescent="0.15">
      <c r="B35" s="349" t="s">
        <v>188</v>
      </c>
      <c r="C35" s="350" t="e">
        <f>+AD26+1</f>
        <v>#VALUE!</v>
      </c>
      <c r="D35" s="351" t="e">
        <f>+C35+1</f>
        <v>#VALUE!</v>
      </c>
      <c r="E35" s="351" t="e">
        <f t="shared" ref="E35:AD35" si="6">+D35+1</f>
        <v>#VALUE!</v>
      </c>
      <c r="F35" s="351" t="e">
        <f t="shared" si="6"/>
        <v>#VALUE!</v>
      </c>
      <c r="G35" s="351" t="e">
        <f t="shared" si="6"/>
        <v>#VALUE!</v>
      </c>
      <c r="H35" s="351" t="e">
        <f t="shared" si="6"/>
        <v>#VALUE!</v>
      </c>
      <c r="I35" s="351" t="e">
        <f t="shared" si="6"/>
        <v>#VALUE!</v>
      </c>
      <c r="J35" s="351" t="e">
        <f t="shared" si="6"/>
        <v>#VALUE!</v>
      </c>
      <c r="K35" s="351" t="e">
        <f t="shared" si="6"/>
        <v>#VALUE!</v>
      </c>
      <c r="L35" s="351" t="e">
        <f t="shared" si="6"/>
        <v>#VALUE!</v>
      </c>
      <c r="M35" s="351" t="e">
        <f t="shared" si="6"/>
        <v>#VALUE!</v>
      </c>
      <c r="N35" s="351" t="e">
        <f t="shared" si="6"/>
        <v>#VALUE!</v>
      </c>
      <c r="O35" s="351" t="e">
        <f t="shared" si="6"/>
        <v>#VALUE!</v>
      </c>
      <c r="P35" s="351" t="e">
        <f t="shared" si="6"/>
        <v>#VALUE!</v>
      </c>
      <c r="Q35" s="351" t="e">
        <f t="shared" si="6"/>
        <v>#VALUE!</v>
      </c>
      <c r="R35" s="351" t="e">
        <f t="shared" si="6"/>
        <v>#VALUE!</v>
      </c>
      <c r="S35" s="351" t="e">
        <f t="shared" si="6"/>
        <v>#VALUE!</v>
      </c>
      <c r="T35" s="351" t="e">
        <f t="shared" si="6"/>
        <v>#VALUE!</v>
      </c>
      <c r="U35" s="351" t="e">
        <f t="shared" si="6"/>
        <v>#VALUE!</v>
      </c>
      <c r="V35" s="351" t="e">
        <f t="shared" si="6"/>
        <v>#VALUE!</v>
      </c>
      <c r="W35" s="351" t="e">
        <f>+V35+1</f>
        <v>#VALUE!</v>
      </c>
      <c r="X35" s="351" t="e">
        <f t="shared" si="6"/>
        <v>#VALUE!</v>
      </c>
      <c r="Y35" s="351" t="e">
        <f t="shared" si="6"/>
        <v>#VALUE!</v>
      </c>
      <c r="Z35" s="351" t="e">
        <f t="shared" si="6"/>
        <v>#VALUE!</v>
      </c>
      <c r="AA35" s="351" t="e">
        <f>+Z35+1</f>
        <v>#VALUE!</v>
      </c>
      <c r="AB35" s="351" t="e">
        <f t="shared" si="6"/>
        <v>#VALUE!</v>
      </c>
      <c r="AC35" s="351" t="e">
        <f>+AB35+1</f>
        <v>#VALUE!</v>
      </c>
      <c r="AD35" s="352" t="e">
        <f t="shared" si="6"/>
        <v>#VALUE!</v>
      </c>
      <c r="AE35" s="353"/>
      <c r="AF35" s="671">
        <f>+AF26+1</f>
        <v>4</v>
      </c>
      <c r="AG35" s="672"/>
    </row>
    <row r="36" spans="2:33" x14ac:dyDescent="0.15">
      <c r="B36" s="354" t="s">
        <v>65</v>
      </c>
      <c r="C36" s="355" t="e">
        <f>TEXT(WEEKDAY(+C35),"aaa")</f>
        <v>#VALUE!</v>
      </c>
      <c r="D36" s="356" t="e">
        <f t="shared" ref="D36:AD36" si="7">TEXT(WEEKDAY(+D35),"aaa")</f>
        <v>#VALUE!</v>
      </c>
      <c r="E36" s="356" t="e">
        <f t="shared" si="7"/>
        <v>#VALUE!</v>
      </c>
      <c r="F36" s="356" t="e">
        <f t="shared" si="7"/>
        <v>#VALUE!</v>
      </c>
      <c r="G36" s="356" t="e">
        <f t="shared" si="7"/>
        <v>#VALUE!</v>
      </c>
      <c r="H36" s="356" t="e">
        <f t="shared" si="7"/>
        <v>#VALUE!</v>
      </c>
      <c r="I36" s="356" t="e">
        <f t="shared" si="7"/>
        <v>#VALUE!</v>
      </c>
      <c r="J36" s="356" t="e">
        <f t="shared" si="7"/>
        <v>#VALUE!</v>
      </c>
      <c r="K36" s="356" t="e">
        <f t="shared" si="7"/>
        <v>#VALUE!</v>
      </c>
      <c r="L36" s="356" t="e">
        <f t="shared" si="7"/>
        <v>#VALUE!</v>
      </c>
      <c r="M36" s="356" t="e">
        <f t="shared" si="7"/>
        <v>#VALUE!</v>
      </c>
      <c r="N36" s="356" t="e">
        <f t="shared" si="7"/>
        <v>#VALUE!</v>
      </c>
      <c r="O36" s="356" t="e">
        <f t="shared" si="7"/>
        <v>#VALUE!</v>
      </c>
      <c r="P36" s="356" t="e">
        <f t="shared" si="7"/>
        <v>#VALUE!</v>
      </c>
      <c r="Q36" s="356" t="e">
        <f t="shared" si="7"/>
        <v>#VALUE!</v>
      </c>
      <c r="R36" s="356" t="e">
        <f t="shared" si="7"/>
        <v>#VALUE!</v>
      </c>
      <c r="S36" s="356" t="e">
        <f t="shared" si="7"/>
        <v>#VALUE!</v>
      </c>
      <c r="T36" s="356" t="e">
        <f t="shared" si="7"/>
        <v>#VALUE!</v>
      </c>
      <c r="U36" s="356" t="e">
        <f t="shared" si="7"/>
        <v>#VALUE!</v>
      </c>
      <c r="V36" s="356" t="e">
        <f t="shared" si="7"/>
        <v>#VALUE!</v>
      </c>
      <c r="W36" s="356" t="e">
        <f t="shared" si="7"/>
        <v>#VALUE!</v>
      </c>
      <c r="X36" s="356" t="e">
        <f t="shared" si="7"/>
        <v>#VALUE!</v>
      </c>
      <c r="Y36" s="356" t="e">
        <f t="shared" si="7"/>
        <v>#VALUE!</v>
      </c>
      <c r="Z36" s="356" t="e">
        <f t="shared" si="7"/>
        <v>#VALUE!</v>
      </c>
      <c r="AA36" s="356" t="e">
        <f t="shared" si="7"/>
        <v>#VALUE!</v>
      </c>
      <c r="AB36" s="356" t="e">
        <f t="shared" si="7"/>
        <v>#VALUE!</v>
      </c>
      <c r="AC36" s="356" t="e">
        <f t="shared" si="7"/>
        <v>#VALUE!</v>
      </c>
      <c r="AD36" s="357" t="e">
        <f t="shared" si="7"/>
        <v>#VALUE!</v>
      </c>
      <c r="AF36" s="358" t="s">
        <v>189</v>
      </c>
      <c r="AG36" s="340">
        <f>+COUNTIF(C37:AD38,"中止")</f>
        <v>0</v>
      </c>
    </row>
    <row r="37" spans="2:33" ht="13.5" customHeight="1" x14ac:dyDescent="0.15">
      <c r="B37" s="673" t="s">
        <v>178</v>
      </c>
      <c r="C37" s="675"/>
      <c r="D37" s="676"/>
      <c r="E37" s="676"/>
      <c r="F37" s="676"/>
      <c r="G37" s="676"/>
      <c r="H37" s="676"/>
      <c r="I37" s="676"/>
      <c r="J37" s="676"/>
      <c r="K37" s="676"/>
      <c r="L37" s="676"/>
      <c r="M37" s="676"/>
      <c r="N37" s="676"/>
      <c r="O37" s="676"/>
      <c r="P37" s="676"/>
      <c r="Q37" s="676"/>
      <c r="R37" s="676"/>
      <c r="S37" s="676"/>
      <c r="T37" s="676"/>
      <c r="U37" s="676"/>
      <c r="V37" s="676"/>
      <c r="W37" s="676"/>
      <c r="X37" s="676"/>
      <c r="Y37" s="676"/>
      <c r="Z37" s="676"/>
      <c r="AA37" s="676"/>
      <c r="AB37" s="676"/>
      <c r="AC37" s="676"/>
      <c r="AD37" s="678"/>
      <c r="AF37" s="359" t="s">
        <v>66</v>
      </c>
      <c r="AG37" s="360">
        <f>COUNTA(C35:AD35)-AG36</f>
        <v>28</v>
      </c>
    </row>
    <row r="38" spans="2:33" ht="13.5" customHeight="1" x14ac:dyDescent="0.15">
      <c r="B38" s="674"/>
      <c r="C38" s="675"/>
      <c r="D38" s="677"/>
      <c r="E38" s="677"/>
      <c r="F38" s="677"/>
      <c r="G38" s="677"/>
      <c r="H38" s="677"/>
      <c r="I38" s="677"/>
      <c r="J38" s="677"/>
      <c r="K38" s="677"/>
      <c r="L38" s="677"/>
      <c r="M38" s="677"/>
      <c r="N38" s="677"/>
      <c r="O38" s="677"/>
      <c r="P38" s="677"/>
      <c r="Q38" s="677"/>
      <c r="R38" s="677"/>
      <c r="S38" s="677"/>
      <c r="T38" s="677"/>
      <c r="U38" s="677"/>
      <c r="V38" s="677"/>
      <c r="W38" s="677"/>
      <c r="X38" s="677"/>
      <c r="Y38" s="677"/>
      <c r="Z38" s="677"/>
      <c r="AA38" s="677"/>
      <c r="AB38" s="677"/>
      <c r="AC38" s="677"/>
      <c r="AD38" s="679"/>
      <c r="AF38" s="359" t="s">
        <v>67</v>
      </c>
      <c r="AG38" s="361">
        <f>+COUNTA(C39:AD40)</f>
        <v>0</v>
      </c>
    </row>
    <row r="39" spans="2:33" ht="13.5" customHeight="1" x14ac:dyDescent="0.15">
      <c r="B39" s="682" t="s">
        <v>60</v>
      </c>
      <c r="C39" s="684"/>
      <c r="D39" s="680"/>
      <c r="E39" s="680"/>
      <c r="F39" s="680"/>
      <c r="G39" s="680"/>
      <c r="H39" s="680"/>
      <c r="I39" s="680"/>
      <c r="J39" s="680"/>
      <c r="K39" s="680"/>
      <c r="L39" s="680"/>
      <c r="M39" s="680"/>
      <c r="N39" s="680"/>
      <c r="O39" s="680"/>
      <c r="P39" s="680"/>
      <c r="Q39" s="680"/>
      <c r="R39" s="680"/>
      <c r="S39" s="680"/>
      <c r="T39" s="680"/>
      <c r="U39" s="680"/>
      <c r="V39" s="680"/>
      <c r="W39" s="680"/>
      <c r="X39" s="680"/>
      <c r="Y39" s="680"/>
      <c r="Z39" s="680"/>
      <c r="AA39" s="680"/>
      <c r="AB39" s="680"/>
      <c r="AC39" s="680"/>
      <c r="AD39" s="685"/>
      <c r="AF39" s="359" t="s">
        <v>68</v>
      </c>
      <c r="AG39" s="362">
        <f>+AG38/AG37</f>
        <v>0</v>
      </c>
    </row>
    <row r="40" spans="2:33" x14ac:dyDescent="0.15">
      <c r="B40" s="683"/>
      <c r="C40" s="684"/>
      <c r="D40" s="681"/>
      <c r="E40" s="681"/>
      <c r="F40" s="681"/>
      <c r="G40" s="681"/>
      <c r="H40" s="681"/>
      <c r="I40" s="681"/>
      <c r="J40" s="681"/>
      <c r="K40" s="681"/>
      <c r="L40" s="681"/>
      <c r="M40" s="681"/>
      <c r="N40" s="681"/>
      <c r="O40" s="681"/>
      <c r="P40" s="681"/>
      <c r="Q40" s="681"/>
      <c r="R40" s="681"/>
      <c r="S40" s="681"/>
      <c r="T40" s="681"/>
      <c r="U40" s="681"/>
      <c r="V40" s="681"/>
      <c r="W40" s="681"/>
      <c r="X40" s="681"/>
      <c r="Y40" s="681"/>
      <c r="Z40" s="681"/>
      <c r="AA40" s="681"/>
      <c r="AB40" s="681"/>
      <c r="AC40" s="681"/>
      <c r="AD40" s="686"/>
      <c r="AF40" s="359" t="s">
        <v>57</v>
      </c>
      <c r="AG40" s="361">
        <f>+COUNTA(C41:AD42)</f>
        <v>0</v>
      </c>
    </row>
    <row r="41" spans="2:33" x14ac:dyDescent="0.15">
      <c r="B41" s="687" t="s">
        <v>62</v>
      </c>
      <c r="C41" s="689"/>
      <c r="D41" s="691"/>
      <c r="E41" s="691"/>
      <c r="F41" s="691"/>
      <c r="G41" s="691"/>
      <c r="H41" s="691"/>
      <c r="I41" s="691"/>
      <c r="J41" s="691"/>
      <c r="K41" s="691"/>
      <c r="L41" s="691"/>
      <c r="M41" s="691"/>
      <c r="N41" s="691"/>
      <c r="O41" s="691"/>
      <c r="P41" s="691"/>
      <c r="Q41" s="691"/>
      <c r="R41" s="691"/>
      <c r="S41" s="691"/>
      <c r="T41" s="691"/>
      <c r="U41" s="691"/>
      <c r="V41" s="691"/>
      <c r="W41" s="691"/>
      <c r="X41" s="691"/>
      <c r="Y41" s="691"/>
      <c r="Z41" s="691"/>
      <c r="AA41" s="691"/>
      <c r="AB41" s="691"/>
      <c r="AC41" s="691"/>
      <c r="AD41" s="693"/>
      <c r="AF41" s="363" t="s">
        <v>69</v>
      </c>
      <c r="AG41" s="364">
        <f>+AG40/AG37</f>
        <v>0</v>
      </c>
    </row>
    <row r="42" spans="2:33" x14ac:dyDescent="0.15">
      <c r="B42" s="688"/>
      <c r="C42" s="690"/>
      <c r="D42" s="692"/>
      <c r="E42" s="692"/>
      <c r="F42" s="692"/>
      <c r="G42" s="692"/>
      <c r="H42" s="692"/>
      <c r="I42" s="692"/>
      <c r="J42" s="692"/>
      <c r="K42" s="692"/>
      <c r="L42" s="692"/>
      <c r="M42" s="692"/>
      <c r="N42" s="692"/>
      <c r="O42" s="692"/>
      <c r="P42" s="692"/>
      <c r="Q42" s="692"/>
      <c r="R42" s="692"/>
      <c r="S42" s="692"/>
      <c r="T42" s="692"/>
      <c r="U42" s="692"/>
      <c r="V42" s="692"/>
      <c r="W42" s="692"/>
      <c r="X42" s="692"/>
      <c r="Y42" s="692"/>
      <c r="Z42" s="692"/>
      <c r="AA42" s="692"/>
      <c r="AB42" s="692"/>
      <c r="AC42" s="692"/>
      <c r="AD42" s="694"/>
      <c r="AG42" s="365"/>
    </row>
    <row r="43" spans="2:33" x14ac:dyDescent="0.15">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row>
    <row r="44" spans="2:33" x14ac:dyDescent="0.15">
      <c r="B44" s="349" t="s">
        <v>188</v>
      </c>
      <c r="C44" s="350" t="e">
        <f>+AD35+1</f>
        <v>#VALUE!</v>
      </c>
      <c r="D44" s="351" t="e">
        <f>+C44+1</f>
        <v>#VALUE!</v>
      </c>
      <c r="E44" s="351" t="e">
        <f t="shared" ref="E44:AD44" si="8">+D44+1</f>
        <v>#VALUE!</v>
      </c>
      <c r="F44" s="351" t="e">
        <f t="shared" si="8"/>
        <v>#VALUE!</v>
      </c>
      <c r="G44" s="351" t="e">
        <f t="shared" si="8"/>
        <v>#VALUE!</v>
      </c>
      <c r="H44" s="351" t="e">
        <f t="shared" si="8"/>
        <v>#VALUE!</v>
      </c>
      <c r="I44" s="351" t="e">
        <f t="shared" si="8"/>
        <v>#VALUE!</v>
      </c>
      <c r="J44" s="351" t="e">
        <f t="shared" si="8"/>
        <v>#VALUE!</v>
      </c>
      <c r="K44" s="351" t="e">
        <f t="shared" si="8"/>
        <v>#VALUE!</v>
      </c>
      <c r="L44" s="351" t="e">
        <f t="shared" si="8"/>
        <v>#VALUE!</v>
      </c>
      <c r="M44" s="351" t="e">
        <f t="shared" si="8"/>
        <v>#VALUE!</v>
      </c>
      <c r="N44" s="351" t="e">
        <f t="shared" si="8"/>
        <v>#VALUE!</v>
      </c>
      <c r="O44" s="351" t="e">
        <f t="shared" si="8"/>
        <v>#VALUE!</v>
      </c>
      <c r="P44" s="351" t="e">
        <f t="shared" si="8"/>
        <v>#VALUE!</v>
      </c>
      <c r="Q44" s="351" t="e">
        <f t="shared" si="8"/>
        <v>#VALUE!</v>
      </c>
      <c r="R44" s="351" t="e">
        <f t="shared" si="8"/>
        <v>#VALUE!</v>
      </c>
      <c r="S44" s="351" t="e">
        <f t="shared" si="8"/>
        <v>#VALUE!</v>
      </c>
      <c r="T44" s="351" t="e">
        <f t="shared" si="8"/>
        <v>#VALUE!</v>
      </c>
      <c r="U44" s="351" t="e">
        <f t="shared" si="8"/>
        <v>#VALUE!</v>
      </c>
      <c r="V44" s="351" t="e">
        <f t="shared" si="8"/>
        <v>#VALUE!</v>
      </c>
      <c r="W44" s="351" t="e">
        <f>+V44+1</f>
        <v>#VALUE!</v>
      </c>
      <c r="X44" s="351" t="e">
        <f t="shared" si="8"/>
        <v>#VALUE!</v>
      </c>
      <c r="Y44" s="351" t="e">
        <f t="shared" si="8"/>
        <v>#VALUE!</v>
      </c>
      <c r="Z44" s="351" t="e">
        <f t="shared" si="8"/>
        <v>#VALUE!</v>
      </c>
      <c r="AA44" s="351" t="e">
        <f>+Z44+1</f>
        <v>#VALUE!</v>
      </c>
      <c r="AB44" s="351" t="e">
        <f t="shared" si="8"/>
        <v>#VALUE!</v>
      </c>
      <c r="AC44" s="351" t="e">
        <f>+AB44+1</f>
        <v>#VALUE!</v>
      </c>
      <c r="AD44" s="352" t="e">
        <f t="shared" si="8"/>
        <v>#VALUE!</v>
      </c>
      <c r="AE44" s="353"/>
      <c r="AF44" s="671">
        <f>+AF35+1</f>
        <v>5</v>
      </c>
      <c r="AG44" s="672"/>
    </row>
    <row r="45" spans="2:33" x14ac:dyDescent="0.15">
      <c r="B45" s="354" t="s">
        <v>65</v>
      </c>
      <c r="C45" s="355" t="e">
        <f>TEXT(WEEKDAY(+C44),"aaa")</f>
        <v>#VALUE!</v>
      </c>
      <c r="D45" s="356" t="e">
        <f t="shared" ref="D45:AD45" si="9">TEXT(WEEKDAY(+D44),"aaa")</f>
        <v>#VALUE!</v>
      </c>
      <c r="E45" s="356" t="e">
        <f t="shared" si="9"/>
        <v>#VALUE!</v>
      </c>
      <c r="F45" s="356" t="e">
        <f t="shared" si="9"/>
        <v>#VALUE!</v>
      </c>
      <c r="G45" s="356" t="e">
        <f t="shared" si="9"/>
        <v>#VALUE!</v>
      </c>
      <c r="H45" s="356" t="e">
        <f t="shared" si="9"/>
        <v>#VALUE!</v>
      </c>
      <c r="I45" s="356" t="e">
        <f t="shared" si="9"/>
        <v>#VALUE!</v>
      </c>
      <c r="J45" s="356" t="e">
        <f t="shared" si="9"/>
        <v>#VALUE!</v>
      </c>
      <c r="K45" s="356" t="e">
        <f t="shared" si="9"/>
        <v>#VALUE!</v>
      </c>
      <c r="L45" s="356" t="e">
        <f t="shared" si="9"/>
        <v>#VALUE!</v>
      </c>
      <c r="M45" s="356" t="e">
        <f t="shared" si="9"/>
        <v>#VALUE!</v>
      </c>
      <c r="N45" s="356" t="e">
        <f t="shared" si="9"/>
        <v>#VALUE!</v>
      </c>
      <c r="O45" s="356" t="e">
        <f t="shared" si="9"/>
        <v>#VALUE!</v>
      </c>
      <c r="P45" s="356" t="e">
        <f t="shared" si="9"/>
        <v>#VALUE!</v>
      </c>
      <c r="Q45" s="356" t="e">
        <f t="shared" si="9"/>
        <v>#VALUE!</v>
      </c>
      <c r="R45" s="356" t="e">
        <f t="shared" si="9"/>
        <v>#VALUE!</v>
      </c>
      <c r="S45" s="356" t="e">
        <f t="shared" si="9"/>
        <v>#VALUE!</v>
      </c>
      <c r="T45" s="356" t="e">
        <f t="shared" si="9"/>
        <v>#VALUE!</v>
      </c>
      <c r="U45" s="356" t="e">
        <f t="shared" si="9"/>
        <v>#VALUE!</v>
      </c>
      <c r="V45" s="356" t="e">
        <f t="shared" si="9"/>
        <v>#VALUE!</v>
      </c>
      <c r="W45" s="356" t="e">
        <f t="shared" si="9"/>
        <v>#VALUE!</v>
      </c>
      <c r="X45" s="356" t="e">
        <f t="shared" si="9"/>
        <v>#VALUE!</v>
      </c>
      <c r="Y45" s="356" t="e">
        <f t="shared" si="9"/>
        <v>#VALUE!</v>
      </c>
      <c r="Z45" s="356" t="e">
        <f t="shared" si="9"/>
        <v>#VALUE!</v>
      </c>
      <c r="AA45" s="356" t="e">
        <f t="shared" si="9"/>
        <v>#VALUE!</v>
      </c>
      <c r="AB45" s="356" t="e">
        <f t="shared" si="9"/>
        <v>#VALUE!</v>
      </c>
      <c r="AC45" s="356" t="e">
        <f t="shared" si="9"/>
        <v>#VALUE!</v>
      </c>
      <c r="AD45" s="357" t="e">
        <f t="shared" si="9"/>
        <v>#VALUE!</v>
      </c>
      <c r="AF45" s="358" t="s">
        <v>189</v>
      </c>
      <c r="AG45" s="340">
        <f>+COUNTIF(C46:AD47,"中止")</f>
        <v>0</v>
      </c>
    </row>
    <row r="46" spans="2:33" ht="13.5" customHeight="1" x14ac:dyDescent="0.15">
      <c r="B46" s="673" t="s">
        <v>178</v>
      </c>
      <c r="C46" s="675"/>
      <c r="D46" s="676"/>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6"/>
      <c r="AD46" s="678"/>
      <c r="AF46" s="359" t="s">
        <v>66</v>
      </c>
      <c r="AG46" s="360">
        <f>COUNTA(C44:AD44)-AG45</f>
        <v>28</v>
      </c>
    </row>
    <row r="47" spans="2:33" ht="13.5" customHeight="1" x14ac:dyDescent="0.15">
      <c r="B47" s="674"/>
      <c r="C47" s="675"/>
      <c r="D47" s="677"/>
      <c r="E47" s="677"/>
      <c r="F47" s="677"/>
      <c r="G47" s="677"/>
      <c r="H47" s="677"/>
      <c r="I47" s="677"/>
      <c r="J47" s="677"/>
      <c r="K47" s="677"/>
      <c r="L47" s="677"/>
      <c r="M47" s="677"/>
      <c r="N47" s="677"/>
      <c r="O47" s="677"/>
      <c r="P47" s="677"/>
      <c r="Q47" s="677"/>
      <c r="R47" s="677"/>
      <c r="S47" s="677"/>
      <c r="T47" s="677"/>
      <c r="U47" s="677"/>
      <c r="V47" s="677"/>
      <c r="W47" s="677"/>
      <c r="X47" s="677"/>
      <c r="Y47" s="677"/>
      <c r="Z47" s="677"/>
      <c r="AA47" s="677"/>
      <c r="AB47" s="677"/>
      <c r="AC47" s="677"/>
      <c r="AD47" s="679"/>
      <c r="AF47" s="359" t="s">
        <v>67</v>
      </c>
      <c r="AG47" s="361">
        <f>+COUNTA(C48:AD49)</f>
        <v>0</v>
      </c>
    </row>
    <row r="48" spans="2:33" ht="13.5" customHeight="1" x14ac:dyDescent="0.15">
      <c r="B48" s="682" t="s">
        <v>60</v>
      </c>
      <c r="C48" s="684"/>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5"/>
      <c r="AF48" s="359" t="s">
        <v>68</v>
      </c>
      <c r="AG48" s="362">
        <f>+AG47/AG46</f>
        <v>0</v>
      </c>
    </row>
    <row r="49" spans="2:33" x14ac:dyDescent="0.15">
      <c r="B49" s="683"/>
      <c r="C49" s="684"/>
      <c r="D49" s="681"/>
      <c r="E49" s="681"/>
      <c r="F49" s="681"/>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6"/>
      <c r="AF49" s="359" t="s">
        <v>57</v>
      </c>
      <c r="AG49" s="361">
        <f>+COUNTA(C50:AD51)</f>
        <v>0</v>
      </c>
    </row>
    <row r="50" spans="2:33" x14ac:dyDescent="0.15">
      <c r="B50" s="687" t="s">
        <v>62</v>
      </c>
      <c r="C50" s="689"/>
      <c r="D50" s="691"/>
      <c r="E50" s="691"/>
      <c r="F50" s="691"/>
      <c r="G50" s="691"/>
      <c r="H50" s="691"/>
      <c r="I50" s="691"/>
      <c r="J50" s="691"/>
      <c r="K50" s="691"/>
      <c r="L50" s="691"/>
      <c r="M50" s="691"/>
      <c r="N50" s="691"/>
      <c r="O50" s="691"/>
      <c r="P50" s="691"/>
      <c r="Q50" s="691"/>
      <c r="R50" s="691"/>
      <c r="S50" s="691"/>
      <c r="T50" s="691"/>
      <c r="U50" s="691"/>
      <c r="V50" s="691"/>
      <c r="W50" s="691"/>
      <c r="X50" s="691"/>
      <c r="Y50" s="691"/>
      <c r="Z50" s="691"/>
      <c r="AA50" s="691"/>
      <c r="AB50" s="691"/>
      <c r="AC50" s="691"/>
      <c r="AD50" s="693"/>
      <c r="AF50" s="363" t="s">
        <v>69</v>
      </c>
      <c r="AG50" s="364">
        <f>+AG49/AG46</f>
        <v>0</v>
      </c>
    </row>
    <row r="51" spans="2:33" x14ac:dyDescent="0.15">
      <c r="B51" s="688"/>
      <c r="C51" s="690"/>
      <c r="D51" s="692"/>
      <c r="E51" s="692"/>
      <c r="F51" s="692"/>
      <c r="G51" s="692"/>
      <c r="H51" s="692"/>
      <c r="I51" s="692"/>
      <c r="J51" s="692"/>
      <c r="K51" s="692"/>
      <c r="L51" s="692"/>
      <c r="M51" s="692"/>
      <c r="N51" s="692"/>
      <c r="O51" s="692"/>
      <c r="P51" s="692"/>
      <c r="Q51" s="692"/>
      <c r="R51" s="692"/>
      <c r="S51" s="692"/>
      <c r="T51" s="692"/>
      <c r="U51" s="692"/>
      <c r="V51" s="692"/>
      <c r="W51" s="692"/>
      <c r="X51" s="692"/>
      <c r="Y51" s="692"/>
      <c r="Z51" s="692"/>
      <c r="AA51" s="692"/>
      <c r="AB51" s="692"/>
      <c r="AC51" s="692"/>
      <c r="AD51" s="694"/>
      <c r="AG51" s="365"/>
    </row>
    <row r="52" spans="2:33" x14ac:dyDescent="0.15">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row>
    <row r="53" spans="2:33" x14ac:dyDescent="0.15">
      <c r="B53" s="349" t="s">
        <v>188</v>
      </c>
      <c r="C53" s="350" t="e">
        <f>+AD44+1</f>
        <v>#VALUE!</v>
      </c>
      <c r="D53" s="351" t="e">
        <f>+C53+1</f>
        <v>#VALUE!</v>
      </c>
      <c r="E53" s="351" t="e">
        <f t="shared" ref="E53:AD53" si="10">+D53+1</f>
        <v>#VALUE!</v>
      </c>
      <c r="F53" s="351" t="e">
        <f t="shared" si="10"/>
        <v>#VALUE!</v>
      </c>
      <c r="G53" s="351" t="e">
        <f t="shared" si="10"/>
        <v>#VALUE!</v>
      </c>
      <c r="H53" s="351" t="e">
        <f t="shared" si="10"/>
        <v>#VALUE!</v>
      </c>
      <c r="I53" s="351" t="e">
        <f t="shared" si="10"/>
        <v>#VALUE!</v>
      </c>
      <c r="J53" s="351" t="e">
        <f t="shared" si="10"/>
        <v>#VALUE!</v>
      </c>
      <c r="K53" s="351" t="e">
        <f t="shared" si="10"/>
        <v>#VALUE!</v>
      </c>
      <c r="L53" s="351" t="e">
        <f t="shared" si="10"/>
        <v>#VALUE!</v>
      </c>
      <c r="M53" s="351" t="e">
        <f t="shared" si="10"/>
        <v>#VALUE!</v>
      </c>
      <c r="N53" s="351" t="e">
        <f t="shared" si="10"/>
        <v>#VALUE!</v>
      </c>
      <c r="O53" s="351" t="e">
        <f t="shared" si="10"/>
        <v>#VALUE!</v>
      </c>
      <c r="P53" s="351" t="e">
        <f t="shared" si="10"/>
        <v>#VALUE!</v>
      </c>
      <c r="Q53" s="351" t="e">
        <f t="shared" si="10"/>
        <v>#VALUE!</v>
      </c>
      <c r="R53" s="351" t="e">
        <f t="shared" si="10"/>
        <v>#VALUE!</v>
      </c>
      <c r="S53" s="351" t="e">
        <f t="shared" si="10"/>
        <v>#VALUE!</v>
      </c>
      <c r="T53" s="351" t="e">
        <f t="shared" si="10"/>
        <v>#VALUE!</v>
      </c>
      <c r="U53" s="351" t="e">
        <f t="shared" si="10"/>
        <v>#VALUE!</v>
      </c>
      <c r="V53" s="351" t="e">
        <f t="shared" si="10"/>
        <v>#VALUE!</v>
      </c>
      <c r="W53" s="351" t="e">
        <f>+V53+1</f>
        <v>#VALUE!</v>
      </c>
      <c r="X53" s="351" t="e">
        <f t="shared" si="10"/>
        <v>#VALUE!</v>
      </c>
      <c r="Y53" s="351" t="e">
        <f t="shared" si="10"/>
        <v>#VALUE!</v>
      </c>
      <c r="Z53" s="351" t="e">
        <f t="shared" si="10"/>
        <v>#VALUE!</v>
      </c>
      <c r="AA53" s="351" t="e">
        <f>+Z53+1</f>
        <v>#VALUE!</v>
      </c>
      <c r="AB53" s="351" t="e">
        <f t="shared" si="10"/>
        <v>#VALUE!</v>
      </c>
      <c r="AC53" s="351" t="e">
        <f>+AB53+1</f>
        <v>#VALUE!</v>
      </c>
      <c r="AD53" s="352" t="e">
        <f t="shared" si="10"/>
        <v>#VALUE!</v>
      </c>
      <c r="AE53" s="353"/>
      <c r="AF53" s="671">
        <f>+AF44+1</f>
        <v>6</v>
      </c>
      <c r="AG53" s="672"/>
    </row>
    <row r="54" spans="2:33" x14ac:dyDescent="0.15">
      <c r="B54" s="354" t="s">
        <v>65</v>
      </c>
      <c r="C54" s="355" t="e">
        <f>TEXT(WEEKDAY(+C53),"aaa")</f>
        <v>#VALUE!</v>
      </c>
      <c r="D54" s="356" t="e">
        <f t="shared" ref="D54:AD54" si="11">TEXT(WEEKDAY(+D53),"aaa")</f>
        <v>#VALUE!</v>
      </c>
      <c r="E54" s="356" t="e">
        <f t="shared" si="11"/>
        <v>#VALUE!</v>
      </c>
      <c r="F54" s="356" t="e">
        <f t="shared" si="11"/>
        <v>#VALUE!</v>
      </c>
      <c r="G54" s="356" t="e">
        <f t="shared" si="11"/>
        <v>#VALUE!</v>
      </c>
      <c r="H54" s="356" t="e">
        <f t="shared" si="11"/>
        <v>#VALUE!</v>
      </c>
      <c r="I54" s="356" t="e">
        <f t="shared" si="11"/>
        <v>#VALUE!</v>
      </c>
      <c r="J54" s="356" t="e">
        <f t="shared" si="11"/>
        <v>#VALUE!</v>
      </c>
      <c r="K54" s="356" t="e">
        <f t="shared" si="11"/>
        <v>#VALUE!</v>
      </c>
      <c r="L54" s="356" t="e">
        <f t="shared" si="11"/>
        <v>#VALUE!</v>
      </c>
      <c r="M54" s="356" t="e">
        <f t="shared" si="11"/>
        <v>#VALUE!</v>
      </c>
      <c r="N54" s="356" t="e">
        <f t="shared" si="11"/>
        <v>#VALUE!</v>
      </c>
      <c r="O54" s="356" t="e">
        <f t="shared" si="11"/>
        <v>#VALUE!</v>
      </c>
      <c r="P54" s="356" t="e">
        <f t="shared" si="11"/>
        <v>#VALUE!</v>
      </c>
      <c r="Q54" s="356" t="e">
        <f t="shared" si="11"/>
        <v>#VALUE!</v>
      </c>
      <c r="R54" s="356" t="e">
        <f t="shared" si="11"/>
        <v>#VALUE!</v>
      </c>
      <c r="S54" s="356" t="e">
        <f t="shared" si="11"/>
        <v>#VALUE!</v>
      </c>
      <c r="T54" s="356" t="e">
        <f t="shared" si="11"/>
        <v>#VALUE!</v>
      </c>
      <c r="U54" s="356" t="e">
        <f t="shared" si="11"/>
        <v>#VALUE!</v>
      </c>
      <c r="V54" s="356" t="e">
        <f t="shared" si="11"/>
        <v>#VALUE!</v>
      </c>
      <c r="W54" s="356" t="e">
        <f t="shared" si="11"/>
        <v>#VALUE!</v>
      </c>
      <c r="X54" s="356" t="e">
        <f t="shared" si="11"/>
        <v>#VALUE!</v>
      </c>
      <c r="Y54" s="356" t="e">
        <f t="shared" si="11"/>
        <v>#VALUE!</v>
      </c>
      <c r="Z54" s="356" t="e">
        <f t="shared" si="11"/>
        <v>#VALUE!</v>
      </c>
      <c r="AA54" s="356" t="e">
        <f t="shared" si="11"/>
        <v>#VALUE!</v>
      </c>
      <c r="AB54" s="356" t="e">
        <f t="shared" si="11"/>
        <v>#VALUE!</v>
      </c>
      <c r="AC54" s="356" t="e">
        <f t="shared" si="11"/>
        <v>#VALUE!</v>
      </c>
      <c r="AD54" s="357" t="e">
        <f t="shared" si="11"/>
        <v>#VALUE!</v>
      </c>
      <c r="AF54" s="358" t="s">
        <v>189</v>
      </c>
      <c r="AG54" s="340">
        <f>+COUNTIF(C55:AD56,"中止")</f>
        <v>0</v>
      </c>
    </row>
    <row r="55" spans="2:33" ht="13.5" customHeight="1" x14ac:dyDescent="0.15">
      <c r="B55" s="673" t="s">
        <v>178</v>
      </c>
      <c r="C55" s="675"/>
      <c r="D55" s="676"/>
      <c r="E55" s="676"/>
      <c r="F55" s="676"/>
      <c r="G55" s="676"/>
      <c r="H55" s="676"/>
      <c r="I55" s="676"/>
      <c r="J55" s="676"/>
      <c r="K55" s="676"/>
      <c r="L55" s="676"/>
      <c r="M55" s="676"/>
      <c r="N55" s="676"/>
      <c r="O55" s="676"/>
      <c r="P55" s="676"/>
      <c r="Q55" s="676"/>
      <c r="R55" s="676"/>
      <c r="S55" s="676"/>
      <c r="T55" s="676"/>
      <c r="U55" s="676"/>
      <c r="V55" s="676"/>
      <c r="W55" s="676"/>
      <c r="X55" s="676"/>
      <c r="Y55" s="676"/>
      <c r="Z55" s="676"/>
      <c r="AA55" s="676"/>
      <c r="AB55" s="676"/>
      <c r="AC55" s="676"/>
      <c r="AD55" s="678"/>
      <c r="AF55" s="359" t="s">
        <v>66</v>
      </c>
      <c r="AG55" s="360">
        <f>COUNTA(C53:AD53)-AG54</f>
        <v>28</v>
      </c>
    </row>
    <row r="56" spans="2:33" ht="13.5" customHeight="1" x14ac:dyDescent="0.15">
      <c r="B56" s="674"/>
      <c r="C56" s="675"/>
      <c r="D56" s="677"/>
      <c r="E56" s="677"/>
      <c r="F56" s="677"/>
      <c r="G56" s="677"/>
      <c r="H56" s="677"/>
      <c r="I56" s="677"/>
      <c r="J56" s="677"/>
      <c r="K56" s="677"/>
      <c r="L56" s="677"/>
      <c r="M56" s="677"/>
      <c r="N56" s="677"/>
      <c r="O56" s="677"/>
      <c r="P56" s="677"/>
      <c r="Q56" s="677"/>
      <c r="R56" s="677"/>
      <c r="S56" s="677"/>
      <c r="T56" s="677"/>
      <c r="U56" s="677"/>
      <c r="V56" s="677"/>
      <c r="W56" s="677"/>
      <c r="X56" s="677"/>
      <c r="Y56" s="677"/>
      <c r="Z56" s="677"/>
      <c r="AA56" s="677"/>
      <c r="AB56" s="677"/>
      <c r="AC56" s="677"/>
      <c r="AD56" s="679"/>
      <c r="AF56" s="359" t="s">
        <v>67</v>
      </c>
      <c r="AG56" s="361">
        <f>+COUNTA(C57:AD58)</f>
        <v>0</v>
      </c>
    </row>
    <row r="57" spans="2:33" ht="13.5" customHeight="1" x14ac:dyDescent="0.15">
      <c r="B57" s="682" t="s">
        <v>60</v>
      </c>
      <c r="C57" s="684"/>
      <c r="D57" s="680"/>
      <c r="E57" s="680"/>
      <c r="F57" s="680"/>
      <c r="G57" s="680"/>
      <c r="H57" s="680"/>
      <c r="I57" s="680"/>
      <c r="J57" s="680"/>
      <c r="K57" s="680"/>
      <c r="L57" s="680"/>
      <c r="M57" s="680"/>
      <c r="N57" s="680"/>
      <c r="O57" s="680"/>
      <c r="P57" s="680"/>
      <c r="Q57" s="680"/>
      <c r="R57" s="680"/>
      <c r="S57" s="680"/>
      <c r="T57" s="680"/>
      <c r="U57" s="680"/>
      <c r="V57" s="680"/>
      <c r="W57" s="680"/>
      <c r="X57" s="680"/>
      <c r="Y57" s="680"/>
      <c r="Z57" s="680"/>
      <c r="AA57" s="680"/>
      <c r="AB57" s="680"/>
      <c r="AC57" s="680"/>
      <c r="AD57" s="685"/>
      <c r="AF57" s="359" t="s">
        <v>68</v>
      </c>
      <c r="AG57" s="362">
        <f>+AG56/AG55</f>
        <v>0</v>
      </c>
    </row>
    <row r="58" spans="2:33" x14ac:dyDescent="0.15">
      <c r="B58" s="683"/>
      <c r="C58" s="684"/>
      <c r="D58" s="681"/>
      <c r="E58" s="681"/>
      <c r="F58" s="681"/>
      <c r="G58" s="681"/>
      <c r="H58" s="681"/>
      <c r="I58" s="681"/>
      <c r="J58" s="681"/>
      <c r="K58" s="681"/>
      <c r="L58" s="681"/>
      <c r="M58" s="681"/>
      <c r="N58" s="681"/>
      <c r="O58" s="681"/>
      <c r="P58" s="681"/>
      <c r="Q58" s="681"/>
      <c r="R58" s="681"/>
      <c r="S58" s="681"/>
      <c r="T58" s="681"/>
      <c r="U58" s="681"/>
      <c r="V58" s="681"/>
      <c r="W58" s="681"/>
      <c r="X58" s="681"/>
      <c r="Y58" s="681"/>
      <c r="Z58" s="681"/>
      <c r="AA58" s="681"/>
      <c r="AB58" s="681"/>
      <c r="AC58" s="681"/>
      <c r="AD58" s="686"/>
      <c r="AF58" s="359" t="s">
        <v>57</v>
      </c>
      <c r="AG58" s="361">
        <f>+COUNTA(C59:AD60)</f>
        <v>0</v>
      </c>
    </row>
    <row r="59" spans="2:33" x14ac:dyDescent="0.15">
      <c r="B59" s="687" t="s">
        <v>62</v>
      </c>
      <c r="C59" s="689"/>
      <c r="D59" s="691"/>
      <c r="E59" s="691"/>
      <c r="F59" s="691"/>
      <c r="G59" s="691"/>
      <c r="H59" s="691"/>
      <c r="I59" s="691"/>
      <c r="J59" s="691"/>
      <c r="K59" s="691"/>
      <c r="L59" s="691"/>
      <c r="M59" s="691"/>
      <c r="N59" s="691"/>
      <c r="O59" s="691"/>
      <c r="P59" s="691"/>
      <c r="Q59" s="691"/>
      <c r="R59" s="691"/>
      <c r="S59" s="691"/>
      <c r="T59" s="691"/>
      <c r="U59" s="691"/>
      <c r="V59" s="691"/>
      <c r="W59" s="691"/>
      <c r="X59" s="691"/>
      <c r="Y59" s="691"/>
      <c r="Z59" s="691"/>
      <c r="AA59" s="691"/>
      <c r="AB59" s="691"/>
      <c r="AC59" s="691"/>
      <c r="AD59" s="693"/>
      <c r="AF59" s="363" t="s">
        <v>69</v>
      </c>
      <c r="AG59" s="364">
        <f>+AG58/AG55</f>
        <v>0</v>
      </c>
    </row>
    <row r="60" spans="2:33" x14ac:dyDescent="0.15">
      <c r="B60" s="688"/>
      <c r="C60" s="690"/>
      <c r="D60" s="692"/>
      <c r="E60" s="692"/>
      <c r="F60" s="692"/>
      <c r="G60" s="692"/>
      <c r="H60" s="692"/>
      <c r="I60" s="692"/>
      <c r="J60" s="692"/>
      <c r="K60" s="692"/>
      <c r="L60" s="692"/>
      <c r="M60" s="692"/>
      <c r="N60" s="692"/>
      <c r="O60" s="692"/>
      <c r="P60" s="692"/>
      <c r="Q60" s="692"/>
      <c r="R60" s="692"/>
      <c r="S60" s="692"/>
      <c r="T60" s="692"/>
      <c r="U60" s="692"/>
      <c r="V60" s="692"/>
      <c r="W60" s="692"/>
      <c r="X60" s="692"/>
      <c r="Y60" s="692"/>
      <c r="Z60" s="692"/>
      <c r="AA60" s="692"/>
      <c r="AB60" s="692"/>
      <c r="AC60" s="692"/>
      <c r="AD60" s="694"/>
      <c r="AG60" s="365"/>
    </row>
    <row r="61" spans="2:33" x14ac:dyDescent="0.15">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row>
    <row r="62" spans="2:33" x14ac:dyDescent="0.15">
      <c r="B62" s="349" t="s">
        <v>188</v>
      </c>
      <c r="C62" s="350" t="e">
        <f>+AD53+1</f>
        <v>#VALUE!</v>
      </c>
      <c r="D62" s="351" t="e">
        <f>+C62+1</f>
        <v>#VALUE!</v>
      </c>
      <c r="E62" s="351" t="e">
        <f t="shared" ref="E62:AD62" si="12">+D62+1</f>
        <v>#VALUE!</v>
      </c>
      <c r="F62" s="351" t="e">
        <f t="shared" si="12"/>
        <v>#VALUE!</v>
      </c>
      <c r="G62" s="351" t="e">
        <f t="shared" si="12"/>
        <v>#VALUE!</v>
      </c>
      <c r="H62" s="351" t="e">
        <f t="shared" si="12"/>
        <v>#VALUE!</v>
      </c>
      <c r="I62" s="351" t="e">
        <f t="shared" si="12"/>
        <v>#VALUE!</v>
      </c>
      <c r="J62" s="351" t="e">
        <f t="shared" si="12"/>
        <v>#VALUE!</v>
      </c>
      <c r="K62" s="351" t="e">
        <f t="shared" si="12"/>
        <v>#VALUE!</v>
      </c>
      <c r="L62" s="351" t="e">
        <f t="shared" si="12"/>
        <v>#VALUE!</v>
      </c>
      <c r="M62" s="351" t="e">
        <f t="shared" si="12"/>
        <v>#VALUE!</v>
      </c>
      <c r="N62" s="351" t="e">
        <f t="shared" si="12"/>
        <v>#VALUE!</v>
      </c>
      <c r="O62" s="351" t="e">
        <f t="shared" si="12"/>
        <v>#VALUE!</v>
      </c>
      <c r="P62" s="351" t="e">
        <f t="shared" si="12"/>
        <v>#VALUE!</v>
      </c>
      <c r="Q62" s="351" t="e">
        <f t="shared" si="12"/>
        <v>#VALUE!</v>
      </c>
      <c r="R62" s="351" t="e">
        <f t="shared" si="12"/>
        <v>#VALUE!</v>
      </c>
      <c r="S62" s="351" t="e">
        <f t="shared" si="12"/>
        <v>#VALUE!</v>
      </c>
      <c r="T62" s="351" t="e">
        <f t="shared" si="12"/>
        <v>#VALUE!</v>
      </c>
      <c r="U62" s="351" t="e">
        <f t="shared" si="12"/>
        <v>#VALUE!</v>
      </c>
      <c r="V62" s="351" t="e">
        <f t="shared" si="12"/>
        <v>#VALUE!</v>
      </c>
      <c r="W62" s="351" t="e">
        <f>+V62+1</f>
        <v>#VALUE!</v>
      </c>
      <c r="X62" s="351" t="e">
        <f t="shared" si="12"/>
        <v>#VALUE!</v>
      </c>
      <c r="Y62" s="351" t="e">
        <f t="shared" si="12"/>
        <v>#VALUE!</v>
      </c>
      <c r="Z62" s="351" t="e">
        <f t="shared" si="12"/>
        <v>#VALUE!</v>
      </c>
      <c r="AA62" s="351" t="e">
        <f>+Z62+1</f>
        <v>#VALUE!</v>
      </c>
      <c r="AB62" s="351" t="e">
        <f t="shared" si="12"/>
        <v>#VALUE!</v>
      </c>
      <c r="AC62" s="351" t="e">
        <f>+AB62+1</f>
        <v>#VALUE!</v>
      </c>
      <c r="AD62" s="352" t="e">
        <f t="shared" si="12"/>
        <v>#VALUE!</v>
      </c>
      <c r="AE62" s="353"/>
      <c r="AF62" s="671">
        <f>+AF53+1</f>
        <v>7</v>
      </c>
      <c r="AG62" s="672"/>
    </row>
    <row r="63" spans="2:33" x14ac:dyDescent="0.15">
      <c r="B63" s="354" t="s">
        <v>65</v>
      </c>
      <c r="C63" s="355" t="e">
        <f>TEXT(WEEKDAY(+C62),"aaa")</f>
        <v>#VALUE!</v>
      </c>
      <c r="D63" s="356" t="e">
        <f t="shared" ref="D63:AD63" si="13">TEXT(WEEKDAY(+D62),"aaa")</f>
        <v>#VALUE!</v>
      </c>
      <c r="E63" s="356" t="e">
        <f t="shared" si="13"/>
        <v>#VALUE!</v>
      </c>
      <c r="F63" s="356" t="e">
        <f t="shared" si="13"/>
        <v>#VALUE!</v>
      </c>
      <c r="G63" s="356" t="e">
        <f t="shared" si="13"/>
        <v>#VALUE!</v>
      </c>
      <c r="H63" s="356" t="e">
        <f t="shared" si="13"/>
        <v>#VALUE!</v>
      </c>
      <c r="I63" s="356" t="e">
        <f t="shared" si="13"/>
        <v>#VALUE!</v>
      </c>
      <c r="J63" s="356" t="e">
        <f t="shared" si="13"/>
        <v>#VALUE!</v>
      </c>
      <c r="K63" s="356" t="e">
        <f t="shared" si="13"/>
        <v>#VALUE!</v>
      </c>
      <c r="L63" s="356" t="e">
        <f t="shared" si="13"/>
        <v>#VALUE!</v>
      </c>
      <c r="M63" s="356" t="e">
        <f t="shared" si="13"/>
        <v>#VALUE!</v>
      </c>
      <c r="N63" s="356" t="e">
        <f t="shared" si="13"/>
        <v>#VALUE!</v>
      </c>
      <c r="O63" s="356" t="e">
        <f t="shared" si="13"/>
        <v>#VALUE!</v>
      </c>
      <c r="P63" s="356" t="e">
        <f t="shared" si="13"/>
        <v>#VALUE!</v>
      </c>
      <c r="Q63" s="356" t="e">
        <f t="shared" si="13"/>
        <v>#VALUE!</v>
      </c>
      <c r="R63" s="356" t="e">
        <f t="shared" si="13"/>
        <v>#VALUE!</v>
      </c>
      <c r="S63" s="356" t="e">
        <f t="shared" si="13"/>
        <v>#VALUE!</v>
      </c>
      <c r="T63" s="356" t="e">
        <f t="shared" si="13"/>
        <v>#VALUE!</v>
      </c>
      <c r="U63" s="356" t="e">
        <f t="shared" si="13"/>
        <v>#VALUE!</v>
      </c>
      <c r="V63" s="356" t="e">
        <f t="shared" si="13"/>
        <v>#VALUE!</v>
      </c>
      <c r="W63" s="356" t="e">
        <f t="shared" si="13"/>
        <v>#VALUE!</v>
      </c>
      <c r="X63" s="356" t="e">
        <f t="shared" si="13"/>
        <v>#VALUE!</v>
      </c>
      <c r="Y63" s="356" t="e">
        <f t="shared" si="13"/>
        <v>#VALUE!</v>
      </c>
      <c r="Z63" s="356" t="e">
        <f t="shared" si="13"/>
        <v>#VALUE!</v>
      </c>
      <c r="AA63" s="356" t="e">
        <f t="shared" si="13"/>
        <v>#VALUE!</v>
      </c>
      <c r="AB63" s="356" t="e">
        <f t="shared" si="13"/>
        <v>#VALUE!</v>
      </c>
      <c r="AC63" s="356" t="e">
        <f t="shared" si="13"/>
        <v>#VALUE!</v>
      </c>
      <c r="AD63" s="357" t="e">
        <f t="shared" si="13"/>
        <v>#VALUE!</v>
      </c>
      <c r="AF63" s="358" t="s">
        <v>189</v>
      </c>
      <c r="AG63" s="340">
        <f>+COUNTIF(C64:AD65,"中止")</f>
        <v>0</v>
      </c>
    </row>
    <row r="64" spans="2:33" ht="13.5" customHeight="1" x14ac:dyDescent="0.15">
      <c r="B64" s="673" t="s">
        <v>178</v>
      </c>
      <c r="C64" s="675"/>
      <c r="D64" s="676"/>
      <c r="E64" s="676"/>
      <c r="F64" s="676"/>
      <c r="G64" s="676"/>
      <c r="H64" s="676"/>
      <c r="I64" s="676"/>
      <c r="J64" s="676"/>
      <c r="K64" s="676"/>
      <c r="L64" s="676"/>
      <c r="M64" s="676"/>
      <c r="N64" s="676"/>
      <c r="O64" s="676"/>
      <c r="P64" s="676"/>
      <c r="Q64" s="676"/>
      <c r="R64" s="676"/>
      <c r="S64" s="676"/>
      <c r="T64" s="676"/>
      <c r="U64" s="676"/>
      <c r="V64" s="676"/>
      <c r="W64" s="676"/>
      <c r="X64" s="676"/>
      <c r="Y64" s="676"/>
      <c r="Z64" s="676"/>
      <c r="AA64" s="676"/>
      <c r="AB64" s="676"/>
      <c r="AC64" s="676"/>
      <c r="AD64" s="678"/>
      <c r="AF64" s="359" t="s">
        <v>66</v>
      </c>
      <c r="AG64" s="360">
        <f>COUNTA(C62:AD62)-AG63</f>
        <v>28</v>
      </c>
    </row>
    <row r="65" spans="2:33" ht="13.5" customHeight="1" x14ac:dyDescent="0.15">
      <c r="B65" s="674"/>
      <c r="C65" s="675"/>
      <c r="D65" s="677"/>
      <c r="E65" s="677"/>
      <c r="F65" s="677"/>
      <c r="G65" s="677"/>
      <c r="H65" s="677"/>
      <c r="I65" s="677"/>
      <c r="J65" s="677"/>
      <c r="K65" s="677"/>
      <c r="L65" s="677"/>
      <c r="M65" s="677"/>
      <c r="N65" s="677"/>
      <c r="O65" s="677"/>
      <c r="P65" s="677"/>
      <c r="Q65" s="677"/>
      <c r="R65" s="677"/>
      <c r="S65" s="677"/>
      <c r="T65" s="677"/>
      <c r="U65" s="677"/>
      <c r="V65" s="677"/>
      <c r="W65" s="677"/>
      <c r="X65" s="677"/>
      <c r="Y65" s="677"/>
      <c r="Z65" s="677"/>
      <c r="AA65" s="677"/>
      <c r="AB65" s="677"/>
      <c r="AC65" s="677"/>
      <c r="AD65" s="679"/>
      <c r="AF65" s="359" t="s">
        <v>67</v>
      </c>
      <c r="AG65" s="361">
        <f>+COUNTA(C66:AD67)</f>
        <v>0</v>
      </c>
    </row>
    <row r="66" spans="2:33" ht="13.5" customHeight="1" x14ac:dyDescent="0.15">
      <c r="B66" s="682" t="s">
        <v>60</v>
      </c>
      <c r="C66" s="684"/>
      <c r="D66" s="680"/>
      <c r="E66" s="680"/>
      <c r="F66" s="680"/>
      <c r="G66" s="680"/>
      <c r="H66" s="680"/>
      <c r="I66" s="680"/>
      <c r="J66" s="680"/>
      <c r="K66" s="680"/>
      <c r="L66" s="680"/>
      <c r="M66" s="680"/>
      <c r="N66" s="680"/>
      <c r="O66" s="680"/>
      <c r="P66" s="680"/>
      <c r="Q66" s="680"/>
      <c r="R66" s="680"/>
      <c r="S66" s="680"/>
      <c r="T66" s="680"/>
      <c r="U66" s="680"/>
      <c r="V66" s="680"/>
      <c r="W66" s="680"/>
      <c r="X66" s="680"/>
      <c r="Y66" s="680"/>
      <c r="Z66" s="680"/>
      <c r="AA66" s="680"/>
      <c r="AB66" s="680"/>
      <c r="AC66" s="680"/>
      <c r="AD66" s="685"/>
      <c r="AF66" s="359" t="s">
        <v>68</v>
      </c>
      <c r="AG66" s="362">
        <f>+AG65/AG64</f>
        <v>0</v>
      </c>
    </row>
    <row r="67" spans="2:33" x14ac:dyDescent="0.15">
      <c r="B67" s="683"/>
      <c r="C67" s="684"/>
      <c r="D67" s="681"/>
      <c r="E67" s="681"/>
      <c r="F67" s="681"/>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6"/>
      <c r="AF67" s="359" t="s">
        <v>57</v>
      </c>
      <c r="AG67" s="361">
        <f>+COUNTA(C68:AD69)</f>
        <v>0</v>
      </c>
    </row>
    <row r="68" spans="2:33" x14ac:dyDescent="0.15">
      <c r="B68" s="687" t="s">
        <v>62</v>
      </c>
      <c r="C68" s="689"/>
      <c r="D68" s="691"/>
      <c r="E68" s="691"/>
      <c r="F68" s="691"/>
      <c r="G68" s="691"/>
      <c r="H68" s="691"/>
      <c r="I68" s="691"/>
      <c r="J68" s="691"/>
      <c r="K68" s="691"/>
      <c r="L68" s="691"/>
      <c r="M68" s="691"/>
      <c r="N68" s="691"/>
      <c r="O68" s="691"/>
      <c r="P68" s="691"/>
      <c r="Q68" s="691"/>
      <c r="R68" s="691"/>
      <c r="S68" s="691"/>
      <c r="T68" s="691"/>
      <c r="U68" s="691"/>
      <c r="V68" s="691"/>
      <c r="W68" s="691"/>
      <c r="X68" s="691"/>
      <c r="Y68" s="691"/>
      <c r="Z68" s="691"/>
      <c r="AA68" s="691"/>
      <c r="AB68" s="691"/>
      <c r="AC68" s="691"/>
      <c r="AD68" s="693"/>
      <c r="AF68" s="363" t="s">
        <v>69</v>
      </c>
      <c r="AG68" s="364">
        <f>+AG67/AG64</f>
        <v>0</v>
      </c>
    </row>
    <row r="69" spans="2:33" x14ac:dyDescent="0.15">
      <c r="B69" s="688"/>
      <c r="C69" s="690"/>
      <c r="D69" s="692"/>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2"/>
      <c r="AC69" s="692"/>
      <c r="AD69" s="694"/>
      <c r="AG69" s="365"/>
    </row>
    <row r="70" spans="2:33" x14ac:dyDescent="0.15">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row>
    <row r="71" spans="2:33" x14ac:dyDescent="0.15">
      <c r="B71" s="349" t="s">
        <v>188</v>
      </c>
      <c r="C71" s="350" t="e">
        <f>+AD62+1</f>
        <v>#VALUE!</v>
      </c>
      <c r="D71" s="351" t="e">
        <f>+C71+1</f>
        <v>#VALUE!</v>
      </c>
      <c r="E71" s="351" t="e">
        <f t="shared" ref="E71:AD71" si="14">+D71+1</f>
        <v>#VALUE!</v>
      </c>
      <c r="F71" s="351" t="e">
        <f t="shared" si="14"/>
        <v>#VALUE!</v>
      </c>
      <c r="G71" s="351" t="e">
        <f t="shared" si="14"/>
        <v>#VALUE!</v>
      </c>
      <c r="H71" s="351" t="e">
        <f t="shared" si="14"/>
        <v>#VALUE!</v>
      </c>
      <c r="I71" s="351" t="e">
        <f t="shared" si="14"/>
        <v>#VALUE!</v>
      </c>
      <c r="J71" s="351" t="e">
        <f t="shared" si="14"/>
        <v>#VALUE!</v>
      </c>
      <c r="K71" s="351" t="e">
        <f t="shared" si="14"/>
        <v>#VALUE!</v>
      </c>
      <c r="L71" s="351" t="e">
        <f t="shared" si="14"/>
        <v>#VALUE!</v>
      </c>
      <c r="M71" s="351" t="e">
        <f t="shared" si="14"/>
        <v>#VALUE!</v>
      </c>
      <c r="N71" s="351" t="e">
        <f t="shared" si="14"/>
        <v>#VALUE!</v>
      </c>
      <c r="O71" s="351" t="e">
        <f t="shared" si="14"/>
        <v>#VALUE!</v>
      </c>
      <c r="P71" s="351" t="e">
        <f t="shared" si="14"/>
        <v>#VALUE!</v>
      </c>
      <c r="Q71" s="351" t="e">
        <f t="shared" si="14"/>
        <v>#VALUE!</v>
      </c>
      <c r="R71" s="351" t="e">
        <f t="shared" si="14"/>
        <v>#VALUE!</v>
      </c>
      <c r="S71" s="351" t="e">
        <f t="shared" si="14"/>
        <v>#VALUE!</v>
      </c>
      <c r="T71" s="351" t="e">
        <f t="shared" si="14"/>
        <v>#VALUE!</v>
      </c>
      <c r="U71" s="351" t="e">
        <f t="shared" si="14"/>
        <v>#VALUE!</v>
      </c>
      <c r="V71" s="351" t="e">
        <f t="shared" si="14"/>
        <v>#VALUE!</v>
      </c>
      <c r="W71" s="351" t="e">
        <f>+V71+1</f>
        <v>#VALUE!</v>
      </c>
      <c r="X71" s="351" t="e">
        <f t="shared" si="14"/>
        <v>#VALUE!</v>
      </c>
      <c r="Y71" s="351" t="e">
        <f t="shared" si="14"/>
        <v>#VALUE!</v>
      </c>
      <c r="Z71" s="351" t="e">
        <f t="shared" si="14"/>
        <v>#VALUE!</v>
      </c>
      <c r="AA71" s="351" t="e">
        <f>+Z71+1</f>
        <v>#VALUE!</v>
      </c>
      <c r="AB71" s="351" t="e">
        <f t="shared" si="14"/>
        <v>#VALUE!</v>
      </c>
      <c r="AC71" s="351" t="e">
        <f>+AB71+1</f>
        <v>#VALUE!</v>
      </c>
      <c r="AD71" s="352" t="e">
        <f t="shared" si="14"/>
        <v>#VALUE!</v>
      </c>
      <c r="AE71" s="353"/>
      <c r="AF71" s="671">
        <f>+AF62+1</f>
        <v>8</v>
      </c>
      <c r="AG71" s="672"/>
    </row>
    <row r="72" spans="2:33" x14ac:dyDescent="0.15">
      <c r="B72" s="354" t="s">
        <v>65</v>
      </c>
      <c r="C72" s="355" t="e">
        <f>TEXT(WEEKDAY(+C71),"aaa")</f>
        <v>#VALUE!</v>
      </c>
      <c r="D72" s="356" t="e">
        <f t="shared" ref="D72:AD72" si="15">TEXT(WEEKDAY(+D71),"aaa")</f>
        <v>#VALUE!</v>
      </c>
      <c r="E72" s="356" t="e">
        <f t="shared" si="15"/>
        <v>#VALUE!</v>
      </c>
      <c r="F72" s="356" t="e">
        <f t="shared" si="15"/>
        <v>#VALUE!</v>
      </c>
      <c r="G72" s="356" t="e">
        <f t="shared" si="15"/>
        <v>#VALUE!</v>
      </c>
      <c r="H72" s="356" t="e">
        <f t="shared" si="15"/>
        <v>#VALUE!</v>
      </c>
      <c r="I72" s="356" t="e">
        <f t="shared" si="15"/>
        <v>#VALUE!</v>
      </c>
      <c r="J72" s="356" t="e">
        <f t="shared" si="15"/>
        <v>#VALUE!</v>
      </c>
      <c r="K72" s="356" t="e">
        <f t="shared" si="15"/>
        <v>#VALUE!</v>
      </c>
      <c r="L72" s="356" t="e">
        <f t="shared" si="15"/>
        <v>#VALUE!</v>
      </c>
      <c r="M72" s="356" t="e">
        <f t="shared" si="15"/>
        <v>#VALUE!</v>
      </c>
      <c r="N72" s="356" t="e">
        <f t="shared" si="15"/>
        <v>#VALUE!</v>
      </c>
      <c r="O72" s="356" t="e">
        <f t="shared" si="15"/>
        <v>#VALUE!</v>
      </c>
      <c r="P72" s="356" t="e">
        <f t="shared" si="15"/>
        <v>#VALUE!</v>
      </c>
      <c r="Q72" s="356" t="e">
        <f t="shared" si="15"/>
        <v>#VALUE!</v>
      </c>
      <c r="R72" s="356" t="e">
        <f t="shared" si="15"/>
        <v>#VALUE!</v>
      </c>
      <c r="S72" s="356" t="e">
        <f t="shared" si="15"/>
        <v>#VALUE!</v>
      </c>
      <c r="T72" s="356" t="e">
        <f t="shared" si="15"/>
        <v>#VALUE!</v>
      </c>
      <c r="U72" s="356" t="e">
        <f t="shared" si="15"/>
        <v>#VALUE!</v>
      </c>
      <c r="V72" s="356" t="e">
        <f t="shared" si="15"/>
        <v>#VALUE!</v>
      </c>
      <c r="W72" s="356" t="e">
        <f t="shared" si="15"/>
        <v>#VALUE!</v>
      </c>
      <c r="X72" s="356" t="e">
        <f t="shared" si="15"/>
        <v>#VALUE!</v>
      </c>
      <c r="Y72" s="356" t="e">
        <f t="shared" si="15"/>
        <v>#VALUE!</v>
      </c>
      <c r="Z72" s="356" t="e">
        <f t="shared" si="15"/>
        <v>#VALUE!</v>
      </c>
      <c r="AA72" s="356" t="e">
        <f t="shared" si="15"/>
        <v>#VALUE!</v>
      </c>
      <c r="AB72" s="356" t="e">
        <f t="shared" si="15"/>
        <v>#VALUE!</v>
      </c>
      <c r="AC72" s="356" t="e">
        <f t="shared" si="15"/>
        <v>#VALUE!</v>
      </c>
      <c r="AD72" s="357" t="e">
        <f t="shared" si="15"/>
        <v>#VALUE!</v>
      </c>
      <c r="AF72" s="358" t="s">
        <v>189</v>
      </c>
      <c r="AG72" s="340">
        <f>+COUNTIF(C73:AD74,"中止")</f>
        <v>0</v>
      </c>
    </row>
    <row r="73" spans="2:33" ht="13.5" customHeight="1" x14ac:dyDescent="0.15">
      <c r="B73" s="673" t="s">
        <v>178</v>
      </c>
      <c r="C73" s="675"/>
      <c r="D73" s="676"/>
      <c r="E73" s="676"/>
      <c r="F73" s="676"/>
      <c r="G73" s="676"/>
      <c r="H73" s="676"/>
      <c r="I73" s="676"/>
      <c r="J73" s="676"/>
      <c r="K73" s="676"/>
      <c r="L73" s="676"/>
      <c r="M73" s="676"/>
      <c r="N73" s="676"/>
      <c r="O73" s="676"/>
      <c r="P73" s="676"/>
      <c r="Q73" s="676"/>
      <c r="R73" s="676"/>
      <c r="S73" s="676"/>
      <c r="T73" s="676"/>
      <c r="U73" s="676"/>
      <c r="V73" s="676"/>
      <c r="W73" s="676"/>
      <c r="X73" s="676"/>
      <c r="Y73" s="676"/>
      <c r="Z73" s="676"/>
      <c r="AA73" s="676"/>
      <c r="AB73" s="676"/>
      <c r="AC73" s="676"/>
      <c r="AD73" s="678"/>
      <c r="AF73" s="359" t="s">
        <v>66</v>
      </c>
      <c r="AG73" s="360">
        <f>COUNTA(C71:AD71)-AG72</f>
        <v>28</v>
      </c>
    </row>
    <row r="74" spans="2:33" ht="13.5" customHeight="1" x14ac:dyDescent="0.15">
      <c r="B74" s="674"/>
      <c r="C74" s="675"/>
      <c r="D74" s="677"/>
      <c r="E74" s="677"/>
      <c r="F74" s="677"/>
      <c r="G74" s="677"/>
      <c r="H74" s="677"/>
      <c r="I74" s="677"/>
      <c r="J74" s="677"/>
      <c r="K74" s="677"/>
      <c r="L74" s="677"/>
      <c r="M74" s="677"/>
      <c r="N74" s="677"/>
      <c r="O74" s="677"/>
      <c r="P74" s="677"/>
      <c r="Q74" s="677"/>
      <c r="R74" s="677"/>
      <c r="S74" s="677"/>
      <c r="T74" s="677"/>
      <c r="U74" s="677"/>
      <c r="V74" s="677"/>
      <c r="W74" s="677"/>
      <c r="X74" s="677"/>
      <c r="Y74" s="677"/>
      <c r="Z74" s="677"/>
      <c r="AA74" s="677"/>
      <c r="AB74" s="677"/>
      <c r="AC74" s="677"/>
      <c r="AD74" s="679"/>
      <c r="AF74" s="359" t="s">
        <v>67</v>
      </c>
      <c r="AG74" s="361">
        <f>+COUNTA(C75:AD76)</f>
        <v>0</v>
      </c>
    </row>
    <row r="75" spans="2:33" ht="13.5" customHeight="1" x14ac:dyDescent="0.15">
      <c r="B75" s="682" t="s">
        <v>60</v>
      </c>
      <c r="C75" s="684"/>
      <c r="D75" s="680"/>
      <c r="E75" s="680"/>
      <c r="F75" s="680"/>
      <c r="G75" s="680"/>
      <c r="H75" s="680"/>
      <c r="I75" s="680"/>
      <c r="J75" s="680"/>
      <c r="K75" s="680"/>
      <c r="L75" s="680"/>
      <c r="M75" s="680"/>
      <c r="N75" s="680"/>
      <c r="O75" s="680"/>
      <c r="P75" s="680"/>
      <c r="Q75" s="680"/>
      <c r="R75" s="680"/>
      <c r="S75" s="680"/>
      <c r="T75" s="680"/>
      <c r="U75" s="680"/>
      <c r="V75" s="680"/>
      <c r="W75" s="680"/>
      <c r="X75" s="680"/>
      <c r="Y75" s="680"/>
      <c r="Z75" s="680"/>
      <c r="AA75" s="680"/>
      <c r="AB75" s="680"/>
      <c r="AC75" s="680"/>
      <c r="AD75" s="685"/>
      <c r="AF75" s="359" t="s">
        <v>68</v>
      </c>
      <c r="AG75" s="362">
        <f>+AG74/AG73</f>
        <v>0</v>
      </c>
    </row>
    <row r="76" spans="2:33" x14ac:dyDescent="0.15">
      <c r="B76" s="683"/>
      <c r="C76" s="684"/>
      <c r="D76" s="681"/>
      <c r="E76" s="681"/>
      <c r="F76" s="681"/>
      <c r="G76" s="681"/>
      <c r="H76" s="681"/>
      <c r="I76" s="681"/>
      <c r="J76" s="681"/>
      <c r="K76" s="681"/>
      <c r="L76" s="681"/>
      <c r="M76" s="681"/>
      <c r="N76" s="681"/>
      <c r="O76" s="681"/>
      <c r="P76" s="681"/>
      <c r="Q76" s="681"/>
      <c r="R76" s="681"/>
      <c r="S76" s="681"/>
      <c r="T76" s="681"/>
      <c r="U76" s="681"/>
      <c r="V76" s="681"/>
      <c r="W76" s="681"/>
      <c r="X76" s="681"/>
      <c r="Y76" s="681"/>
      <c r="Z76" s="681"/>
      <c r="AA76" s="681"/>
      <c r="AB76" s="681"/>
      <c r="AC76" s="681"/>
      <c r="AD76" s="686"/>
      <c r="AF76" s="359" t="s">
        <v>57</v>
      </c>
      <c r="AG76" s="361">
        <f>+COUNTA(C77:AD78)</f>
        <v>0</v>
      </c>
    </row>
    <row r="77" spans="2:33" x14ac:dyDescent="0.15">
      <c r="B77" s="687" t="s">
        <v>62</v>
      </c>
      <c r="C77" s="689"/>
      <c r="D77" s="691"/>
      <c r="E77" s="691"/>
      <c r="F77" s="691"/>
      <c r="G77" s="691"/>
      <c r="H77" s="691"/>
      <c r="I77" s="691"/>
      <c r="J77" s="691"/>
      <c r="K77" s="691"/>
      <c r="L77" s="691"/>
      <c r="M77" s="691"/>
      <c r="N77" s="691"/>
      <c r="O77" s="691"/>
      <c r="P77" s="691"/>
      <c r="Q77" s="691"/>
      <c r="R77" s="691"/>
      <c r="S77" s="691"/>
      <c r="T77" s="691"/>
      <c r="U77" s="691"/>
      <c r="V77" s="691"/>
      <c r="W77" s="691"/>
      <c r="X77" s="691"/>
      <c r="Y77" s="691"/>
      <c r="Z77" s="691"/>
      <c r="AA77" s="691"/>
      <c r="AB77" s="691"/>
      <c r="AC77" s="691"/>
      <c r="AD77" s="693"/>
      <c r="AF77" s="363" t="s">
        <v>69</v>
      </c>
      <c r="AG77" s="364">
        <f>+AG76/AG73</f>
        <v>0</v>
      </c>
    </row>
    <row r="78" spans="2:33" x14ac:dyDescent="0.15">
      <c r="B78" s="688"/>
      <c r="C78" s="690"/>
      <c r="D78" s="692"/>
      <c r="E78" s="692"/>
      <c r="F78" s="692"/>
      <c r="G78" s="692"/>
      <c r="H78" s="692"/>
      <c r="I78" s="692"/>
      <c r="J78" s="692"/>
      <c r="K78" s="692"/>
      <c r="L78" s="692"/>
      <c r="M78" s="692"/>
      <c r="N78" s="692"/>
      <c r="O78" s="692"/>
      <c r="P78" s="692"/>
      <c r="Q78" s="692"/>
      <c r="R78" s="692"/>
      <c r="S78" s="692"/>
      <c r="T78" s="692"/>
      <c r="U78" s="692"/>
      <c r="V78" s="692"/>
      <c r="W78" s="692"/>
      <c r="X78" s="692"/>
      <c r="Y78" s="692"/>
      <c r="Z78" s="692"/>
      <c r="AA78" s="692"/>
      <c r="AB78" s="692"/>
      <c r="AC78" s="692"/>
      <c r="AD78" s="694"/>
      <c r="AG78" s="365"/>
    </row>
    <row r="79" spans="2:33" x14ac:dyDescent="0.15">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c r="AA79" s="366"/>
      <c r="AB79" s="366"/>
      <c r="AC79" s="366"/>
      <c r="AD79" s="366"/>
    </row>
    <row r="80" spans="2:33" x14ac:dyDescent="0.15">
      <c r="B80" s="349" t="s">
        <v>188</v>
      </c>
      <c r="C80" s="367" t="e">
        <f>+AD71+1</f>
        <v>#VALUE!</v>
      </c>
      <c r="D80" s="351" t="e">
        <f>+C80+1</f>
        <v>#VALUE!</v>
      </c>
      <c r="E80" s="351" t="e">
        <f t="shared" ref="E80:AD80" si="16">+D80+1</f>
        <v>#VALUE!</v>
      </c>
      <c r="F80" s="351" t="e">
        <f t="shared" si="16"/>
        <v>#VALUE!</v>
      </c>
      <c r="G80" s="351" t="e">
        <f t="shared" si="16"/>
        <v>#VALUE!</v>
      </c>
      <c r="H80" s="351" t="e">
        <f t="shared" si="16"/>
        <v>#VALUE!</v>
      </c>
      <c r="I80" s="351" t="e">
        <f t="shared" si="16"/>
        <v>#VALUE!</v>
      </c>
      <c r="J80" s="351" t="e">
        <f t="shared" si="16"/>
        <v>#VALUE!</v>
      </c>
      <c r="K80" s="351" t="e">
        <f t="shared" si="16"/>
        <v>#VALUE!</v>
      </c>
      <c r="L80" s="351" t="e">
        <f t="shared" si="16"/>
        <v>#VALUE!</v>
      </c>
      <c r="M80" s="351" t="e">
        <f t="shared" si="16"/>
        <v>#VALUE!</v>
      </c>
      <c r="N80" s="351" t="e">
        <f t="shared" si="16"/>
        <v>#VALUE!</v>
      </c>
      <c r="O80" s="351" t="e">
        <f t="shared" si="16"/>
        <v>#VALUE!</v>
      </c>
      <c r="P80" s="351" t="e">
        <f t="shared" si="16"/>
        <v>#VALUE!</v>
      </c>
      <c r="Q80" s="351" t="e">
        <f t="shared" si="16"/>
        <v>#VALUE!</v>
      </c>
      <c r="R80" s="351" t="e">
        <f t="shared" si="16"/>
        <v>#VALUE!</v>
      </c>
      <c r="S80" s="351" t="e">
        <f t="shared" si="16"/>
        <v>#VALUE!</v>
      </c>
      <c r="T80" s="351" t="e">
        <f t="shared" si="16"/>
        <v>#VALUE!</v>
      </c>
      <c r="U80" s="351" t="e">
        <f t="shared" si="16"/>
        <v>#VALUE!</v>
      </c>
      <c r="V80" s="351" t="e">
        <f t="shared" si="16"/>
        <v>#VALUE!</v>
      </c>
      <c r="W80" s="351" t="e">
        <f>+V80+1</f>
        <v>#VALUE!</v>
      </c>
      <c r="X80" s="351" t="e">
        <f t="shared" si="16"/>
        <v>#VALUE!</v>
      </c>
      <c r="Y80" s="351" t="e">
        <f t="shared" si="16"/>
        <v>#VALUE!</v>
      </c>
      <c r="Z80" s="351" t="e">
        <f t="shared" si="16"/>
        <v>#VALUE!</v>
      </c>
      <c r="AA80" s="351" t="e">
        <f>+Z80+1</f>
        <v>#VALUE!</v>
      </c>
      <c r="AB80" s="351" t="e">
        <f t="shared" si="16"/>
        <v>#VALUE!</v>
      </c>
      <c r="AC80" s="351" t="e">
        <f t="shared" si="16"/>
        <v>#VALUE!</v>
      </c>
      <c r="AD80" s="368" t="e">
        <f t="shared" si="16"/>
        <v>#VALUE!</v>
      </c>
      <c r="AE80" s="353"/>
      <c r="AF80" s="671">
        <f>+AF71+1</f>
        <v>9</v>
      </c>
      <c r="AG80" s="672"/>
    </row>
    <row r="81" spans="1:33" x14ac:dyDescent="0.15">
      <c r="B81" s="354" t="s">
        <v>65</v>
      </c>
      <c r="C81" s="369" t="e">
        <f>TEXT(WEEKDAY(+C80),"aaa")</f>
        <v>#VALUE!</v>
      </c>
      <c r="D81" s="356" t="e">
        <f t="shared" ref="D81:AD81" si="17">TEXT(WEEKDAY(+D80),"aaa")</f>
        <v>#VALUE!</v>
      </c>
      <c r="E81" s="356" t="e">
        <f t="shared" si="17"/>
        <v>#VALUE!</v>
      </c>
      <c r="F81" s="356" t="e">
        <f t="shared" si="17"/>
        <v>#VALUE!</v>
      </c>
      <c r="G81" s="356" t="e">
        <f t="shared" si="17"/>
        <v>#VALUE!</v>
      </c>
      <c r="H81" s="356" t="e">
        <f t="shared" si="17"/>
        <v>#VALUE!</v>
      </c>
      <c r="I81" s="356" t="e">
        <f t="shared" si="17"/>
        <v>#VALUE!</v>
      </c>
      <c r="J81" s="356" t="e">
        <f t="shared" si="17"/>
        <v>#VALUE!</v>
      </c>
      <c r="K81" s="356" t="e">
        <f t="shared" si="17"/>
        <v>#VALUE!</v>
      </c>
      <c r="L81" s="356" t="e">
        <f t="shared" si="17"/>
        <v>#VALUE!</v>
      </c>
      <c r="M81" s="356" t="e">
        <f t="shared" si="17"/>
        <v>#VALUE!</v>
      </c>
      <c r="N81" s="356" t="e">
        <f t="shared" si="17"/>
        <v>#VALUE!</v>
      </c>
      <c r="O81" s="356" t="e">
        <f t="shared" si="17"/>
        <v>#VALUE!</v>
      </c>
      <c r="P81" s="356" t="e">
        <f t="shared" si="17"/>
        <v>#VALUE!</v>
      </c>
      <c r="Q81" s="356" t="e">
        <f t="shared" si="17"/>
        <v>#VALUE!</v>
      </c>
      <c r="R81" s="356" t="e">
        <f t="shared" si="17"/>
        <v>#VALUE!</v>
      </c>
      <c r="S81" s="356" t="e">
        <f t="shared" si="17"/>
        <v>#VALUE!</v>
      </c>
      <c r="T81" s="356" t="e">
        <f t="shared" si="17"/>
        <v>#VALUE!</v>
      </c>
      <c r="U81" s="356" t="e">
        <f t="shared" si="17"/>
        <v>#VALUE!</v>
      </c>
      <c r="V81" s="356" t="e">
        <f t="shared" si="17"/>
        <v>#VALUE!</v>
      </c>
      <c r="W81" s="356" t="e">
        <f t="shared" si="17"/>
        <v>#VALUE!</v>
      </c>
      <c r="X81" s="356" t="e">
        <f t="shared" si="17"/>
        <v>#VALUE!</v>
      </c>
      <c r="Y81" s="356" t="e">
        <f t="shared" si="17"/>
        <v>#VALUE!</v>
      </c>
      <c r="Z81" s="356" t="e">
        <f t="shared" si="17"/>
        <v>#VALUE!</v>
      </c>
      <c r="AA81" s="356" t="e">
        <f t="shared" si="17"/>
        <v>#VALUE!</v>
      </c>
      <c r="AB81" s="356" t="e">
        <f t="shared" si="17"/>
        <v>#VALUE!</v>
      </c>
      <c r="AC81" s="356" t="e">
        <f t="shared" si="17"/>
        <v>#VALUE!</v>
      </c>
      <c r="AD81" s="357" t="e">
        <f t="shared" si="17"/>
        <v>#VALUE!</v>
      </c>
      <c r="AF81" s="358" t="s">
        <v>189</v>
      </c>
      <c r="AG81" s="340">
        <f>+COUNTIF(C82:AD83,"中止")</f>
        <v>0</v>
      </c>
    </row>
    <row r="82" spans="1:33" ht="13.5" customHeight="1" x14ac:dyDescent="0.15">
      <c r="B82" s="673" t="s">
        <v>178</v>
      </c>
      <c r="C82" s="675"/>
      <c r="D82" s="676"/>
      <c r="E82" s="676"/>
      <c r="F82" s="676"/>
      <c r="G82" s="676"/>
      <c r="H82" s="676"/>
      <c r="I82" s="676"/>
      <c r="J82" s="676"/>
      <c r="K82" s="676"/>
      <c r="L82" s="676"/>
      <c r="M82" s="676"/>
      <c r="N82" s="676"/>
      <c r="O82" s="676"/>
      <c r="P82" s="676"/>
      <c r="Q82" s="676"/>
      <c r="R82" s="676"/>
      <c r="S82" s="676"/>
      <c r="T82" s="676"/>
      <c r="U82" s="676"/>
      <c r="V82" s="676"/>
      <c r="W82" s="676"/>
      <c r="X82" s="676"/>
      <c r="Y82" s="676"/>
      <c r="Z82" s="676"/>
      <c r="AA82" s="676"/>
      <c r="AB82" s="676"/>
      <c r="AC82" s="676"/>
      <c r="AD82" s="678"/>
      <c r="AF82" s="359" t="s">
        <v>66</v>
      </c>
      <c r="AG82" s="360">
        <f>COUNTA(C80:AD80)-AG81</f>
        <v>28</v>
      </c>
    </row>
    <row r="83" spans="1:33" ht="13.5" customHeight="1" x14ac:dyDescent="0.15">
      <c r="B83" s="674"/>
      <c r="C83" s="675"/>
      <c r="D83" s="677"/>
      <c r="E83" s="677"/>
      <c r="F83" s="677"/>
      <c r="G83" s="677"/>
      <c r="H83" s="677"/>
      <c r="I83" s="677"/>
      <c r="J83" s="677"/>
      <c r="K83" s="677"/>
      <c r="L83" s="677"/>
      <c r="M83" s="677"/>
      <c r="N83" s="677"/>
      <c r="O83" s="677"/>
      <c r="P83" s="677"/>
      <c r="Q83" s="677"/>
      <c r="R83" s="677"/>
      <c r="S83" s="677"/>
      <c r="T83" s="677"/>
      <c r="U83" s="677"/>
      <c r="V83" s="677"/>
      <c r="W83" s="677"/>
      <c r="X83" s="677"/>
      <c r="Y83" s="677"/>
      <c r="Z83" s="677"/>
      <c r="AA83" s="677"/>
      <c r="AB83" s="677"/>
      <c r="AC83" s="677"/>
      <c r="AD83" s="679"/>
      <c r="AF83" s="359" t="s">
        <v>67</v>
      </c>
      <c r="AG83" s="361">
        <f>+COUNTA(C84:AD85)</f>
        <v>0</v>
      </c>
    </row>
    <row r="84" spans="1:33" ht="13.5" customHeight="1" x14ac:dyDescent="0.15">
      <c r="B84" s="682" t="s">
        <v>60</v>
      </c>
      <c r="C84" s="684"/>
      <c r="D84" s="680"/>
      <c r="E84" s="680"/>
      <c r="F84" s="680"/>
      <c r="G84" s="680"/>
      <c r="H84" s="680"/>
      <c r="I84" s="680"/>
      <c r="J84" s="680"/>
      <c r="K84" s="680"/>
      <c r="L84" s="680"/>
      <c r="M84" s="680"/>
      <c r="N84" s="680"/>
      <c r="O84" s="680"/>
      <c r="P84" s="680"/>
      <c r="Q84" s="680"/>
      <c r="R84" s="680"/>
      <c r="S84" s="680"/>
      <c r="T84" s="680"/>
      <c r="U84" s="680"/>
      <c r="V84" s="680"/>
      <c r="W84" s="680"/>
      <c r="X84" s="680"/>
      <c r="Y84" s="680"/>
      <c r="Z84" s="680"/>
      <c r="AA84" s="680"/>
      <c r="AB84" s="680"/>
      <c r="AC84" s="680"/>
      <c r="AD84" s="685"/>
      <c r="AF84" s="359" t="s">
        <v>68</v>
      </c>
      <c r="AG84" s="362">
        <f>+AG83/AG82</f>
        <v>0</v>
      </c>
    </row>
    <row r="85" spans="1:33" x14ac:dyDescent="0.15">
      <c r="B85" s="683"/>
      <c r="C85" s="684"/>
      <c r="D85" s="681"/>
      <c r="E85" s="681"/>
      <c r="F85" s="681"/>
      <c r="G85" s="681"/>
      <c r="H85" s="681"/>
      <c r="I85" s="681"/>
      <c r="J85" s="681"/>
      <c r="K85" s="681"/>
      <c r="L85" s="681"/>
      <c r="M85" s="681"/>
      <c r="N85" s="681"/>
      <c r="O85" s="681"/>
      <c r="P85" s="681"/>
      <c r="Q85" s="681"/>
      <c r="R85" s="681"/>
      <c r="S85" s="681"/>
      <c r="T85" s="681"/>
      <c r="U85" s="681"/>
      <c r="V85" s="681"/>
      <c r="W85" s="681"/>
      <c r="X85" s="681"/>
      <c r="Y85" s="681"/>
      <c r="Z85" s="681"/>
      <c r="AA85" s="681"/>
      <c r="AB85" s="681"/>
      <c r="AC85" s="681"/>
      <c r="AD85" s="686"/>
      <c r="AF85" s="359" t="s">
        <v>57</v>
      </c>
      <c r="AG85" s="361">
        <f>+COUNTA(C86:AD87)</f>
        <v>0</v>
      </c>
    </row>
    <row r="86" spans="1:33" x14ac:dyDescent="0.15">
      <c r="B86" s="687" t="s">
        <v>62</v>
      </c>
      <c r="C86" s="689"/>
      <c r="D86" s="691"/>
      <c r="E86" s="691"/>
      <c r="F86" s="691"/>
      <c r="G86" s="691"/>
      <c r="H86" s="691"/>
      <c r="I86" s="691"/>
      <c r="J86" s="691"/>
      <c r="K86" s="691"/>
      <c r="L86" s="691"/>
      <c r="M86" s="691"/>
      <c r="N86" s="691"/>
      <c r="O86" s="691"/>
      <c r="P86" s="691"/>
      <c r="Q86" s="691"/>
      <c r="R86" s="691"/>
      <c r="S86" s="691"/>
      <c r="T86" s="691"/>
      <c r="U86" s="691"/>
      <c r="V86" s="691"/>
      <c r="W86" s="691"/>
      <c r="X86" s="691"/>
      <c r="Y86" s="691"/>
      <c r="Z86" s="691"/>
      <c r="AA86" s="691"/>
      <c r="AB86" s="691"/>
      <c r="AC86" s="691"/>
      <c r="AD86" s="693"/>
      <c r="AF86" s="363" t="s">
        <v>69</v>
      </c>
      <c r="AG86" s="364">
        <f>+AG85/AG82</f>
        <v>0</v>
      </c>
    </row>
    <row r="87" spans="1:33" x14ac:dyDescent="0.15">
      <c r="B87" s="688"/>
      <c r="C87" s="690"/>
      <c r="D87" s="692"/>
      <c r="E87" s="692"/>
      <c r="F87" s="692"/>
      <c r="G87" s="692"/>
      <c r="H87" s="692"/>
      <c r="I87" s="692"/>
      <c r="J87" s="692"/>
      <c r="K87" s="692"/>
      <c r="L87" s="692"/>
      <c r="M87" s="692"/>
      <c r="N87" s="692"/>
      <c r="O87" s="692"/>
      <c r="P87" s="692"/>
      <c r="Q87" s="692"/>
      <c r="R87" s="692"/>
      <c r="S87" s="692"/>
      <c r="T87" s="692"/>
      <c r="U87" s="692"/>
      <c r="V87" s="692"/>
      <c r="W87" s="692"/>
      <c r="X87" s="692"/>
      <c r="Y87" s="692"/>
      <c r="Z87" s="692"/>
      <c r="AA87" s="692"/>
      <c r="AB87" s="692"/>
      <c r="AC87" s="692"/>
      <c r="AD87" s="694"/>
      <c r="AG87" s="365"/>
    </row>
    <row r="88" spans="1:33" x14ac:dyDescent="0.15">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row>
    <row r="90" spans="1:33" ht="18.75" x14ac:dyDescent="0.15">
      <c r="A90" s="333" t="s">
        <v>192</v>
      </c>
      <c r="AG90" s="337" t="s">
        <v>193</v>
      </c>
    </row>
    <row r="92" spans="1:33" x14ac:dyDescent="0.15">
      <c r="B92" s="644" t="s">
        <v>59</v>
      </c>
      <c r="C92" s="644"/>
      <c r="D92" s="644"/>
      <c r="E92" s="644"/>
      <c r="F92" s="334" t="s">
        <v>70</v>
      </c>
      <c r="G92" s="370" t="str">
        <f>G3</f>
        <v>××××工事（第２工区）</v>
      </c>
    </row>
    <row r="93" spans="1:33" x14ac:dyDescent="0.15">
      <c r="B93" s="644" t="s">
        <v>194</v>
      </c>
      <c r="C93" s="644"/>
      <c r="D93" s="644"/>
      <c r="E93" s="644"/>
      <c r="F93" s="334" t="s">
        <v>70</v>
      </c>
      <c r="G93" s="696" t="str">
        <f>G4</f>
        <v>※西暦入力</v>
      </c>
      <c r="H93" s="696"/>
      <c r="I93" s="696"/>
      <c r="J93" s="696"/>
      <c r="K93" s="696"/>
    </row>
    <row r="94" spans="1:33" x14ac:dyDescent="0.15">
      <c r="B94" s="667" t="s">
        <v>63</v>
      </c>
      <c r="C94" s="667"/>
      <c r="D94" s="667"/>
      <c r="E94" s="667"/>
      <c r="F94" s="334" t="s">
        <v>70</v>
      </c>
      <c r="G94" s="696">
        <f>G5</f>
        <v>0</v>
      </c>
      <c r="H94" s="696"/>
      <c r="I94" s="696"/>
      <c r="J94" s="696"/>
      <c r="K94" s="696"/>
      <c r="L94" s="669" t="s">
        <v>64</v>
      </c>
      <c r="M94" s="669"/>
      <c r="N94" s="669"/>
      <c r="O94" s="334" t="s">
        <v>195</v>
      </c>
      <c r="P94" s="695" t="e">
        <f>P5</f>
        <v>#VALUE!</v>
      </c>
      <c r="Q94" s="695"/>
      <c r="R94" s="695"/>
    </row>
    <row r="97" spans="2:33" x14ac:dyDescent="0.15">
      <c r="B97" s="349" t="s">
        <v>188</v>
      </c>
      <c r="C97" s="350" t="e">
        <f>+AD80+1</f>
        <v>#VALUE!</v>
      </c>
      <c r="D97" s="351" t="e">
        <f>+C97+1</f>
        <v>#VALUE!</v>
      </c>
      <c r="E97" s="351" t="e">
        <f t="shared" ref="E97:V97" si="18">+D97+1</f>
        <v>#VALUE!</v>
      </c>
      <c r="F97" s="351" t="e">
        <f t="shared" si="18"/>
        <v>#VALUE!</v>
      </c>
      <c r="G97" s="351" t="e">
        <f t="shared" si="18"/>
        <v>#VALUE!</v>
      </c>
      <c r="H97" s="351" t="e">
        <f t="shared" si="18"/>
        <v>#VALUE!</v>
      </c>
      <c r="I97" s="351" t="e">
        <f t="shared" si="18"/>
        <v>#VALUE!</v>
      </c>
      <c r="J97" s="351" t="e">
        <f t="shared" si="18"/>
        <v>#VALUE!</v>
      </c>
      <c r="K97" s="351" t="e">
        <f t="shared" si="18"/>
        <v>#VALUE!</v>
      </c>
      <c r="L97" s="351" t="e">
        <f t="shared" si="18"/>
        <v>#VALUE!</v>
      </c>
      <c r="M97" s="351" t="e">
        <f t="shared" si="18"/>
        <v>#VALUE!</v>
      </c>
      <c r="N97" s="351" t="e">
        <f t="shared" si="18"/>
        <v>#VALUE!</v>
      </c>
      <c r="O97" s="351" t="e">
        <f t="shared" si="18"/>
        <v>#VALUE!</v>
      </c>
      <c r="P97" s="351" t="e">
        <f t="shared" si="18"/>
        <v>#VALUE!</v>
      </c>
      <c r="Q97" s="351" t="e">
        <f t="shared" si="18"/>
        <v>#VALUE!</v>
      </c>
      <c r="R97" s="351" t="e">
        <f t="shared" si="18"/>
        <v>#VALUE!</v>
      </c>
      <c r="S97" s="351" t="e">
        <f t="shared" si="18"/>
        <v>#VALUE!</v>
      </c>
      <c r="T97" s="351" t="e">
        <f t="shared" si="18"/>
        <v>#VALUE!</v>
      </c>
      <c r="U97" s="351" t="e">
        <f t="shared" si="18"/>
        <v>#VALUE!</v>
      </c>
      <c r="V97" s="351" t="e">
        <f t="shared" si="18"/>
        <v>#VALUE!</v>
      </c>
      <c r="W97" s="351" t="e">
        <f>+V97+1</f>
        <v>#VALUE!</v>
      </c>
      <c r="X97" s="351" t="e">
        <f t="shared" ref="X97:Z97" si="19">+W97+1</f>
        <v>#VALUE!</v>
      </c>
      <c r="Y97" s="351" t="e">
        <f t="shared" si="19"/>
        <v>#VALUE!</v>
      </c>
      <c r="Z97" s="351" t="e">
        <f t="shared" si="19"/>
        <v>#VALUE!</v>
      </c>
      <c r="AA97" s="351" t="e">
        <f>+Z97+1</f>
        <v>#VALUE!</v>
      </c>
      <c r="AB97" s="351" t="e">
        <f t="shared" ref="AB97" si="20">+AA97+1</f>
        <v>#VALUE!</v>
      </c>
      <c r="AC97" s="351" t="e">
        <f>+AB97+1</f>
        <v>#VALUE!</v>
      </c>
      <c r="AD97" s="352" t="e">
        <f t="shared" ref="AD97" si="21">+AC97+1</f>
        <v>#VALUE!</v>
      </c>
      <c r="AE97" s="353"/>
      <c r="AF97" s="671">
        <f>AF80+1</f>
        <v>10</v>
      </c>
      <c r="AG97" s="672"/>
    </row>
    <row r="98" spans="2:33" x14ac:dyDescent="0.15">
      <c r="B98" s="354" t="s">
        <v>65</v>
      </c>
      <c r="C98" s="355" t="e">
        <f>TEXT(WEEKDAY(+C97),"aaa")</f>
        <v>#VALUE!</v>
      </c>
      <c r="D98" s="356" t="e">
        <f t="shared" ref="D98:AD98" si="22">TEXT(WEEKDAY(+D97),"aaa")</f>
        <v>#VALUE!</v>
      </c>
      <c r="E98" s="356" t="e">
        <f t="shared" si="22"/>
        <v>#VALUE!</v>
      </c>
      <c r="F98" s="356" t="e">
        <f t="shared" si="22"/>
        <v>#VALUE!</v>
      </c>
      <c r="G98" s="356" t="e">
        <f t="shared" si="22"/>
        <v>#VALUE!</v>
      </c>
      <c r="H98" s="356" t="e">
        <f t="shared" si="22"/>
        <v>#VALUE!</v>
      </c>
      <c r="I98" s="356" t="e">
        <f t="shared" si="22"/>
        <v>#VALUE!</v>
      </c>
      <c r="J98" s="356" t="e">
        <f t="shared" si="22"/>
        <v>#VALUE!</v>
      </c>
      <c r="K98" s="356" t="e">
        <f t="shared" si="22"/>
        <v>#VALUE!</v>
      </c>
      <c r="L98" s="356" t="e">
        <f t="shared" si="22"/>
        <v>#VALUE!</v>
      </c>
      <c r="M98" s="356" t="e">
        <f t="shared" si="22"/>
        <v>#VALUE!</v>
      </c>
      <c r="N98" s="356" t="e">
        <f t="shared" si="22"/>
        <v>#VALUE!</v>
      </c>
      <c r="O98" s="356" t="e">
        <f t="shared" si="22"/>
        <v>#VALUE!</v>
      </c>
      <c r="P98" s="356" t="e">
        <f t="shared" si="22"/>
        <v>#VALUE!</v>
      </c>
      <c r="Q98" s="356" t="e">
        <f t="shared" si="22"/>
        <v>#VALUE!</v>
      </c>
      <c r="R98" s="356" t="e">
        <f t="shared" si="22"/>
        <v>#VALUE!</v>
      </c>
      <c r="S98" s="356" t="e">
        <f t="shared" si="22"/>
        <v>#VALUE!</v>
      </c>
      <c r="T98" s="356" t="e">
        <f t="shared" si="22"/>
        <v>#VALUE!</v>
      </c>
      <c r="U98" s="356" t="e">
        <f t="shared" si="22"/>
        <v>#VALUE!</v>
      </c>
      <c r="V98" s="356" t="e">
        <f t="shared" si="22"/>
        <v>#VALUE!</v>
      </c>
      <c r="W98" s="356" t="e">
        <f t="shared" si="22"/>
        <v>#VALUE!</v>
      </c>
      <c r="X98" s="356" t="e">
        <f t="shared" si="22"/>
        <v>#VALUE!</v>
      </c>
      <c r="Y98" s="356" t="e">
        <f t="shared" si="22"/>
        <v>#VALUE!</v>
      </c>
      <c r="Z98" s="356" t="e">
        <f t="shared" si="22"/>
        <v>#VALUE!</v>
      </c>
      <c r="AA98" s="356" t="e">
        <f t="shared" si="22"/>
        <v>#VALUE!</v>
      </c>
      <c r="AB98" s="356" t="e">
        <f t="shared" si="22"/>
        <v>#VALUE!</v>
      </c>
      <c r="AC98" s="356" t="e">
        <f t="shared" si="22"/>
        <v>#VALUE!</v>
      </c>
      <c r="AD98" s="357" t="e">
        <f t="shared" si="22"/>
        <v>#VALUE!</v>
      </c>
      <c r="AF98" s="358" t="s">
        <v>189</v>
      </c>
      <c r="AG98" s="340">
        <f>+COUNTIF(C99:AD100,"中止")</f>
        <v>0</v>
      </c>
    </row>
    <row r="99" spans="2:33" ht="13.5" customHeight="1" x14ac:dyDescent="0.15">
      <c r="B99" s="673" t="s">
        <v>178</v>
      </c>
      <c r="C99" s="675"/>
      <c r="D99" s="676"/>
      <c r="E99" s="676"/>
      <c r="F99" s="676"/>
      <c r="G99" s="676"/>
      <c r="H99" s="676"/>
      <c r="I99" s="676"/>
      <c r="J99" s="676"/>
      <c r="K99" s="676"/>
      <c r="L99" s="676"/>
      <c r="M99" s="676"/>
      <c r="N99" s="676"/>
      <c r="O99" s="676"/>
      <c r="P99" s="676"/>
      <c r="Q99" s="676"/>
      <c r="R99" s="676"/>
      <c r="S99" s="676"/>
      <c r="T99" s="676"/>
      <c r="U99" s="676"/>
      <c r="V99" s="676"/>
      <c r="W99" s="676"/>
      <c r="X99" s="676"/>
      <c r="Y99" s="676"/>
      <c r="Z99" s="676"/>
      <c r="AA99" s="676"/>
      <c r="AB99" s="676"/>
      <c r="AC99" s="676"/>
      <c r="AD99" s="678"/>
      <c r="AF99" s="359" t="s">
        <v>66</v>
      </c>
      <c r="AG99" s="360">
        <f>COUNTA(C97:AD97)-AG98</f>
        <v>28</v>
      </c>
    </row>
    <row r="100" spans="2:33" ht="13.5" customHeight="1" x14ac:dyDescent="0.15">
      <c r="B100" s="674"/>
      <c r="C100" s="675"/>
      <c r="D100" s="677"/>
      <c r="E100" s="677"/>
      <c r="F100" s="677"/>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9"/>
      <c r="AF100" s="359" t="s">
        <v>67</v>
      </c>
      <c r="AG100" s="361">
        <f>+COUNTA(C101:AD102)</f>
        <v>0</v>
      </c>
    </row>
    <row r="101" spans="2:33" ht="13.5" customHeight="1" x14ac:dyDescent="0.15">
      <c r="B101" s="682" t="s">
        <v>60</v>
      </c>
      <c r="C101" s="684"/>
      <c r="D101" s="680"/>
      <c r="E101" s="680"/>
      <c r="F101" s="680"/>
      <c r="G101" s="680"/>
      <c r="H101" s="680"/>
      <c r="I101" s="680"/>
      <c r="J101" s="680"/>
      <c r="K101" s="680"/>
      <c r="L101" s="680"/>
      <c r="M101" s="680"/>
      <c r="N101" s="680"/>
      <c r="O101" s="680"/>
      <c r="P101" s="680"/>
      <c r="Q101" s="680"/>
      <c r="R101" s="680"/>
      <c r="S101" s="680"/>
      <c r="T101" s="680"/>
      <c r="U101" s="680"/>
      <c r="V101" s="680"/>
      <c r="W101" s="680"/>
      <c r="X101" s="680"/>
      <c r="Y101" s="680"/>
      <c r="Z101" s="680"/>
      <c r="AA101" s="680"/>
      <c r="AB101" s="680"/>
      <c r="AC101" s="680"/>
      <c r="AD101" s="685"/>
      <c r="AF101" s="359" t="s">
        <v>68</v>
      </c>
      <c r="AG101" s="362">
        <f>+AG100/AG99</f>
        <v>0</v>
      </c>
    </row>
    <row r="102" spans="2:33" x14ac:dyDescent="0.15">
      <c r="B102" s="683"/>
      <c r="C102" s="684"/>
      <c r="D102" s="681"/>
      <c r="E102" s="681"/>
      <c r="F102" s="681"/>
      <c r="G102" s="681"/>
      <c r="H102" s="681"/>
      <c r="I102" s="681"/>
      <c r="J102" s="681"/>
      <c r="K102" s="681"/>
      <c r="L102" s="681"/>
      <c r="M102" s="681"/>
      <c r="N102" s="681"/>
      <c r="O102" s="681"/>
      <c r="P102" s="681"/>
      <c r="Q102" s="681"/>
      <c r="R102" s="681"/>
      <c r="S102" s="681"/>
      <c r="T102" s="681"/>
      <c r="U102" s="681"/>
      <c r="V102" s="681"/>
      <c r="W102" s="681"/>
      <c r="X102" s="681"/>
      <c r="Y102" s="681"/>
      <c r="Z102" s="681"/>
      <c r="AA102" s="681"/>
      <c r="AB102" s="681"/>
      <c r="AC102" s="681"/>
      <c r="AD102" s="686"/>
      <c r="AF102" s="359" t="s">
        <v>57</v>
      </c>
      <c r="AG102" s="361">
        <f>+COUNTA(C103:AD104)</f>
        <v>0</v>
      </c>
    </row>
    <row r="103" spans="2:33" x14ac:dyDescent="0.15">
      <c r="B103" s="687" t="s">
        <v>62</v>
      </c>
      <c r="C103" s="689"/>
      <c r="D103" s="691"/>
      <c r="E103" s="691"/>
      <c r="F103" s="691"/>
      <c r="G103" s="691"/>
      <c r="H103" s="691"/>
      <c r="I103" s="691"/>
      <c r="J103" s="691"/>
      <c r="K103" s="691"/>
      <c r="L103" s="691"/>
      <c r="M103" s="691"/>
      <c r="N103" s="691"/>
      <c r="O103" s="691"/>
      <c r="P103" s="691"/>
      <c r="Q103" s="691"/>
      <c r="R103" s="691"/>
      <c r="S103" s="691"/>
      <c r="T103" s="691"/>
      <c r="U103" s="691"/>
      <c r="V103" s="691"/>
      <c r="W103" s="691"/>
      <c r="X103" s="691"/>
      <c r="Y103" s="691"/>
      <c r="Z103" s="691"/>
      <c r="AA103" s="691"/>
      <c r="AB103" s="691"/>
      <c r="AC103" s="691"/>
      <c r="AD103" s="693"/>
      <c r="AF103" s="363" t="s">
        <v>69</v>
      </c>
      <c r="AG103" s="364">
        <f>+AG102/AG99</f>
        <v>0</v>
      </c>
    </row>
    <row r="104" spans="2:33" x14ac:dyDescent="0.15">
      <c r="B104" s="688"/>
      <c r="C104" s="690"/>
      <c r="D104" s="692"/>
      <c r="E104" s="692"/>
      <c r="F104" s="692"/>
      <c r="G104" s="692"/>
      <c r="H104" s="692"/>
      <c r="I104" s="692"/>
      <c r="J104" s="692"/>
      <c r="K104" s="692"/>
      <c r="L104" s="692"/>
      <c r="M104" s="692"/>
      <c r="N104" s="692"/>
      <c r="O104" s="692"/>
      <c r="P104" s="692"/>
      <c r="Q104" s="692"/>
      <c r="R104" s="692"/>
      <c r="S104" s="692"/>
      <c r="T104" s="692"/>
      <c r="U104" s="692"/>
      <c r="V104" s="692"/>
      <c r="W104" s="692"/>
      <c r="X104" s="692"/>
      <c r="Y104" s="692"/>
      <c r="Z104" s="692"/>
      <c r="AA104" s="692"/>
      <c r="AB104" s="692"/>
      <c r="AC104" s="692"/>
      <c r="AD104" s="694"/>
      <c r="AG104" s="365"/>
    </row>
    <row r="105" spans="2:33" x14ac:dyDescent="0.15">
      <c r="C105" s="366"/>
      <c r="D105" s="366"/>
      <c r="E105" s="366"/>
      <c r="F105" s="366"/>
      <c r="G105" s="366"/>
      <c r="H105" s="366"/>
      <c r="I105" s="366"/>
      <c r="J105" s="366"/>
      <c r="K105" s="366"/>
      <c r="L105" s="366"/>
      <c r="M105" s="366"/>
      <c r="N105" s="366"/>
      <c r="O105" s="366"/>
      <c r="P105" s="366"/>
      <c r="Q105" s="366"/>
      <c r="R105" s="366"/>
      <c r="S105" s="366"/>
      <c r="T105" s="366"/>
      <c r="U105" s="366"/>
      <c r="V105" s="366"/>
      <c r="W105" s="366"/>
      <c r="X105" s="366"/>
      <c r="Y105" s="366"/>
      <c r="Z105" s="366"/>
      <c r="AA105" s="366"/>
      <c r="AB105" s="366"/>
      <c r="AC105" s="366"/>
      <c r="AD105" s="366"/>
    </row>
    <row r="106" spans="2:33" x14ac:dyDescent="0.15">
      <c r="B106" s="349" t="s">
        <v>188</v>
      </c>
      <c r="C106" s="350" t="e">
        <f>+AD97+1</f>
        <v>#VALUE!</v>
      </c>
      <c r="D106" s="351" t="e">
        <f>+C106+1</f>
        <v>#VALUE!</v>
      </c>
      <c r="E106" s="351" t="e">
        <f t="shared" ref="E106:V106" si="23">+D106+1</f>
        <v>#VALUE!</v>
      </c>
      <c r="F106" s="351" t="e">
        <f t="shared" si="23"/>
        <v>#VALUE!</v>
      </c>
      <c r="G106" s="351" t="e">
        <f t="shared" si="23"/>
        <v>#VALUE!</v>
      </c>
      <c r="H106" s="351" t="e">
        <f t="shared" si="23"/>
        <v>#VALUE!</v>
      </c>
      <c r="I106" s="351" t="e">
        <f t="shared" si="23"/>
        <v>#VALUE!</v>
      </c>
      <c r="J106" s="351" t="e">
        <f t="shared" si="23"/>
        <v>#VALUE!</v>
      </c>
      <c r="K106" s="351" t="e">
        <f t="shared" si="23"/>
        <v>#VALUE!</v>
      </c>
      <c r="L106" s="351" t="e">
        <f t="shared" si="23"/>
        <v>#VALUE!</v>
      </c>
      <c r="M106" s="351" t="e">
        <f t="shared" si="23"/>
        <v>#VALUE!</v>
      </c>
      <c r="N106" s="351" t="e">
        <f t="shared" si="23"/>
        <v>#VALUE!</v>
      </c>
      <c r="O106" s="351" t="e">
        <f t="shared" si="23"/>
        <v>#VALUE!</v>
      </c>
      <c r="P106" s="351" t="e">
        <f t="shared" si="23"/>
        <v>#VALUE!</v>
      </c>
      <c r="Q106" s="351" t="e">
        <f t="shared" si="23"/>
        <v>#VALUE!</v>
      </c>
      <c r="R106" s="351" t="e">
        <f t="shared" si="23"/>
        <v>#VALUE!</v>
      </c>
      <c r="S106" s="351" t="e">
        <f t="shared" si="23"/>
        <v>#VALUE!</v>
      </c>
      <c r="T106" s="351" t="e">
        <f t="shared" si="23"/>
        <v>#VALUE!</v>
      </c>
      <c r="U106" s="351" t="e">
        <f t="shared" si="23"/>
        <v>#VALUE!</v>
      </c>
      <c r="V106" s="351" t="e">
        <f t="shared" si="23"/>
        <v>#VALUE!</v>
      </c>
      <c r="W106" s="351" t="e">
        <f>+V106+1</f>
        <v>#VALUE!</v>
      </c>
      <c r="X106" s="351" t="e">
        <f t="shared" ref="X106:Z106" si="24">+W106+1</f>
        <v>#VALUE!</v>
      </c>
      <c r="Y106" s="351" t="e">
        <f t="shared" si="24"/>
        <v>#VALUE!</v>
      </c>
      <c r="Z106" s="351" t="e">
        <f t="shared" si="24"/>
        <v>#VALUE!</v>
      </c>
      <c r="AA106" s="351" t="e">
        <f>+Z106+1</f>
        <v>#VALUE!</v>
      </c>
      <c r="AB106" s="351" t="e">
        <f t="shared" ref="AB106" si="25">+AA106+1</f>
        <v>#VALUE!</v>
      </c>
      <c r="AC106" s="351" t="e">
        <f>+AB106+1</f>
        <v>#VALUE!</v>
      </c>
      <c r="AD106" s="352" t="e">
        <f t="shared" ref="AD106" si="26">+AC106+1</f>
        <v>#VALUE!</v>
      </c>
      <c r="AE106" s="353"/>
      <c r="AF106" s="671">
        <f>+AF97+1</f>
        <v>11</v>
      </c>
      <c r="AG106" s="672"/>
    </row>
    <row r="107" spans="2:33" x14ac:dyDescent="0.15">
      <c r="B107" s="354" t="s">
        <v>65</v>
      </c>
      <c r="C107" s="355" t="e">
        <f>TEXT(WEEKDAY(+C106),"aaa")</f>
        <v>#VALUE!</v>
      </c>
      <c r="D107" s="356" t="e">
        <f t="shared" ref="D107:AD107" si="27">TEXT(WEEKDAY(+D106),"aaa")</f>
        <v>#VALUE!</v>
      </c>
      <c r="E107" s="356" t="e">
        <f t="shared" si="27"/>
        <v>#VALUE!</v>
      </c>
      <c r="F107" s="356" t="e">
        <f t="shared" si="27"/>
        <v>#VALUE!</v>
      </c>
      <c r="G107" s="356" t="e">
        <f t="shared" si="27"/>
        <v>#VALUE!</v>
      </c>
      <c r="H107" s="356" t="e">
        <f t="shared" si="27"/>
        <v>#VALUE!</v>
      </c>
      <c r="I107" s="356" t="e">
        <f t="shared" si="27"/>
        <v>#VALUE!</v>
      </c>
      <c r="J107" s="356" t="e">
        <f t="shared" si="27"/>
        <v>#VALUE!</v>
      </c>
      <c r="K107" s="356" t="e">
        <f t="shared" si="27"/>
        <v>#VALUE!</v>
      </c>
      <c r="L107" s="356" t="e">
        <f t="shared" si="27"/>
        <v>#VALUE!</v>
      </c>
      <c r="M107" s="356" t="e">
        <f t="shared" si="27"/>
        <v>#VALUE!</v>
      </c>
      <c r="N107" s="356" t="e">
        <f t="shared" si="27"/>
        <v>#VALUE!</v>
      </c>
      <c r="O107" s="356" t="e">
        <f t="shared" si="27"/>
        <v>#VALUE!</v>
      </c>
      <c r="P107" s="356" t="e">
        <f t="shared" si="27"/>
        <v>#VALUE!</v>
      </c>
      <c r="Q107" s="356" t="e">
        <f t="shared" si="27"/>
        <v>#VALUE!</v>
      </c>
      <c r="R107" s="356" t="e">
        <f t="shared" si="27"/>
        <v>#VALUE!</v>
      </c>
      <c r="S107" s="356" t="e">
        <f t="shared" si="27"/>
        <v>#VALUE!</v>
      </c>
      <c r="T107" s="356" t="e">
        <f t="shared" si="27"/>
        <v>#VALUE!</v>
      </c>
      <c r="U107" s="356" t="e">
        <f t="shared" si="27"/>
        <v>#VALUE!</v>
      </c>
      <c r="V107" s="356" t="e">
        <f t="shared" si="27"/>
        <v>#VALUE!</v>
      </c>
      <c r="W107" s="356" t="e">
        <f t="shared" si="27"/>
        <v>#VALUE!</v>
      </c>
      <c r="X107" s="356" t="e">
        <f t="shared" si="27"/>
        <v>#VALUE!</v>
      </c>
      <c r="Y107" s="356" t="e">
        <f t="shared" si="27"/>
        <v>#VALUE!</v>
      </c>
      <c r="Z107" s="356" t="e">
        <f t="shared" si="27"/>
        <v>#VALUE!</v>
      </c>
      <c r="AA107" s="356" t="e">
        <f t="shared" si="27"/>
        <v>#VALUE!</v>
      </c>
      <c r="AB107" s="356" t="e">
        <f t="shared" si="27"/>
        <v>#VALUE!</v>
      </c>
      <c r="AC107" s="356" t="e">
        <f t="shared" si="27"/>
        <v>#VALUE!</v>
      </c>
      <c r="AD107" s="357" t="e">
        <f t="shared" si="27"/>
        <v>#VALUE!</v>
      </c>
      <c r="AF107" s="358" t="s">
        <v>189</v>
      </c>
      <c r="AG107" s="340">
        <f>+COUNTIF(C108:AD109,"中止")</f>
        <v>0</v>
      </c>
    </row>
    <row r="108" spans="2:33" ht="13.5" customHeight="1" x14ac:dyDescent="0.15">
      <c r="B108" s="673" t="s">
        <v>178</v>
      </c>
      <c r="C108" s="675"/>
      <c r="D108" s="676"/>
      <c r="E108" s="676"/>
      <c r="F108" s="676"/>
      <c r="G108" s="676"/>
      <c r="H108" s="676"/>
      <c r="I108" s="676"/>
      <c r="J108" s="676"/>
      <c r="K108" s="676"/>
      <c r="L108" s="676"/>
      <c r="M108" s="676"/>
      <c r="N108" s="676"/>
      <c r="O108" s="676"/>
      <c r="P108" s="676"/>
      <c r="Q108" s="676"/>
      <c r="R108" s="676"/>
      <c r="S108" s="676"/>
      <c r="T108" s="676"/>
      <c r="U108" s="676"/>
      <c r="V108" s="676"/>
      <c r="W108" s="676"/>
      <c r="X108" s="676"/>
      <c r="Y108" s="676"/>
      <c r="Z108" s="676"/>
      <c r="AA108" s="676"/>
      <c r="AB108" s="676"/>
      <c r="AC108" s="676"/>
      <c r="AD108" s="678"/>
      <c r="AF108" s="359" t="s">
        <v>66</v>
      </c>
      <c r="AG108" s="360">
        <f>COUNTA(C106:AD106)-AG107</f>
        <v>28</v>
      </c>
    </row>
    <row r="109" spans="2:33" ht="13.5" customHeight="1" x14ac:dyDescent="0.15">
      <c r="B109" s="674"/>
      <c r="C109" s="675"/>
      <c r="D109" s="677"/>
      <c r="E109" s="677"/>
      <c r="F109" s="677"/>
      <c r="G109" s="677"/>
      <c r="H109" s="677"/>
      <c r="I109" s="677"/>
      <c r="J109" s="677"/>
      <c r="K109" s="677"/>
      <c r="L109" s="677"/>
      <c r="M109" s="677"/>
      <c r="N109" s="677"/>
      <c r="O109" s="677"/>
      <c r="P109" s="677"/>
      <c r="Q109" s="677"/>
      <c r="R109" s="677"/>
      <c r="S109" s="677"/>
      <c r="T109" s="677"/>
      <c r="U109" s="677"/>
      <c r="V109" s="677"/>
      <c r="W109" s="677"/>
      <c r="X109" s="677"/>
      <c r="Y109" s="677"/>
      <c r="Z109" s="677"/>
      <c r="AA109" s="677"/>
      <c r="AB109" s="677"/>
      <c r="AC109" s="677"/>
      <c r="AD109" s="679"/>
      <c r="AF109" s="359" t="s">
        <v>67</v>
      </c>
      <c r="AG109" s="361">
        <f>+COUNTA(C110:AD111)</f>
        <v>0</v>
      </c>
    </row>
    <row r="110" spans="2:33" ht="13.5" customHeight="1" x14ac:dyDescent="0.15">
      <c r="B110" s="682" t="s">
        <v>60</v>
      </c>
      <c r="C110" s="684"/>
      <c r="D110" s="680"/>
      <c r="E110" s="680"/>
      <c r="F110" s="680"/>
      <c r="G110" s="680"/>
      <c r="H110" s="680"/>
      <c r="I110" s="680"/>
      <c r="J110" s="680"/>
      <c r="K110" s="680"/>
      <c r="L110" s="680"/>
      <c r="M110" s="680"/>
      <c r="N110" s="680"/>
      <c r="O110" s="680"/>
      <c r="P110" s="680"/>
      <c r="Q110" s="680"/>
      <c r="R110" s="680"/>
      <c r="S110" s="680"/>
      <c r="T110" s="680"/>
      <c r="U110" s="680"/>
      <c r="V110" s="680"/>
      <c r="W110" s="680"/>
      <c r="X110" s="680"/>
      <c r="Y110" s="680"/>
      <c r="Z110" s="680"/>
      <c r="AA110" s="680"/>
      <c r="AB110" s="680"/>
      <c r="AC110" s="680"/>
      <c r="AD110" s="685"/>
      <c r="AF110" s="359" t="s">
        <v>68</v>
      </c>
      <c r="AG110" s="362">
        <f>+AG109/AG108</f>
        <v>0</v>
      </c>
    </row>
    <row r="111" spans="2:33" x14ac:dyDescent="0.15">
      <c r="B111" s="683"/>
      <c r="C111" s="684"/>
      <c r="D111" s="681"/>
      <c r="E111" s="681"/>
      <c r="F111" s="681"/>
      <c r="G111" s="681"/>
      <c r="H111" s="681"/>
      <c r="I111" s="681"/>
      <c r="J111" s="681"/>
      <c r="K111" s="681"/>
      <c r="L111" s="681"/>
      <c r="M111" s="681"/>
      <c r="N111" s="681"/>
      <c r="O111" s="681"/>
      <c r="P111" s="681"/>
      <c r="Q111" s="681"/>
      <c r="R111" s="681"/>
      <c r="S111" s="681"/>
      <c r="T111" s="681"/>
      <c r="U111" s="681"/>
      <c r="V111" s="681"/>
      <c r="W111" s="681"/>
      <c r="X111" s="681"/>
      <c r="Y111" s="681"/>
      <c r="Z111" s="681"/>
      <c r="AA111" s="681"/>
      <c r="AB111" s="681"/>
      <c r="AC111" s="681"/>
      <c r="AD111" s="686"/>
      <c r="AF111" s="359" t="s">
        <v>57</v>
      </c>
      <c r="AG111" s="361">
        <f>+COUNTA(C112:AD113)</f>
        <v>0</v>
      </c>
    </row>
    <row r="112" spans="2:33" x14ac:dyDescent="0.15">
      <c r="B112" s="687" t="s">
        <v>62</v>
      </c>
      <c r="C112" s="689"/>
      <c r="D112" s="691"/>
      <c r="E112" s="691"/>
      <c r="F112" s="691"/>
      <c r="G112" s="691"/>
      <c r="H112" s="691"/>
      <c r="I112" s="691"/>
      <c r="J112" s="691"/>
      <c r="K112" s="691"/>
      <c r="L112" s="691"/>
      <c r="M112" s="691"/>
      <c r="N112" s="691"/>
      <c r="O112" s="691"/>
      <c r="P112" s="691"/>
      <c r="Q112" s="691"/>
      <c r="R112" s="691"/>
      <c r="S112" s="691"/>
      <c r="T112" s="691"/>
      <c r="U112" s="691"/>
      <c r="V112" s="691"/>
      <c r="W112" s="691"/>
      <c r="X112" s="691"/>
      <c r="Y112" s="691"/>
      <c r="Z112" s="691"/>
      <c r="AA112" s="691"/>
      <c r="AB112" s="691"/>
      <c r="AC112" s="691"/>
      <c r="AD112" s="693"/>
      <c r="AF112" s="363" t="s">
        <v>69</v>
      </c>
      <c r="AG112" s="364">
        <f>+AG111/AG108</f>
        <v>0</v>
      </c>
    </row>
    <row r="113" spans="2:33" x14ac:dyDescent="0.15">
      <c r="B113" s="688"/>
      <c r="C113" s="690"/>
      <c r="D113" s="692"/>
      <c r="E113" s="692"/>
      <c r="F113" s="692"/>
      <c r="G113" s="692"/>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4"/>
      <c r="AG113" s="365"/>
    </row>
    <row r="114" spans="2:33" x14ac:dyDescent="0.15">
      <c r="C114" s="366"/>
      <c r="D114" s="366"/>
      <c r="E114" s="366"/>
      <c r="F114" s="366"/>
      <c r="G114" s="366"/>
      <c r="H114" s="366"/>
      <c r="I114" s="366"/>
      <c r="J114" s="366"/>
      <c r="K114" s="366"/>
      <c r="L114" s="366"/>
      <c r="M114" s="366"/>
      <c r="N114" s="366"/>
      <c r="O114" s="366"/>
      <c r="P114" s="366"/>
      <c r="Q114" s="366"/>
      <c r="R114" s="366"/>
      <c r="S114" s="366"/>
      <c r="T114" s="366"/>
      <c r="U114" s="366"/>
      <c r="V114" s="366"/>
      <c r="W114" s="366"/>
      <c r="X114" s="366"/>
      <c r="Y114" s="366"/>
      <c r="Z114" s="366"/>
      <c r="AA114" s="366"/>
      <c r="AB114" s="366"/>
      <c r="AC114" s="366"/>
      <c r="AD114" s="366"/>
    </row>
    <row r="115" spans="2:33" x14ac:dyDescent="0.15">
      <c r="B115" s="349" t="s">
        <v>188</v>
      </c>
      <c r="C115" s="350" t="e">
        <f>+AD106+1</f>
        <v>#VALUE!</v>
      </c>
      <c r="D115" s="351" t="e">
        <f>+C115+1</f>
        <v>#VALUE!</v>
      </c>
      <c r="E115" s="351" t="e">
        <f t="shared" ref="E115:V115" si="28">+D115+1</f>
        <v>#VALUE!</v>
      </c>
      <c r="F115" s="351" t="e">
        <f t="shared" si="28"/>
        <v>#VALUE!</v>
      </c>
      <c r="G115" s="351" t="e">
        <f t="shared" si="28"/>
        <v>#VALUE!</v>
      </c>
      <c r="H115" s="351" t="e">
        <f t="shared" si="28"/>
        <v>#VALUE!</v>
      </c>
      <c r="I115" s="351" t="e">
        <f t="shared" si="28"/>
        <v>#VALUE!</v>
      </c>
      <c r="J115" s="351" t="e">
        <f t="shared" si="28"/>
        <v>#VALUE!</v>
      </c>
      <c r="K115" s="351" t="e">
        <f t="shared" si="28"/>
        <v>#VALUE!</v>
      </c>
      <c r="L115" s="351" t="e">
        <f t="shared" si="28"/>
        <v>#VALUE!</v>
      </c>
      <c r="M115" s="351" t="e">
        <f t="shared" si="28"/>
        <v>#VALUE!</v>
      </c>
      <c r="N115" s="351" t="e">
        <f t="shared" si="28"/>
        <v>#VALUE!</v>
      </c>
      <c r="O115" s="351" t="e">
        <f t="shared" si="28"/>
        <v>#VALUE!</v>
      </c>
      <c r="P115" s="351" t="e">
        <f t="shared" si="28"/>
        <v>#VALUE!</v>
      </c>
      <c r="Q115" s="351" t="e">
        <f t="shared" si="28"/>
        <v>#VALUE!</v>
      </c>
      <c r="R115" s="351" t="e">
        <f t="shared" si="28"/>
        <v>#VALUE!</v>
      </c>
      <c r="S115" s="351" t="e">
        <f t="shared" si="28"/>
        <v>#VALUE!</v>
      </c>
      <c r="T115" s="351" t="e">
        <f t="shared" si="28"/>
        <v>#VALUE!</v>
      </c>
      <c r="U115" s="351" t="e">
        <f t="shared" si="28"/>
        <v>#VALUE!</v>
      </c>
      <c r="V115" s="351" t="e">
        <f t="shared" si="28"/>
        <v>#VALUE!</v>
      </c>
      <c r="W115" s="351" t="e">
        <f>+V115+1</f>
        <v>#VALUE!</v>
      </c>
      <c r="X115" s="351" t="e">
        <f t="shared" ref="X115:Z115" si="29">+W115+1</f>
        <v>#VALUE!</v>
      </c>
      <c r="Y115" s="351" t="e">
        <f t="shared" si="29"/>
        <v>#VALUE!</v>
      </c>
      <c r="Z115" s="351" t="e">
        <f t="shared" si="29"/>
        <v>#VALUE!</v>
      </c>
      <c r="AA115" s="351" t="e">
        <f>+Z115+1</f>
        <v>#VALUE!</v>
      </c>
      <c r="AB115" s="351" t="e">
        <f t="shared" ref="AB115" si="30">+AA115+1</f>
        <v>#VALUE!</v>
      </c>
      <c r="AC115" s="351" t="e">
        <f>+AB115+1</f>
        <v>#VALUE!</v>
      </c>
      <c r="AD115" s="352" t="e">
        <f t="shared" ref="AD115" si="31">+AC115+1</f>
        <v>#VALUE!</v>
      </c>
      <c r="AE115" s="353"/>
      <c r="AF115" s="671">
        <f>+AF106+1</f>
        <v>12</v>
      </c>
      <c r="AG115" s="672"/>
    </row>
    <row r="116" spans="2:33" x14ac:dyDescent="0.15">
      <c r="B116" s="354" t="s">
        <v>65</v>
      </c>
      <c r="C116" s="355" t="e">
        <f>TEXT(WEEKDAY(+C115),"aaa")</f>
        <v>#VALUE!</v>
      </c>
      <c r="D116" s="356" t="e">
        <f t="shared" ref="D116:AD116" si="32">TEXT(WEEKDAY(+D115),"aaa")</f>
        <v>#VALUE!</v>
      </c>
      <c r="E116" s="356" t="e">
        <f t="shared" si="32"/>
        <v>#VALUE!</v>
      </c>
      <c r="F116" s="356" t="e">
        <f t="shared" si="32"/>
        <v>#VALUE!</v>
      </c>
      <c r="G116" s="356" t="e">
        <f t="shared" si="32"/>
        <v>#VALUE!</v>
      </c>
      <c r="H116" s="356" t="e">
        <f t="shared" si="32"/>
        <v>#VALUE!</v>
      </c>
      <c r="I116" s="356" t="e">
        <f t="shared" si="32"/>
        <v>#VALUE!</v>
      </c>
      <c r="J116" s="356" t="e">
        <f t="shared" si="32"/>
        <v>#VALUE!</v>
      </c>
      <c r="K116" s="356" t="e">
        <f t="shared" si="32"/>
        <v>#VALUE!</v>
      </c>
      <c r="L116" s="356" t="e">
        <f t="shared" si="32"/>
        <v>#VALUE!</v>
      </c>
      <c r="M116" s="356" t="e">
        <f t="shared" si="32"/>
        <v>#VALUE!</v>
      </c>
      <c r="N116" s="356" t="e">
        <f t="shared" si="32"/>
        <v>#VALUE!</v>
      </c>
      <c r="O116" s="356" t="e">
        <f t="shared" si="32"/>
        <v>#VALUE!</v>
      </c>
      <c r="P116" s="356" t="e">
        <f t="shared" si="32"/>
        <v>#VALUE!</v>
      </c>
      <c r="Q116" s="356" t="e">
        <f t="shared" si="32"/>
        <v>#VALUE!</v>
      </c>
      <c r="R116" s="356" t="e">
        <f t="shared" si="32"/>
        <v>#VALUE!</v>
      </c>
      <c r="S116" s="356" t="e">
        <f t="shared" si="32"/>
        <v>#VALUE!</v>
      </c>
      <c r="T116" s="356" t="e">
        <f t="shared" si="32"/>
        <v>#VALUE!</v>
      </c>
      <c r="U116" s="356" t="e">
        <f t="shared" si="32"/>
        <v>#VALUE!</v>
      </c>
      <c r="V116" s="356" t="e">
        <f t="shared" si="32"/>
        <v>#VALUE!</v>
      </c>
      <c r="W116" s="356" t="e">
        <f t="shared" si="32"/>
        <v>#VALUE!</v>
      </c>
      <c r="X116" s="356" t="e">
        <f t="shared" si="32"/>
        <v>#VALUE!</v>
      </c>
      <c r="Y116" s="356" t="e">
        <f t="shared" si="32"/>
        <v>#VALUE!</v>
      </c>
      <c r="Z116" s="356" t="e">
        <f t="shared" si="32"/>
        <v>#VALUE!</v>
      </c>
      <c r="AA116" s="356" t="e">
        <f t="shared" si="32"/>
        <v>#VALUE!</v>
      </c>
      <c r="AB116" s="356" t="e">
        <f t="shared" si="32"/>
        <v>#VALUE!</v>
      </c>
      <c r="AC116" s="356" t="e">
        <f t="shared" si="32"/>
        <v>#VALUE!</v>
      </c>
      <c r="AD116" s="357" t="e">
        <f t="shared" si="32"/>
        <v>#VALUE!</v>
      </c>
      <c r="AF116" s="358" t="s">
        <v>189</v>
      </c>
      <c r="AG116" s="340">
        <f>+COUNTIF(C117:AD118,"中止")</f>
        <v>0</v>
      </c>
    </row>
    <row r="117" spans="2:33" ht="13.5" customHeight="1" x14ac:dyDescent="0.15">
      <c r="B117" s="673" t="s">
        <v>178</v>
      </c>
      <c r="C117" s="675"/>
      <c r="D117" s="676"/>
      <c r="E117" s="676"/>
      <c r="F117" s="676"/>
      <c r="G117" s="676"/>
      <c r="H117" s="676"/>
      <c r="I117" s="676"/>
      <c r="J117" s="676"/>
      <c r="K117" s="676"/>
      <c r="L117" s="676"/>
      <c r="M117" s="676"/>
      <c r="N117" s="676"/>
      <c r="O117" s="676"/>
      <c r="P117" s="676"/>
      <c r="Q117" s="676"/>
      <c r="R117" s="676"/>
      <c r="S117" s="676"/>
      <c r="T117" s="676"/>
      <c r="U117" s="676"/>
      <c r="V117" s="676"/>
      <c r="W117" s="676"/>
      <c r="X117" s="676"/>
      <c r="Y117" s="676"/>
      <c r="Z117" s="676"/>
      <c r="AA117" s="676"/>
      <c r="AB117" s="676"/>
      <c r="AC117" s="676"/>
      <c r="AD117" s="678"/>
      <c r="AF117" s="359" t="s">
        <v>66</v>
      </c>
      <c r="AG117" s="360">
        <f>COUNTA(C115:AD115)-AG116</f>
        <v>28</v>
      </c>
    </row>
    <row r="118" spans="2:33" ht="13.5" customHeight="1" x14ac:dyDescent="0.15">
      <c r="B118" s="674"/>
      <c r="C118" s="675"/>
      <c r="D118" s="677"/>
      <c r="E118" s="677"/>
      <c r="F118" s="677"/>
      <c r="G118" s="677"/>
      <c r="H118" s="677"/>
      <c r="I118" s="677"/>
      <c r="J118" s="677"/>
      <c r="K118" s="677"/>
      <c r="L118" s="677"/>
      <c r="M118" s="677"/>
      <c r="N118" s="677"/>
      <c r="O118" s="677"/>
      <c r="P118" s="677"/>
      <c r="Q118" s="677"/>
      <c r="R118" s="677"/>
      <c r="S118" s="677"/>
      <c r="T118" s="677"/>
      <c r="U118" s="677"/>
      <c r="V118" s="677"/>
      <c r="W118" s="677"/>
      <c r="X118" s="677"/>
      <c r="Y118" s="677"/>
      <c r="Z118" s="677"/>
      <c r="AA118" s="677"/>
      <c r="AB118" s="677"/>
      <c r="AC118" s="677"/>
      <c r="AD118" s="679"/>
      <c r="AF118" s="359" t="s">
        <v>67</v>
      </c>
      <c r="AG118" s="361">
        <f>+COUNTA(C119:AD120)</f>
        <v>0</v>
      </c>
    </row>
    <row r="119" spans="2:33" ht="13.5" customHeight="1" x14ac:dyDescent="0.15">
      <c r="B119" s="682" t="s">
        <v>60</v>
      </c>
      <c r="C119" s="684"/>
      <c r="D119" s="680"/>
      <c r="E119" s="680"/>
      <c r="F119" s="680"/>
      <c r="G119" s="680"/>
      <c r="H119" s="680"/>
      <c r="I119" s="680"/>
      <c r="J119" s="680"/>
      <c r="K119" s="680"/>
      <c r="L119" s="680"/>
      <c r="M119" s="680"/>
      <c r="N119" s="680"/>
      <c r="O119" s="680"/>
      <c r="P119" s="680"/>
      <c r="Q119" s="680"/>
      <c r="R119" s="680"/>
      <c r="S119" s="680"/>
      <c r="T119" s="680"/>
      <c r="U119" s="680"/>
      <c r="V119" s="680"/>
      <c r="W119" s="680"/>
      <c r="X119" s="680"/>
      <c r="Y119" s="680"/>
      <c r="Z119" s="680"/>
      <c r="AA119" s="680"/>
      <c r="AB119" s="680"/>
      <c r="AC119" s="680"/>
      <c r="AD119" s="685"/>
      <c r="AF119" s="359" t="s">
        <v>68</v>
      </c>
      <c r="AG119" s="362">
        <f>+AG118/AG117</f>
        <v>0</v>
      </c>
    </row>
    <row r="120" spans="2:33" x14ac:dyDescent="0.15">
      <c r="B120" s="683"/>
      <c r="C120" s="684"/>
      <c r="D120" s="681"/>
      <c r="E120" s="681"/>
      <c r="F120" s="681"/>
      <c r="G120" s="681"/>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6"/>
      <c r="AF120" s="359" t="s">
        <v>57</v>
      </c>
      <c r="AG120" s="361">
        <f>+COUNTA(C121:AD122)</f>
        <v>0</v>
      </c>
    </row>
    <row r="121" spans="2:33" x14ac:dyDescent="0.15">
      <c r="B121" s="687" t="s">
        <v>62</v>
      </c>
      <c r="C121" s="689"/>
      <c r="D121" s="691"/>
      <c r="E121" s="691"/>
      <c r="F121" s="691"/>
      <c r="G121" s="691"/>
      <c r="H121" s="691"/>
      <c r="I121" s="691"/>
      <c r="J121" s="691"/>
      <c r="K121" s="691"/>
      <c r="L121" s="691"/>
      <c r="M121" s="691"/>
      <c r="N121" s="691"/>
      <c r="O121" s="691"/>
      <c r="P121" s="691"/>
      <c r="Q121" s="691"/>
      <c r="R121" s="691"/>
      <c r="S121" s="691"/>
      <c r="T121" s="691"/>
      <c r="U121" s="691"/>
      <c r="V121" s="691"/>
      <c r="W121" s="691"/>
      <c r="X121" s="691"/>
      <c r="Y121" s="691"/>
      <c r="Z121" s="691"/>
      <c r="AA121" s="691"/>
      <c r="AB121" s="691"/>
      <c r="AC121" s="691"/>
      <c r="AD121" s="693"/>
      <c r="AF121" s="363" t="s">
        <v>69</v>
      </c>
      <c r="AG121" s="364">
        <f>+AG120/AG117</f>
        <v>0</v>
      </c>
    </row>
    <row r="122" spans="2:33" x14ac:dyDescent="0.15">
      <c r="B122" s="688"/>
      <c r="C122" s="690"/>
      <c r="D122" s="692"/>
      <c r="E122" s="692"/>
      <c r="F122" s="692"/>
      <c r="G122" s="692"/>
      <c r="H122" s="692"/>
      <c r="I122" s="692"/>
      <c r="J122" s="692"/>
      <c r="K122" s="692"/>
      <c r="L122" s="692"/>
      <c r="M122" s="692"/>
      <c r="N122" s="692"/>
      <c r="O122" s="692"/>
      <c r="P122" s="692"/>
      <c r="Q122" s="692"/>
      <c r="R122" s="692"/>
      <c r="S122" s="692"/>
      <c r="T122" s="692"/>
      <c r="U122" s="692"/>
      <c r="V122" s="692"/>
      <c r="W122" s="692"/>
      <c r="X122" s="692"/>
      <c r="Y122" s="692"/>
      <c r="Z122" s="692"/>
      <c r="AA122" s="692"/>
      <c r="AB122" s="692"/>
      <c r="AC122" s="692"/>
      <c r="AD122" s="694"/>
      <c r="AG122" s="365"/>
    </row>
    <row r="123" spans="2:33" x14ac:dyDescent="0.15">
      <c r="C123" s="366"/>
      <c r="D123" s="366"/>
      <c r="E123" s="366"/>
      <c r="F123" s="366"/>
      <c r="G123" s="366"/>
      <c r="H123" s="366"/>
      <c r="I123" s="366"/>
      <c r="J123" s="366"/>
      <c r="K123" s="366"/>
      <c r="L123" s="366"/>
      <c r="M123" s="366"/>
      <c r="N123" s="366"/>
      <c r="O123" s="366"/>
      <c r="P123" s="366"/>
      <c r="Q123" s="366"/>
      <c r="R123" s="366"/>
      <c r="S123" s="366"/>
      <c r="T123" s="366"/>
      <c r="U123" s="366"/>
      <c r="V123" s="366"/>
      <c r="W123" s="366"/>
      <c r="X123" s="366"/>
      <c r="Y123" s="366"/>
      <c r="Z123" s="366"/>
      <c r="AA123" s="366"/>
      <c r="AB123" s="366"/>
      <c r="AC123" s="366"/>
      <c r="AD123" s="366"/>
    </row>
    <row r="124" spans="2:33" x14ac:dyDescent="0.15">
      <c r="B124" s="349" t="s">
        <v>188</v>
      </c>
      <c r="C124" s="350" t="e">
        <f>+AD115+1</f>
        <v>#VALUE!</v>
      </c>
      <c r="D124" s="351" t="e">
        <f>+C124+1</f>
        <v>#VALUE!</v>
      </c>
      <c r="E124" s="351" t="e">
        <f t="shared" ref="E124:V124" si="33">+D124+1</f>
        <v>#VALUE!</v>
      </c>
      <c r="F124" s="351" t="e">
        <f t="shared" si="33"/>
        <v>#VALUE!</v>
      </c>
      <c r="G124" s="351" t="e">
        <f t="shared" si="33"/>
        <v>#VALUE!</v>
      </c>
      <c r="H124" s="351" t="e">
        <f t="shared" si="33"/>
        <v>#VALUE!</v>
      </c>
      <c r="I124" s="351" t="e">
        <f t="shared" si="33"/>
        <v>#VALUE!</v>
      </c>
      <c r="J124" s="351" t="e">
        <f t="shared" si="33"/>
        <v>#VALUE!</v>
      </c>
      <c r="K124" s="351" t="e">
        <f t="shared" si="33"/>
        <v>#VALUE!</v>
      </c>
      <c r="L124" s="351" t="e">
        <f t="shared" si="33"/>
        <v>#VALUE!</v>
      </c>
      <c r="M124" s="351" t="e">
        <f t="shared" si="33"/>
        <v>#VALUE!</v>
      </c>
      <c r="N124" s="351" t="e">
        <f t="shared" si="33"/>
        <v>#VALUE!</v>
      </c>
      <c r="O124" s="351" t="e">
        <f t="shared" si="33"/>
        <v>#VALUE!</v>
      </c>
      <c r="P124" s="351" t="e">
        <f t="shared" si="33"/>
        <v>#VALUE!</v>
      </c>
      <c r="Q124" s="351" t="e">
        <f t="shared" si="33"/>
        <v>#VALUE!</v>
      </c>
      <c r="R124" s="351" t="e">
        <f t="shared" si="33"/>
        <v>#VALUE!</v>
      </c>
      <c r="S124" s="351" t="e">
        <f t="shared" si="33"/>
        <v>#VALUE!</v>
      </c>
      <c r="T124" s="351" t="e">
        <f t="shared" si="33"/>
        <v>#VALUE!</v>
      </c>
      <c r="U124" s="351" t="e">
        <f t="shared" si="33"/>
        <v>#VALUE!</v>
      </c>
      <c r="V124" s="351" t="e">
        <f t="shared" si="33"/>
        <v>#VALUE!</v>
      </c>
      <c r="W124" s="351" t="e">
        <f>+V124+1</f>
        <v>#VALUE!</v>
      </c>
      <c r="X124" s="351" t="e">
        <f t="shared" ref="X124:Z124" si="34">+W124+1</f>
        <v>#VALUE!</v>
      </c>
      <c r="Y124" s="351" t="e">
        <f t="shared" si="34"/>
        <v>#VALUE!</v>
      </c>
      <c r="Z124" s="351" t="e">
        <f t="shared" si="34"/>
        <v>#VALUE!</v>
      </c>
      <c r="AA124" s="351" t="e">
        <f>+Z124+1</f>
        <v>#VALUE!</v>
      </c>
      <c r="AB124" s="351" t="e">
        <f t="shared" ref="AB124" si="35">+AA124+1</f>
        <v>#VALUE!</v>
      </c>
      <c r="AC124" s="351" t="e">
        <f>+AB124+1</f>
        <v>#VALUE!</v>
      </c>
      <c r="AD124" s="352" t="e">
        <f t="shared" ref="AD124" si="36">+AC124+1</f>
        <v>#VALUE!</v>
      </c>
      <c r="AE124" s="353"/>
      <c r="AF124" s="671">
        <f>+AF115+1</f>
        <v>13</v>
      </c>
      <c r="AG124" s="672"/>
    </row>
    <row r="125" spans="2:33" x14ac:dyDescent="0.15">
      <c r="B125" s="354" t="s">
        <v>65</v>
      </c>
      <c r="C125" s="355" t="e">
        <f>TEXT(WEEKDAY(+C124),"aaa")</f>
        <v>#VALUE!</v>
      </c>
      <c r="D125" s="356" t="e">
        <f t="shared" ref="D125:AD125" si="37">TEXT(WEEKDAY(+D124),"aaa")</f>
        <v>#VALUE!</v>
      </c>
      <c r="E125" s="356" t="e">
        <f t="shared" si="37"/>
        <v>#VALUE!</v>
      </c>
      <c r="F125" s="356" t="e">
        <f t="shared" si="37"/>
        <v>#VALUE!</v>
      </c>
      <c r="G125" s="356" t="e">
        <f t="shared" si="37"/>
        <v>#VALUE!</v>
      </c>
      <c r="H125" s="356" t="e">
        <f t="shared" si="37"/>
        <v>#VALUE!</v>
      </c>
      <c r="I125" s="356" t="e">
        <f t="shared" si="37"/>
        <v>#VALUE!</v>
      </c>
      <c r="J125" s="356" t="e">
        <f t="shared" si="37"/>
        <v>#VALUE!</v>
      </c>
      <c r="K125" s="356" t="e">
        <f t="shared" si="37"/>
        <v>#VALUE!</v>
      </c>
      <c r="L125" s="356" t="e">
        <f t="shared" si="37"/>
        <v>#VALUE!</v>
      </c>
      <c r="M125" s="356" t="e">
        <f t="shared" si="37"/>
        <v>#VALUE!</v>
      </c>
      <c r="N125" s="356" t="e">
        <f t="shared" si="37"/>
        <v>#VALUE!</v>
      </c>
      <c r="O125" s="356" t="e">
        <f t="shared" si="37"/>
        <v>#VALUE!</v>
      </c>
      <c r="P125" s="356" t="e">
        <f t="shared" si="37"/>
        <v>#VALUE!</v>
      </c>
      <c r="Q125" s="356" t="e">
        <f t="shared" si="37"/>
        <v>#VALUE!</v>
      </c>
      <c r="R125" s="356" t="e">
        <f t="shared" si="37"/>
        <v>#VALUE!</v>
      </c>
      <c r="S125" s="356" t="e">
        <f t="shared" si="37"/>
        <v>#VALUE!</v>
      </c>
      <c r="T125" s="356" t="e">
        <f t="shared" si="37"/>
        <v>#VALUE!</v>
      </c>
      <c r="U125" s="356" t="e">
        <f t="shared" si="37"/>
        <v>#VALUE!</v>
      </c>
      <c r="V125" s="356" t="e">
        <f t="shared" si="37"/>
        <v>#VALUE!</v>
      </c>
      <c r="W125" s="356" t="e">
        <f t="shared" si="37"/>
        <v>#VALUE!</v>
      </c>
      <c r="X125" s="356" t="e">
        <f t="shared" si="37"/>
        <v>#VALUE!</v>
      </c>
      <c r="Y125" s="356" t="e">
        <f t="shared" si="37"/>
        <v>#VALUE!</v>
      </c>
      <c r="Z125" s="356" t="e">
        <f t="shared" si="37"/>
        <v>#VALUE!</v>
      </c>
      <c r="AA125" s="356" t="e">
        <f t="shared" si="37"/>
        <v>#VALUE!</v>
      </c>
      <c r="AB125" s="356" t="e">
        <f t="shared" si="37"/>
        <v>#VALUE!</v>
      </c>
      <c r="AC125" s="356" t="e">
        <f t="shared" si="37"/>
        <v>#VALUE!</v>
      </c>
      <c r="AD125" s="357" t="e">
        <f t="shared" si="37"/>
        <v>#VALUE!</v>
      </c>
      <c r="AF125" s="358" t="s">
        <v>189</v>
      </c>
      <c r="AG125" s="340">
        <f>+COUNTIF(C126:AD127,"中止")</f>
        <v>0</v>
      </c>
    </row>
    <row r="126" spans="2:33" ht="13.5" customHeight="1" x14ac:dyDescent="0.15">
      <c r="B126" s="673" t="s">
        <v>178</v>
      </c>
      <c r="C126" s="675"/>
      <c r="D126" s="676"/>
      <c r="E126" s="676"/>
      <c r="F126" s="676"/>
      <c r="G126" s="676"/>
      <c r="H126" s="676"/>
      <c r="I126" s="676"/>
      <c r="J126" s="676"/>
      <c r="K126" s="676"/>
      <c r="L126" s="676"/>
      <c r="M126" s="676"/>
      <c r="N126" s="676"/>
      <c r="O126" s="676"/>
      <c r="P126" s="676"/>
      <c r="Q126" s="676"/>
      <c r="R126" s="676"/>
      <c r="S126" s="676"/>
      <c r="T126" s="676"/>
      <c r="U126" s="676"/>
      <c r="V126" s="676"/>
      <c r="W126" s="676"/>
      <c r="X126" s="676"/>
      <c r="Y126" s="676"/>
      <c r="Z126" s="676"/>
      <c r="AA126" s="676"/>
      <c r="AB126" s="676"/>
      <c r="AC126" s="676"/>
      <c r="AD126" s="678"/>
      <c r="AF126" s="359" t="s">
        <v>66</v>
      </c>
      <c r="AG126" s="360">
        <f>COUNTA(C124:AD124)-AG125</f>
        <v>28</v>
      </c>
    </row>
    <row r="127" spans="2:33" ht="13.5" customHeight="1" x14ac:dyDescent="0.15">
      <c r="B127" s="674"/>
      <c r="C127" s="675"/>
      <c r="D127" s="677"/>
      <c r="E127" s="677"/>
      <c r="F127" s="677"/>
      <c r="G127" s="677"/>
      <c r="H127" s="677"/>
      <c r="I127" s="677"/>
      <c r="J127" s="677"/>
      <c r="K127" s="677"/>
      <c r="L127" s="677"/>
      <c r="M127" s="677"/>
      <c r="N127" s="677"/>
      <c r="O127" s="677"/>
      <c r="P127" s="677"/>
      <c r="Q127" s="677"/>
      <c r="R127" s="677"/>
      <c r="S127" s="677"/>
      <c r="T127" s="677"/>
      <c r="U127" s="677"/>
      <c r="V127" s="677"/>
      <c r="W127" s="677"/>
      <c r="X127" s="677"/>
      <c r="Y127" s="677"/>
      <c r="Z127" s="677"/>
      <c r="AA127" s="677"/>
      <c r="AB127" s="677"/>
      <c r="AC127" s="677"/>
      <c r="AD127" s="679"/>
      <c r="AF127" s="359" t="s">
        <v>67</v>
      </c>
      <c r="AG127" s="361">
        <f>+COUNTA(C128:AD129)</f>
        <v>0</v>
      </c>
    </row>
    <row r="128" spans="2:33" ht="13.5" customHeight="1" x14ac:dyDescent="0.15">
      <c r="B128" s="682" t="s">
        <v>60</v>
      </c>
      <c r="C128" s="684"/>
      <c r="D128" s="680"/>
      <c r="E128" s="680"/>
      <c r="F128" s="680"/>
      <c r="G128" s="680"/>
      <c r="H128" s="680"/>
      <c r="I128" s="680"/>
      <c r="J128" s="680"/>
      <c r="K128" s="680"/>
      <c r="L128" s="680"/>
      <c r="M128" s="680"/>
      <c r="N128" s="680"/>
      <c r="O128" s="680"/>
      <c r="P128" s="680"/>
      <c r="Q128" s="680"/>
      <c r="R128" s="680"/>
      <c r="S128" s="680"/>
      <c r="T128" s="680"/>
      <c r="U128" s="680"/>
      <c r="V128" s="680"/>
      <c r="W128" s="680"/>
      <c r="X128" s="680"/>
      <c r="Y128" s="680"/>
      <c r="Z128" s="680"/>
      <c r="AA128" s="680"/>
      <c r="AB128" s="680"/>
      <c r="AC128" s="680"/>
      <c r="AD128" s="685"/>
      <c r="AF128" s="359" t="s">
        <v>68</v>
      </c>
      <c r="AG128" s="362">
        <f>+AG127/AG126</f>
        <v>0</v>
      </c>
    </row>
    <row r="129" spans="2:33" x14ac:dyDescent="0.15">
      <c r="B129" s="683"/>
      <c r="C129" s="684"/>
      <c r="D129" s="681"/>
      <c r="E129" s="681"/>
      <c r="F129" s="681"/>
      <c r="G129" s="681"/>
      <c r="H129" s="681"/>
      <c r="I129" s="681"/>
      <c r="J129" s="681"/>
      <c r="K129" s="681"/>
      <c r="L129" s="681"/>
      <c r="M129" s="681"/>
      <c r="N129" s="681"/>
      <c r="O129" s="681"/>
      <c r="P129" s="681"/>
      <c r="Q129" s="681"/>
      <c r="R129" s="681"/>
      <c r="S129" s="681"/>
      <c r="T129" s="681"/>
      <c r="U129" s="681"/>
      <c r="V129" s="681"/>
      <c r="W129" s="681"/>
      <c r="X129" s="681"/>
      <c r="Y129" s="681"/>
      <c r="Z129" s="681"/>
      <c r="AA129" s="681"/>
      <c r="AB129" s="681"/>
      <c r="AC129" s="681"/>
      <c r="AD129" s="686"/>
      <c r="AF129" s="359" t="s">
        <v>57</v>
      </c>
      <c r="AG129" s="361">
        <f>+COUNTA(C130:AD131)</f>
        <v>0</v>
      </c>
    </row>
    <row r="130" spans="2:33" x14ac:dyDescent="0.15">
      <c r="B130" s="687" t="s">
        <v>62</v>
      </c>
      <c r="C130" s="689"/>
      <c r="D130" s="691"/>
      <c r="E130" s="691"/>
      <c r="F130" s="691"/>
      <c r="G130" s="691"/>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3"/>
      <c r="AF130" s="363" t="s">
        <v>69</v>
      </c>
      <c r="AG130" s="364">
        <f>+AG129/AG126</f>
        <v>0</v>
      </c>
    </row>
    <row r="131" spans="2:33" x14ac:dyDescent="0.15">
      <c r="B131" s="688"/>
      <c r="C131" s="690"/>
      <c r="D131" s="692"/>
      <c r="E131" s="692"/>
      <c r="F131" s="692"/>
      <c r="G131" s="692"/>
      <c r="H131" s="692"/>
      <c r="I131" s="692"/>
      <c r="J131" s="692"/>
      <c r="K131" s="692"/>
      <c r="L131" s="692"/>
      <c r="M131" s="692"/>
      <c r="N131" s="692"/>
      <c r="O131" s="692"/>
      <c r="P131" s="692"/>
      <c r="Q131" s="692"/>
      <c r="R131" s="692"/>
      <c r="S131" s="692"/>
      <c r="T131" s="692"/>
      <c r="U131" s="692"/>
      <c r="V131" s="692"/>
      <c r="W131" s="692"/>
      <c r="X131" s="692"/>
      <c r="Y131" s="692"/>
      <c r="Z131" s="692"/>
      <c r="AA131" s="692"/>
      <c r="AB131" s="692"/>
      <c r="AC131" s="692"/>
      <c r="AD131" s="694"/>
      <c r="AG131" s="365"/>
    </row>
    <row r="132" spans="2:33" x14ac:dyDescent="0.15">
      <c r="C132" s="366"/>
      <c r="D132" s="366"/>
      <c r="E132" s="366"/>
      <c r="F132" s="366"/>
      <c r="G132" s="366"/>
      <c r="H132" s="366"/>
      <c r="I132" s="366"/>
      <c r="J132" s="366"/>
      <c r="K132" s="366"/>
      <c r="L132" s="366"/>
      <c r="M132" s="366"/>
      <c r="N132" s="366"/>
      <c r="O132" s="366"/>
      <c r="P132" s="366"/>
      <c r="Q132" s="366"/>
      <c r="R132" s="366"/>
      <c r="S132" s="366"/>
      <c r="T132" s="366"/>
      <c r="U132" s="366"/>
      <c r="V132" s="366"/>
      <c r="W132" s="366"/>
      <c r="X132" s="366"/>
      <c r="Y132" s="366"/>
      <c r="Z132" s="366"/>
      <c r="AA132" s="366"/>
      <c r="AB132" s="366"/>
      <c r="AC132" s="366"/>
      <c r="AD132" s="366"/>
    </row>
    <row r="133" spans="2:33" x14ac:dyDescent="0.15">
      <c r="B133" s="349" t="s">
        <v>188</v>
      </c>
      <c r="C133" s="350" t="e">
        <f>+AD124+1</f>
        <v>#VALUE!</v>
      </c>
      <c r="D133" s="351" t="e">
        <f>+C133+1</f>
        <v>#VALUE!</v>
      </c>
      <c r="E133" s="351" t="e">
        <f t="shared" ref="E133:V133" si="38">+D133+1</f>
        <v>#VALUE!</v>
      </c>
      <c r="F133" s="351" t="e">
        <f t="shared" si="38"/>
        <v>#VALUE!</v>
      </c>
      <c r="G133" s="351" t="e">
        <f t="shared" si="38"/>
        <v>#VALUE!</v>
      </c>
      <c r="H133" s="351" t="e">
        <f t="shared" si="38"/>
        <v>#VALUE!</v>
      </c>
      <c r="I133" s="351" t="e">
        <f t="shared" si="38"/>
        <v>#VALUE!</v>
      </c>
      <c r="J133" s="351" t="e">
        <f t="shared" si="38"/>
        <v>#VALUE!</v>
      </c>
      <c r="K133" s="351" t="e">
        <f t="shared" si="38"/>
        <v>#VALUE!</v>
      </c>
      <c r="L133" s="351" t="e">
        <f t="shared" si="38"/>
        <v>#VALUE!</v>
      </c>
      <c r="M133" s="351" t="e">
        <f t="shared" si="38"/>
        <v>#VALUE!</v>
      </c>
      <c r="N133" s="351" t="e">
        <f t="shared" si="38"/>
        <v>#VALUE!</v>
      </c>
      <c r="O133" s="351" t="e">
        <f t="shared" si="38"/>
        <v>#VALUE!</v>
      </c>
      <c r="P133" s="351" t="e">
        <f t="shared" si="38"/>
        <v>#VALUE!</v>
      </c>
      <c r="Q133" s="351" t="e">
        <f t="shared" si="38"/>
        <v>#VALUE!</v>
      </c>
      <c r="R133" s="351" t="e">
        <f t="shared" si="38"/>
        <v>#VALUE!</v>
      </c>
      <c r="S133" s="351" t="e">
        <f t="shared" si="38"/>
        <v>#VALUE!</v>
      </c>
      <c r="T133" s="351" t="e">
        <f t="shared" si="38"/>
        <v>#VALUE!</v>
      </c>
      <c r="U133" s="351" t="e">
        <f t="shared" si="38"/>
        <v>#VALUE!</v>
      </c>
      <c r="V133" s="351" t="e">
        <f t="shared" si="38"/>
        <v>#VALUE!</v>
      </c>
      <c r="W133" s="351" t="e">
        <f>+V133+1</f>
        <v>#VALUE!</v>
      </c>
      <c r="X133" s="351" t="e">
        <f t="shared" ref="X133:Z133" si="39">+W133+1</f>
        <v>#VALUE!</v>
      </c>
      <c r="Y133" s="351" t="e">
        <f t="shared" si="39"/>
        <v>#VALUE!</v>
      </c>
      <c r="Z133" s="351" t="e">
        <f t="shared" si="39"/>
        <v>#VALUE!</v>
      </c>
      <c r="AA133" s="351" t="e">
        <f>+Z133+1</f>
        <v>#VALUE!</v>
      </c>
      <c r="AB133" s="351" t="e">
        <f t="shared" ref="AB133" si="40">+AA133+1</f>
        <v>#VALUE!</v>
      </c>
      <c r="AC133" s="351" t="e">
        <f>+AB133+1</f>
        <v>#VALUE!</v>
      </c>
      <c r="AD133" s="352" t="e">
        <f t="shared" ref="AD133" si="41">+AC133+1</f>
        <v>#VALUE!</v>
      </c>
      <c r="AE133" s="353"/>
      <c r="AF133" s="671">
        <f>+AF124+1</f>
        <v>14</v>
      </c>
      <c r="AG133" s="672"/>
    </row>
    <row r="134" spans="2:33" x14ac:dyDescent="0.15">
      <c r="B134" s="354" t="s">
        <v>65</v>
      </c>
      <c r="C134" s="355" t="e">
        <f>TEXT(WEEKDAY(+C133),"aaa")</f>
        <v>#VALUE!</v>
      </c>
      <c r="D134" s="356" t="e">
        <f t="shared" ref="D134:AD134" si="42">TEXT(WEEKDAY(+D133),"aaa")</f>
        <v>#VALUE!</v>
      </c>
      <c r="E134" s="356" t="e">
        <f t="shared" si="42"/>
        <v>#VALUE!</v>
      </c>
      <c r="F134" s="356" t="e">
        <f t="shared" si="42"/>
        <v>#VALUE!</v>
      </c>
      <c r="G134" s="356" t="e">
        <f t="shared" si="42"/>
        <v>#VALUE!</v>
      </c>
      <c r="H134" s="356" t="e">
        <f t="shared" si="42"/>
        <v>#VALUE!</v>
      </c>
      <c r="I134" s="356" t="e">
        <f t="shared" si="42"/>
        <v>#VALUE!</v>
      </c>
      <c r="J134" s="356" t="e">
        <f t="shared" si="42"/>
        <v>#VALUE!</v>
      </c>
      <c r="K134" s="356" t="e">
        <f t="shared" si="42"/>
        <v>#VALUE!</v>
      </c>
      <c r="L134" s="356" t="e">
        <f t="shared" si="42"/>
        <v>#VALUE!</v>
      </c>
      <c r="M134" s="356" t="e">
        <f t="shared" si="42"/>
        <v>#VALUE!</v>
      </c>
      <c r="N134" s="356" t="e">
        <f t="shared" si="42"/>
        <v>#VALUE!</v>
      </c>
      <c r="O134" s="356" t="e">
        <f t="shared" si="42"/>
        <v>#VALUE!</v>
      </c>
      <c r="P134" s="356" t="e">
        <f t="shared" si="42"/>
        <v>#VALUE!</v>
      </c>
      <c r="Q134" s="356" t="e">
        <f t="shared" si="42"/>
        <v>#VALUE!</v>
      </c>
      <c r="R134" s="356" t="e">
        <f t="shared" si="42"/>
        <v>#VALUE!</v>
      </c>
      <c r="S134" s="356" t="e">
        <f t="shared" si="42"/>
        <v>#VALUE!</v>
      </c>
      <c r="T134" s="356" t="e">
        <f t="shared" si="42"/>
        <v>#VALUE!</v>
      </c>
      <c r="U134" s="356" t="e">
        <f t="shared" si="42"/>
        <v>#VALUE!</v>
      </c>
      <c r="V134" s="356" t="e">
        <f t="shared" si="42"/>
        <v>#VALUE!</v>
      </c>
      <c r="W134" s="356" t="e">
        <f t="shared" si="42"/>
        <v>#VALUE!</v>
      </c>
      <c r="X134" s="356" t="e">
        <f t="shared" si="42"/>
        <v>#VALUE!</v>
      </c>
      <c r="Y134" s="356" t="e">
        <f t="shared" si="42"/>
        <v>#VALUE!</v>
      </c>
      <c r="Z134" s="356" t="e">
        <f t="shared" si="42"/>
        <v>#VALUE!</v>
      </c>
      <c r="AA134" s="356" t="e">
        <f t="shared" si="42"/>
        <v>#VALUE!</v>
      </c>
      <c r="AB134" s="356" t="e">
        <f t="shared" si="42"/>
        <v>#VALUE!</v>
      </c>
      <c r="AC134" s="356" t="e">
        <f t="shared" si="42"/>
        <v>#VALUE!</v>
      </c>
      <c r="AD134" s="357" t="e">
        <f t="shared" si="42"/>
        <v>#VALUE!</v>
      </c>
      <c r="AF134" s="358" t="s">
        <v>189</v>
      </c>
      <c r="AG134" s="340">
        <f>+COUNTIF(C135:AD136,"中止")</f>
        <v>0</v>
      </c>
    </row>
    <row r="135" spans="2:33" ht="13.5" customHeight="1" x14ac:dyDescent="0.15">
      <c r="B135" s="673" t="s">
        <v>178</v>
      </c>
      <c r="C135" s="675"/>
      <c r="D135" s="676"/>
      <c r="E135" s="676"/>
      <c r="F135" s="676"/>
      <c r="G135" s="676"/>
      <c r="H135" s="676"/>
      <c r="I135" s="676"/>
      <c r="J135" s="676"/>
      <c r="K135" s="676"/>
      <c r="L135" s="676"/>
      <c r="M135" s="676"/>
      <c r="N135" s="676"/>
      <c r="O135" s="676"/>
      <c r="P135" s="676"/>
      <c r="Q135" s="676"/>
      <c r="R135" s="676"/>
      <c r="S135" s="676"/>
      <c r="T135" s="676"/>
      <c r="U135" s="676"/>
      <c r="V135" s="676"/>
      <c r="W135" s="676"/>
      <c r="X135" s="676"/>
      <c r="Y135" s="676"/>
      <c r="Z135" s="676"/>
      <c r="AA135" s="676"/>
      <c r="AB135" s="676"/>
      <c r="AC135" s="676"/>
      <c r="AD135" s="678"/>
      <c r="AF135" s="359" t="s">
        <v>66</v>
      </c>
      <c r="AG135" s="360">
        <f>COUNTA(C133:AD133)-AG134</f>
        <v>28</v>
      </c>
    </row>
    <row r="136" spans="2:33" ht="13.5" customHeight="1" x14ac:dyDescent="0.15">
      <c r="B136" s="674"/>
      <c r="C136" s="675"/>
      <c r="D136" s="677"/>
      <c r="E136" s="677"/>
      <c r="F136" s="677"/>
      <c r="G136" s="677"/>
      <c r="H136" s="677"/>
      <c r="I136" s="677"/>
      <c r="J136" s="677"/>
      <c r="K136" s="677"/>
      <c r="L136" s="677"/>
      <c r="M136" s="677"/>
      <c r="N136" s="677"/>
      <c r="O136" s="677"/>
      <c r="P136" s="677"/>
      <c r="Q136" s="677"/>
      <c r="R136" s="677"/>
      <c r="S136" s="677"/>
      <c r="T136" s="677"/>
      <c r="U136" s="677"/>
      <c r="V136" s="677"/>
      <c r="W136" s="677"/>
      <c r="X136" s="677"/>
      <c r="Y136" s="677"/>
      <c r="Z136" s="677"/>
      <c r="AA136" s="677"/>
      <c r="AB136" s="677"/>
      <c r="AC136" s="677"/>
      <c r="AD136" s="679"/>
      <c r="AF136" s="359" t="s">
        <v>67</v>
      </c>
      <c r="AG136" s="361">
        <f>+COUNTA(C137:AD138)</f>
        <v>0</v>
      </c>
    </row>
    <row r="137" spans="2:33" ht="13.5" customHeight="1" x14ac:dyDescent="0.15">
      <c r="B137" s="682" t="s">
        <v>60</v>
      </c>
      <c r="C137" s="684"/>
      <c r="D137" s="680"/>
      <c r="E137" s="680"/>
      <c r="F137" s="680"/>
      <c r="G137" s="680"/>
      <c r="H137" s="680"/>
      <c r="I137" s="680"/>
      <c r="J137" s="680"/>
      <c r="K137" s="680"/>
      <c r="L137" s="680"/>
      <c r="M137" s="680"/>
      <c r="N137" s="680"/>
      <c r="O137" s="680"/>
      <c r="P137" s="680"/>
      <c r="Q137" s="680"/>
      <c r="R137" s="680"/>
      <c r="S137" s="680"/>
      <c r="T137" s="680"/>
      <c r="U137" s="680"/>
      <c r="V137" s="680"/>
      <c r="W137" s="680"/>
      <c r="X137" s="680"/>
      <c r="Y137" s="680"/>
      <c r="Z137" s="680"/>
      <c r="AA137" s="680"/>
      <c r="AB137" s="680"/>
      <c r="AC137" s="680"/>
      <c r="AD137" s="685"/>
      <c r="AF137" s="359" t="s">
        <v>68</v>
      </c>
      <c r="AG137" s="362">
        <f>+AG136/AG135</f>
        <v>0</v>
      </c>
    </row>
    <row r="138" spans="2:33" x14ac:dyDescent="0.15">
      <c r="B138" s="683"/>
      <c r="C138" s="684"/>
      <c r="D138" s="681"/>
      <c r="E138" s="681"/>
      <c r="F138" s="681"/>
      <c r="G138" s="681"/>
      <c r="H138" s="681"/>
      <c r="I138" s="681"/>
      <c r="J138" s="681"/>
      <c r="K138" s="681"/>
      <c r="L138" s="681"/>
      <c r="M138" s="681"/>
      <c r="N138" s="681"/>
      <c r="O138" s="681"/>
      <c r="P138" s="681"/>
      <c r="Q138" s="681"/>
      <c r="R138" s="681"/>
      <c r="S138" s="681"/>
      <c r="T138" s="681"/>
      <c r="U138" s="681"/>
      <c r="V138" s="681"/>
      <c r="W138" s="681"/>
      <c r="X138" s="681"/>
      <c r="Y138" s="681"/>
      <c r="Z138" s="681"/>
      <c r="AA138" s="681"/>
      <c r="AB138" s="681"/>
      <c r="AC138" s="681"/>
      <c r="AD138" s="686"/>
      <c r="AF138" s="359" t="s">
        <v>57</v>
      </c>
      <c r="AG138" s="361">
        <f>+COUNTA(C139:AD140)</f>
        <v>0</v>
      </c>
    </row>
    <row r="139" spans="2:33" x14ac:dyDescent="0.15">
      <c r="B139" s="687" t="s">
        <v>62</v>
      </c>
      <c r="C139" s="689"/>
      <c r="D139" s="691"/>
      <c r="E139" s="691"/>
      <c r="F139" s="691"/>
      <c r="G139" s="691"/>
      <c r="H139" s="691"/>
      <c r="I139" s="691"/>
      <c r="J139" s="691"/>
      <c r="K139" s="691"/>
      <c r="L139" s="691"/>
      <c r="M139" s="691"/>
      <c r="N139" s="691"/>
      <c r="O139" s="691"/>
      <c r="P139" s="691"/>
      <c r="Q139" s="691"/>
      <c r="R139" s="691"/>
      <c r="S139" s="691"/>
      <c r="T139" s="691"/>
      <c r="U139" s="691"/>
      <c r="V139" s="691"/>
      <c r="W139" s="691"/>
      <c r="X139" s="691"/>
      <c r="Y139" s="691"/>
      <c r="Z139" s="691"/>
      <c r="AA139" s="691"/>
      <c r="AB139" s="691"/>
      <c r="AC139" s="691"/>
      <c r="AD139" s="693"/>
      <c r="AF139" s="363" t="s">
        <v>69</v>
      </c>
      <c r="AG139" s="364">
        <f>+AG138/AG135</f>
        <v>0</v>
      </c>
    </row>
    <row r="140" spans="2:33" x14ac:dyDescent="0.15">
      <c r="B140" s="688"/>
      <c r="C140" s="690"/>
      <c r="D140" s="692"/>
      <c r="E140" s="692"/>
      <c r="F140" s="692"/>
      <c r="G140" s="692"/>
      <c r="H140" s="692"/>
      <c r="I140" s="692"/>
      <c r="J140" s="692"/>
      <c r="K140" s="692"/>
      <c r="L140" s="692"/>
      <c r="M140" s="692"/>
      <c r="N140" s="692"/>
      <c r="O140" s="692"/>
      <c r="P140" s="692"/>
      <c r="Q140" s="692"/>
      <c r="R140" s="692"/>
      <c r="S140" s="692"/>
      <c r="T140" s="692"/>
      <c r="U140" s="692"/>
      <c r="V140" s="692"/>
      <c r="W140" s="692"/>
      <c r="X140" s="692"/>
      <c r="Y140" s="692"/>
      <c r="Z140" s="692"/>
      <c r="AA140" s="692"/>
      <c r="AB140" s="692"/>
      <c r="AC140" s="692"/>
      <c r="AD140" s="694"/>
      <c r="AG140" s="365"/>
    </row>
    <row r="141" spans="2:33" x14ac:dyDescent="0.15">
      <c r="C141" s="366"/>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6"/>
    </row>
    <row r="142" spans="2:33" x14ac:dyDescent="0.15">
      <c r="B142" s="349" t="s">
        <v>188</v>
      </c>
      <c r="C142" s="350" t="e">
        <f>+AD133+1</f>
        <v>#VALUE!</v>
      </c>
      <c r="D142" s="351" t="e">
        <f>+C142+1</f>
        <v>#VALUE!</v>
      </c>
      <c r="E142" s="351" t="e">
        <f t="shared" ref="E142:V142" si="43">+D142+1</f>
        <v>#VALUE!</v>
      </c>
      <c r="F142" s="351" t="e">
        <f t="shared" si="43"/>
        <v>#VALUE!</v>
      </c>
      <c r="G142" s="351" t="e">
        <f t="shared" si="43"/>
        <v>#VALUE!</v>
      </c>
      <c r="H142" s="351" t="e">
        <f t="shared" si="43"/>
        <v>#VALUE!</v>
      </c>
      <c r="I142" s="351" t="e">
        <f t="shared" si="43"/>
        <v>#VALUE!</v>
      </c>
      <c r="J142" s="351" t="e">
        <f t="shared" si="43"/>
        <v>#VALUE!</v>
      </c>
      <c r="K142" s="351" t="e">
        <f t="shared" si="43"/>
        <v>#VALUE!</v>
      </c>
      <c r="L142" s="351" t="e">
        <f t="shared" si="43"/>
        <v>#VALUE!</v>
      </c>
      <c r="M142" s="351" t="e">
        <f t="shared" si="43"/>
        <v>#VALUE!</v>
      </c>
      <c r="N142" s="351" t="e">
        <f t="shared" si="43"/>
        <v>#VALUE!</v>
      </c>
      <c r="O142" s="351" t="e">
        <f t="shared" si="43"/>
        <v>#VALUE!</v>
      </c>
      <c r="P142" s="351" t="e">
        <f t="shared" si="43"/>
        <v>#VALUE!</v>
      </c>
      <c r="Q142" s="351" t="e">
        <f t="shared" si="43"/>
        <v>#VALUE!</v>
      </c>
      <c r="R142" s="351" t="e">
        <f t="shared" si="43"/>
        <v>#VALUE!</v>
      </c>
      <c r="S142" s="351" t="e">
        <f t="shared" si="43"/>
        <v>#VALUE!</v>
      </c>
      <c r="T142" s="351" t="e">
        <f t="shared" si="43"/>
        <v>#VALUE!</v>
      </c>
      <c r="U142" s="351" t="e">
        <f t="shared" si="43"/>
        <v>#VALUE!</v>
      </c>
      <c r="V142" s="351" t="e">
        <f t="shared" si="43"/>
        <v>#VALUE!</v>
      </c>
      <c r="W142" s="351" t="e">
        <f>+V142+1</f>
        <v>#VALUE!</v>
      </c>
      <c r="X142" s="351" t="e">
        <f t="shared" ref="X142:Z142" si="44">+W142+1</f>
        <v>#VALUE!</v>
      </c>
      <c r="Y142" s="351" t="e">
        <f t="shared" si="44"/>
        <v>#VALUE!</v>
      </c>
      <c r="Z142" s="351" t="e">
        <f t="shared" si="44"/>
        <v>#VALUE!</v>
      </c>
      <c r="AA142" s="351" t="e">
        <f>+Z142+1</f>
        <v>#VALUE!</v>
      </c>
      <c r="AB142" s="351" t="e">
        <f t="shared" ref="AB142" si="45">+AA142+1</f>
        <v>#VALUE!</v>
      </c>
      <c r="AC142" s="351" t="e">
        <f>+AB142+1</f>
        <v>#VALUE!</v>
      </c>
      <c r="AD142" s="352" t="e">
        <f t="shared" ref="AD142" si="46">+AC142+1</f>
        <v>#VALUE!</v>
      </c>
      <c r="AE142" s="353"/>
      <c r="AF142" s="671">
        <f>+AF133+1</f>
        <v>15</v>
      </c>
      <c r="AG142" s="672"/>
    </row>
    <row r="143" spans="2:33" x14ac:dyDescent="0.15">
      <c r="B143" s="354" t="s">
        <v>65</v>
      </c>
      <c r="C143" s="355" t="e">
        <f>TEXT(WEEKDAY(+C142),"aaa")</f>
        <v>#VALUE!</v>
      </c>
      <c r="D143" s="356" t="e">
        <f t="shared" ref="D143:AD143" si="47">TEXT(WEEKDAY(+D142),"aaa")</f>
        <v>#VALUE!</v>
      </c>
      <c r="E143" s="356" t="e">
        <f t="shared" si="47"/>
        <v>#VALUE!</v>
      </c>
      <c r="F143" s="356" t="e">
        <f t="shared" si="47"/>
        <v>#VALUE!</v>
      </c>
      <c r="G143" s="356" t="e">
        <f t="shared" si="47"/>
        <v>#VALUE!</v>
      </c>
      <c r="H143" s="356" t="e">
        <f t="shared" si="47"/>
        <v>#VALUE!</v>
      </c>
      <c r="I143" s="356" t="e">
        <f t="shared" si="47"/>
        <v>#VALUE!</v>
      </c>
      <c r="J143" s="356" t="e">
        <f t="shared" si="47"/>
        <v>#VALUE!</v>
      </c>
      <c r="K143" s="356" t="e">
        <f t="shared" si="47"/>
        <v>#VALUE!</v>
      </c>
      <c r="L143" s="356" t="e">
        <f t="shared" si="47"/>
        <v>#VALUE!</v>
      </c>
      <c r="M143" s="356" t="e">
        <f t="shared" si="47"/>
        <v>#VALUE!</v>
      </c>
      <c r="N143" s="356" t="e">
        <f t="shared" si="47"/>
        <v>#VALUE!</v>
      </c>
      <c r="O143" s="356" t="e">
        <f t="shared" si="47"/>
        <v>#VALUE!</v>
      </c>
      <c r="P143" s="356" t="e">
        <f t="shared" si="47"/>
        <v>#VALUE!</v>
      </c>
      <c r="Q143" s="356" t="e">
        <f t="shared" si="47"/>
        <v>#VALUE!</v>
      </c>
      <c r="R143" s="356" t="e">
        <f t="shared" si="47"/>
        <v>#VALUE!</v>
      </c>
      <c r="S143" s="356" t="e">
        <f t="shared" si="47"/>
        <v>#VALUE!</v>
      </c>
      <c r="T143" s="356" t="e">
        <f t="shared" si="47"/>
        <v>#VALUE!</v>
      </c>
      <c r="U143" s="356" t="e">
        <f t="shared" si="47"/>
        <v>#VALUE!</v>
      </c>
      <c r="V143" s="356" t="e">
        <f t="shared" si="47"/>
        <v>#VALUE!</v>
      </c>
      <c r="W143" s="356" t="e">
        <f t="shared" si="47"/>
        <v>#VALUE!</v>
      </c>
      <c r="X143" s="356" t="e">
        <f t="shared" si="47"/>
        <v>#VALUE!</v>
      </c>
      <c r="Y143" s="356" t="e">
        <f t="shared" si="47"/>
        <v>#VALUE!</v>
      </c>
      <c r="Z143" s="356" t="e">
        <f t="shared" si="47"/>
        <v>#VALUE!</v>
      </c>
      <c r="AA143" s="356" t="e">
        <f t="shared" si="47"/>
        <v>#VALUE!</v>
      </c>
      <c r="AB143" s="356" t="e">
        <f t="shared" si="47"/>
        <v>#VALUE!</v>
      </c>
      <c r="AC143" s="356" t="e">
        <f t="shared" si="47"/>
        <v>#VALUE!</v>
      </c>
      <c r="AD143" s="357" t="e">
        <f t="shared" si="47"/>
        <v>#VALUE!</v>
      </c>
      <c r="AF143" s="358" t="s">
        <v>189</v>
      </c>
      <c r="AG143" s="340">
        <f>+COUNTIF(C144:AD145,"中止")</f>
        <v>0</v>
      </c>
    </row>
    <row r="144" spans="2:33" ht="13.5" customHeight="1" x14ac:dyDescent="0.15">
      <c r="B144" s="673" t="s">
        <v>178</v>
      </c>
      <c r="C144" s="675"/>
      <c r="D144" s="676"/>
      <c r="E144" s="676"/>
      <c r="F144" s="676"/>
      <c r="G144" s="676"/>
      <c r="H144" s="676"/>
      <c r="I144" s="676"/>
      <c r="J144" s="676"/>
      <c r="K144" s="676"/>
      <c r="L144" s="676"/>
      <c r="M144" s="676"/>
      <c r="N144" s="676"/>
      <c r="O144" s="676"/>
      <c r="P144" s="676"/>
      <c r="Q144" s="676"/>
      <c r="R144" s="676"/>
      <c r="S144" s="676"/>
      <c r="T144" s="676"/>
      <c r="U144" s="676"/>
      <c r="V144" s="676"/>
      <c r="W144" s="676"/>
      <c r="X144" s="676"/>
      <c r="Y144" s="676"/>
      <c r="Z144" s="676"/>
      <c r="AA144" s="676"/>
      <c r="AB144" s="676"/>
      <c r="AC144" s="676"/>
      <c r="AD144" s="678"/>
      <c r="AF144" s="359" t="s">
        <v>66</v>
      </c>
      <c r="AG144" s="360">
        <f>COUNTA(C142:AD142)-AG143</f>
        <v>28</v>
      </c>
    </row>
    <row r="145" spans="2:33" ht="13.5" customHeight="1" x14ac:dyDescent="0.15">
      <c r="B145" s="674"/>
      <c r="C145" s="675"/>
      <c r="D145" s="677"/>
      <c r="E145" s="677"/>
      <c r="F145" s="677"/>
      <c r="G145" s="677"/>
      <c r="H145" s="677"/>
      <c r="I145" s="677"/>
      <c r="J145" s="677"/>
      <c r="K145" s="677"/>
      <c r="L145" s="677"/>
      <c r="M145" s="677"/>
      <c r="N145" s="677"/>
      <c r="O145" s="677"/>
      <c r="P145" s="677"/>
      <c r="Q145" s="677"/>
      <c r="R145" s="677"/>
      <c r="S145" s="677"/>
      <c r="T145" s="677"/>
      <c r="U145" s="677"/>
      <c r="V145" s="677"/>
      <c r="W145" s="677"/>
      <c r="X145" s="677"/>
      <c r="Y145" s="677"/>
      <c r="Z145" s="677"/>
      <c r="AA145" s="677"/>
      <c r="AB145" s="677"/>
      <c r="AC145" s="677"/>
      <c r="AD145" s="679"/>
      <c r="AF145" s="359" t="s">
        <v>67</v>
      </c>
      <c r="AG145" s="361">
        <f>+COUNTA(C146:AD147)</f>
        <v>0</v>
      </c>
    </row>
    <row r="146" spans="2:33" ht="13.5" customHeight="1" x14ac:dyDescent="0.15">
      <c r="B146" s="682" t="s">
        <v>60</v>
      </c>
      <c r="C146" s="684"/>
      <c r="D146" s="680"/>
      <c r="E146" s="680"/>
      <c r="F146" s="680"/>
      <c r="G146" s="680"/>
      <c r="H146" s="680"/>
      <c r="I146" s="680"/>
      <c r="J146" s="680"/>
      <c r="K146" s="680"/>
      <c r="L146" s="680"/>
      <c r="M146" s="680"/>
      <c r="N146" s="680"/>
      <c r="O146" s="680"/>
      <c r="P146" s="680"/>
      <c r="Q146" s="680"/>
      <c r="R146" s="680"/>
      <c r="S146" s="680"/>
      <c r="T146" s="680"/>
      <c r="U146" s="680"/>
      <c r="V146" s="680"/>
      <c r="W146" s="680"/>
      <c r="X146" s="680"/>
      <c r="Y146" s="680"/>
      <c r="Z146" s="680"/>
      <c r="AA146" s="680"/>
      <c r="AB146" s="680"/>
      <c r="AC146" s="680"/>
      <c r="AD146" s="685"/>
      <c r="AF146" s="359" t="s">
        <v>68</v>
      </c>
      <c r="AG146" s="362">
        <f>+AG145/AG144</f>
        <v>0</v>
      </c>
    </row>
    <row r="147" spans="2:33" x14ac:dyDescent="0.15">
      <c r="B147" s="683"/>
      <c r="C147" s="684"/>
      <c r="D147" s="681"/>
      <c r="E147" s="681"/>
      <c r="F147" s="681"/>
      <c r="G147" s="681"/>
      <c r="H147" s="681"/>
      <c r="I147" s="681"/>
      <c r="J147" s="681"/>
      <c r="K147" s="681"/>
      <c r="L147" s="681"/>
      <c r="M147" s="681"/>
      <c r="N147" s="681"/>
      <c r="O147" s="681"/>
      <c r="P147" s="681"/>
      <c r="Q147" s="681"/>
      <c r="R147" s="681"/>
      <c r="S147" s="681"/>
      <c r="T147" s="681"/>
      <c r="U147" s="681"/>
      <c r="V147" s="681"/>
      <c r="W147" s="681"/>
      <c r="X147" s="681"/>
      <c r="Y147" s="681"/>
      <c r="Z147" s="681"/>
      <c r="AA147" s="681"/>
      <c r="AB147" s="681"/>
      <c r="AC147" s="681"/>
      <c r="AD147" s="686"/>
      <c r="AF147" s="359" t="s">
        <v>57</v>
      </c>
      <c r="AG147" s="361">
        <f>+COUNTA(C148:AD149)</f>
        <v>0</v>
      </c>
    </row>
    <row r="148" spans="2:33" x14ac:dyDescent="0.15">
      <c r="B148" s="687" t="s">
        <v>62</v>
      </c>
      <c r="C148" s="689"/>
      <c r="D148" s="691"/>
      <c r="E148" s="691"/>
      <c r="F148" s="691"/>
      <c r="G148" s="691"/>
      <c r="H148" s="691"/>
      <c r="I148" s="691"/>
      <c r="J148" s="691"/>
      <c r="K148" s="691"/>
      <c r="L148" s="691"/>
      <c r="M148" s="691"/>
      <c r="N148" s="691"/>
      <c r="O148" s="691"/>
      <c r="P148" s="691"/>
      <c r="Q148" s="691"/>
      <c r="R148" s="691"/>
      <c r="S148" s="691"/>
      <c r="T148" s="691"/>
      <c r="U148" s="691"/>
      <c r="V148" s="691"/>
      <c r="W148" s="691"/>
      <c r="X148" s="691"/>
      <c r="Y148" s="691"/>
      <c r="Z148" s="691"/>
      <c r="AA148" s="691"/>
      <c r="AB148" s="691"/>
      <c r="AC148" s="691"/>
      <c r="AD148" s="693"/>
      <c r="AF148" s="363" t="s">
        <v>69</v>
      </c>
      <c r="AG148" s="364">
        <f>+AG147/AG144</f>
        <v>0</v>
      </c>
    </row>
    <row r="149" spans="2:33" x14ac:dyDescent="0.15">
      <c r="B149" s="688"/>
      <c r="C149" s="690"/>
      <c r="D149" s="692"/>
      <c r="E149" s="692"/>
      <c r="F149" s="692"/>
      <c r="G149" s="692"/>
      <c r="H149" s="692"/>
      <c r="I149" s="692"/>
      <c r="J149" s="692"/>
      <c r="K149" s="692"/>
      <c r="L149" s="692"/>
      <c r="M149" s="692"/>
      <c r="N149" s="692"/>
      <c r="O149" s="692"/>
      <c r="P149" s="692"/>
      <c r="Q149" s="692"/>
      <c r="R149" s="692"/>
      <c r="S149" s="692"/>
      <c r="T149" s="692"/>
      <c r="U149" s="692"/>
      <c r="V149" s="692"/>
      <c r="W149" s="692"/>
      <c r="X149" s="692"/>
      <c r="Y149" s="692"/>
      <c r="Z149" s="692"/>
      <c r="AA149" s="692"/>
      <c r="AB149" s="692"/>
      <c r="AC149" s="692"/>
      <c r="AD149" s="694"/>
      <c r="AG149" s="365"/>
    </row>
    <row r="150" spans="2:33" x14ac:dyDescent="0.15">
      <c r="C150" s="366"/>
      <c r="D150" s="366"/>
      <c r="E150" s="366"/>
      <c r="F150" s="366"/>
      <c r="G150" s="366"/>
      <c r="H150" s="366"/>
      <c r="I150" s="366"/>
      <c r="J150" s="366"/>
      <c r="K150" s="366"/>
      <c r="L150" s="366"/>
      <c r="M150" s="366"/>
      <c r="N150" s="366"/>
      <c r="O150" s="366"/>
      <c r="P150" s="366"/>
      <c r="Q150" s="366"/>
      <c r="R150" s="366"/>
      <c r="S150" s="366"/>
      <c r="T150" s="366"/>
      <c r="U150" s="366"/>
      <c r="V150" s="366"/>
      <c r="W150" s="366"/>
      <c r="X150" s="366"/>
      <c r="Y150" s="366"/>
      <c r="Z150" s="366"/>
      <c r="AA150" s="366"/>
      <c r="AB150" s="366"/>
      <c r="AC150" s="366"/>
      <c r="AD150" s="366"/>
    </row>
    <row r="151" spans="2:33" x14ac:dyDescent="0.15">
      <c r="B151" s="349" t="s">
        <v>188</v>
      </c>
      <c r="C151" s="350" t="e">
        <f>+AD142+1</f>
        <v>#VALUE!</v>
      </c>
      <c r="D151" s="351" t="e">
        <f>+C151+1</f>
        <v>#VALUE!</v>
      </c>
      <c r="E151" s="351" t="e">
        <f t="shared" ref="E151:V151" si="48">+D151+1</f>
        <v>#VALUE!</v>
      </c>
      <c r="F151" s="351" t="e">
        <f t="shared" si="48"/>
        <v>#VALUE!</v>
      </c>
      <c r="G151" s="351" t="e">
        <f t="shared" si="48"/>
        <v>#VALUE!</v>
      </c>
      <c r="H151" s="351" t="e">
        <f t="shared" si="48"/>
        <v>#VALUE!</v>
      </c>
      <c r="I151" s="351" t="e">
        <f t="shared" si="48"/>
        <v>#VALUE!</v>
      </c>
      <c r="J151" s="351" t="e">
        <f t="shared" si="48"/>
        <v>#VALUE!</v>
      </c>
      <c r="K151" s="351" t="e">
        <f t="shared" si="48"/>
        <v>#VALUE!</v>
      </c>
      <c r="L151" s="351" t="e">
        <f t="shared" si="48"/>
        <v>#VALUE!</v>
      </c>
      <c r="M151" s="351" t="e">
        <f t="shared" si="48"/>
        <v>#VALUE!</v>
      </c>
      <c r="N151" s="351" t="e">
        <f t="shared" si="48"/>
        <v>#VALUE!</v>
      </c>
      <c r="O151" s="351" t="e">
        <f t="shared" si="48"/>
        <v>#VALUE!</v>
      </c>
      <c r="P151" s="351" t="e">
        <f t="shared" si="48"/>
        <v>#VALUE!</v>
      </c>
      <c r="Q151" s="351" t="e">
        <f t="shared" si="48"/>
        <v>#VALUE!</v>
      </c>
      <c r="R151" s="351" t="e">
        <f t="shared" si="48"/>
        <v>#VALUE!</v>
      </c>
      <c r="S151" s="351" t="e">
        <f t="shared" si="48"/>
        <v>#VALUE!</v>
      </c>
      <c r="T151" s="351" t="e">
        <f t="shared" si="48"/>
        <v>#VALUE!</v>
      </c>
      <c r="U151" s="351" t="e">
        <f t="shared" si="48"/>
        <v>#VALUE!</v>
      </c>
      <c r="V151" s="351" t="e">
        <f t="shared" si="48"/>
        <v>#VALUE!</v>
      </c>
      <c r="W151" s="351" t="e">
        <f>+V151+1</f>
        <v>#VALUE!</v>
      </c>
      <c r="X151" s="351" t="e">
        <f t="shared" ref="X151:Z151" si="49">+W151+1</f>
        <v>#VALUE!</v>
      </c>
      <c r="Y151" s="351" t="e">
        <f t="shared" si="49"/>
        <v>#VALUE!</v>
      </c>
      <c r="Z151" s="351" t="e">
        <f t="shared" si="49"/>
        <v>#VALUE!</v>
      </c>
      <c r="AA151" s="351" t="e">
        <f>+Z151+1</f>
        <v>#VALUE!</v>
      </c>
      <c r="AB151" s="351" t="e">
        <f t="shared" ref="AB151" si="50">+AA151+1</f>
        <v>#VALUE!</v>
      </c>
      <c r="AC151" s="351" t="e">
        <f>+AB151+1</f>
        <v>#VALUE!</v>
      </c>
      <c r="AD151" s="352" t="e">
        <f t="shared" ref="AD151" si="51">+AC151+1</f>
        <v>#VALUE!</v>
      </c>
      <c r="AE151" s="353"/>
      <c r="AF151" s="671">
        <f>+AF142+1</f>
        <v>16</v>
      </c>
      <c r="AG151" s="672"/>
    </row>
    <row r="152" spans="2:33" x14ac:dyDescent="0.15">
      <c r="B152" s="354" t="s">
        <v>65</v>
      </c>
      <c r="C152" s="355" t="e">
        <f>TEXT(WEEKDAY(+C151),"aaa")</f>
        <v>#VALUE!</v>
      </c>
      <c r="D152" s="356" t="e">
        <f t="shared" ref="D152:AD152" si="52">TEXT(WEEKDAY(+D151),"aaa")</f>
        <v>#VALUE!</v>
      </c>
      <c r="E152" s="356" t="e">
        <f t="shared" si="52"/>
        <v>#VALUE!</v>
      </c>
      <c r="F152" s="356" t="e">
        <f t="shared" si="52"/>
        <v>#VALUE!</v>
      </c>
      <c r="G152" s="356" t="e">
        <f t="shared" si="52"/>
        <v>#VALUE!</v>
      </c>
      <c r="H152" s="356" t="e">
        <f t="shared" si="52"/>
        <v>#VALUE!</v>
      </c>
      <c r="I152" s="356" t="e">
        <f t="shared" si="52"/>
        <v>#VALUE!</v>
      </c>
      <c r="J152" s="356" t="e">
        <f t="shared" si="52"/>
        <v>#VALUE!</v>
      </c>
      <c r="K152" s="356" t="e">
        <f t="shared" si="52"/>
        <v>#VALUE!</v>
      </c>
      <c r="L152" s="356" t="e">
        <f t="shared" si="52"/>
        <v>#VALUE!</v>
      </c>
      <c r="M152" s="356" t="e">
        <f t="shared" si="52"/>
        <v>#VALUE!</v>
      </c>
      <c r="N152" s="356" t="e">
        <f t="shared" si="52"/>
        <v>#VALUE!</v>
      </c>
      <c r="O152" s="356" t="e">
        <f t="shared" si="52"/>
        <v>#VALUE!</v>
      </c>
      <c r="P152" s="356" t="e">
        <f t="shared" si="52"/>
        <v>#VALUE!</v>
      </c>
      <c r="Q152" s="356" t="e">
        <f t="shared" si="52"/>
        <v>#VALUE!</v>
      </c>
      <c r="R152" s="356" t="e">
        <f t="shared" si="52"/>
        <v>#VALUE!</v>
      </c>
      <c r="S152" s="356" t="e">
        <f t="shared" si="52"/>
        <v>#VALUE!</v>
      </c>
      <c r="T152" s="356" t="e">
        <f t="shared" si="52"/>
        <v>#VALUE!</v>
      </c>
      <c r="U152" s="356" t="e">
        <f t="shared" si="52"/>
        <v>#VALUE!</v>
      </c>
      <c r="V152" s="356" t="e">
        <f t="shared" si="52"/>
        <v>#VALUE!</v>
      </c>
      <c r="W152" s="356" t="e">
        <f t="shared" si="52"/>
        <v>#VALUE!</v>
      </c>
      <c r="X152" s="356" t="e">
        <f t="shared" si="52"/>
        <v>#VALUE!</v>
      </c>
      <c r="Y152" s="356" t="e">
        <f t="shared" si="52"/>
        <v>#VALUE!</v>
      </c>
      <c r="Z152" s="356" t="e">
        <f t="shared" si="52"/>
        <v>#VALUE!</v>
      </c>
      <c r="AA152" s="356" t="e">
        <f t="shared" si="52"/>
        <v>#VALUE!</v>
      </c>
      <c r="AB152" s="356" t="e">
        <f t="shared" si="52"/>
        <v>#VALUE!</v>
      </c>
      <c r="AC152" s="356" t="e">
        <f t="shared" si="52"/>
        <v>#VALUE!</v>
      </c>
      <c r="AD152" s="357" t="e">
        <f t="shared" si="52"/>
        <v>#VALUE!</v>
      </c>
      <c r="AF152" s="358" t="s">
        <v>189</v>
      </c>
      <c r="AG152" s="340">
        <f>+COUNTIF(C153:AD154,"中止")</f>
        <v>0</v>
      </c>
    </row>
    <row r="153" spans="2:33" ht="13.5" customHeight="1" x14ac:dyDescent="0.15">
      <c r="B153" s="673" t="s">
        <v>178</v>
      </c>
      <c r="C153" s="675"/>
      <c r="D153" s="676"/>
      <c r="E153" s="676"/>
      <c r="F153" s="676"/>
      <c r="G153" s="676"/>
      <c r="H153" s="676"/>
      <c r="I153" s="676"/>
      <c r="J153" s="676"/>
      <c r="K153" s="676"/>
      <c r="L153" s="676"/>
      <c r="M153" s="676"/>
      <c r="N153" s="676"/>
      <c r="O153" s="676"/>
      <c r="P153" s="676"/>
      <c r="Q153" s="676"/>
      <c r="R153" s="676"/>
      <c r="S153" s="676"/>
      <c r="T153" s="676"/>
      <c r="U153" s="676"/>
      <c r="V153" s="676"/>
      <c r="W153" s="676"/>
      <c r="X153" s="676"/>
      <c r="Y153" s="676"/>
      <c r="Z153" s="676"/>
      <c r="AA153" s="676"/>
      <c r="AB153" s="676"/>
      <c r="AC153" s="676"/>
      <c r="AD153" s="678"/>
      <c r="AF153" s="359" t="s">
        <v>66</v>
      </c>
      <c r="AG153" s="360">
        <f>COUNTA(C151:AD151)-AG152</f>
        <v>28</v>
      </c>
    </row>
    <row r="154" spans="2:33" ht="13.5" customHeight="1" x14ac:dyDescent="0.15">
      <c r="B154" s="674"/>
      <c r="C154" s="675"/>
      <c r="D154" s="677"/>
      <c r="E154" s="677"/>
      <c r="F154" s="677"/>
      <c r="G154" s="677"/>
      <c r="H154" s="677"/>
      <c r="I154" s="677"/>
      <c r="J154" s="677"/>
      <c r="K154" s="677"/>
      <c r="L154" s="677"/>
      <c r="M154" s="677"/>
      <c r="N154" s="677"/>
      <c r="O154" s="677"/>
      <c r="P154" s="677"/>
      <c r="Q154" s="677"/>
      <c r="R154" s="677"/>
      <c r="S154" s="677"/>
      <c r="T154" s="677"/>
      <c r="U154" s="677"/>
      <c r="V154" s="677"/>
      <c r="W154" s="677"/>
      <c r="X154" s="677"/>
      <c r="Y154" s="677"/>
      <c r="Z154" s="677"/>
      <c r="AA154" s="677"/>
      <c r="AB154" s="677"/>
      <c r="AC154" s="677"/>
      <c r="AD154" s="679"/>
      <c r="AF154" s="359" t="s">
        <v>67</v>
      </c>
      <c r="AG154" s="361">
        <f>+COUNTA(C155:AD156)</f>
        <v>0</v>
      </c>
    </row>
    <row r="155" spans="2:33" ht="13.5" customHeight="1" x14ac:dyDescent="0.15">
      <c r="B155" s="682" t="s">
        <v>60</v>
      </c>
      <c r="C155" s="684"/>
      <c r="D155" s="680"/>
      <c r="E155" s="680"/>
      <c r="F155" s="680"/>
      <c r="G155" s="680"/>
      <c r="H155" s="680"/>
      <c r="I155" s="680"/>
      <c r="J155" s="680"/>
      <c r="K155" s="680"/>
      <c r="L155" s="680"/>
      <c r="M155" s="680"/>
      <c r="N155" s="680"/>
      <c r="O155" s="680"/>
      <c r="P155" s="680"/>
      <c r="Q155" s="680"/>
      <c r="R155" s="680"/>
      <c r="S155" s="680"/>
      <c r="T155" s="680"/>
      <c r="U155" s="680"/>
      <c r="V155" s="680"/>
      <c r="W155" s="680"/>
      <c r="X155" s="680"/>
      <c r="Y155" s="680"/>
      <c r="Z155" s="680"/>
      <c r="AA155" s="680"/>
      <c r="AB155" s="680"/>
      <c r="AC155" s="680"/>
      <c r="AD155" s="685"/>
      <c r="AF155" s="359" t="s">
        <v>68</v>
      </c>
      <c r="AG155" s="362">
        <f>+AG154/AG153</f>
        <v>0</v>
      </c>
    </row>
    <row r="156" spans="2:33" x14ac:dyDescent="0.15">
      <c r="B156" s="683"/>
      <c r="C156" s="684"/>
      <c r="D156" s="681"/>
      <c r="E156" s="681"/>
      <c r="F156" s="681"/>
      <c r="G156" s="681"/>
      <c r="H156" s="681"/>
      <c r="I156" s="681"/>
      <c r="J156" s="681"/>
      <c r="K156" s="681"/>
      <c r="L156" s="681"/>
      <c r="M156" s="681"/>
      <c r="N156" s="681"/>
      <c r="O156" s="681"/>
      <c r="P156" s="681"/>
      <c r="Q156" s="681"/>
      <c r="R156" s="681"/>
      <c r="S156" s="681"/>
      <c r="T156" s="681"/>
      <c r="U156" s="681"/>
      <c r="V156" s="681"/>
      <c r="W156" s="681"/>
      <c r="X156" s="681"/>
      <c r="Y156" s="681"/>
      <c r="Z156" s="681"/>
      <c r="AA156" s="681"/>
      <c r="AB156" s="681"/>
      <c r="AC156" s="681"/>
      <c r="AD156" s="686"/>
      <c r="AF156" s="359" t="s">
        <v>57</v>
      </c>
      <c r="AG156" s="361">
        <f>+COUNTA(C157:AD158)</f>
        <v>0</v>
      </c>
    </row>
    <row r="157" spans="2:33" x14ac:dyDescent="0.15">
      <c r="B157" s="687" t="s">
        <v>62</v>
      </c>
      <c r="C157" s="689"/>
      <c r="D157" s="691"/>
      <c r="E157" s="691"/>
      <c r="F157" s="691"/>
      <c r="G157" s="691"/>
      <c r="H157" s="691"/>
      <c r="I157" s="691"/>
      <c r="J157" s="691"/>
      <c r="K157" s="691"/>
      <c r="L157" s="691"/>
      <c r="M157" s="691"/>
      <c r="N157" s="691"/>
      <c r="O157" s="691"/>
      <c r="P157" s="691"/>
      <c r="Q157" s="691"/>
      <c r="R157" s="691"/>
      <c r="S157" s="691"/>
      <c r="T157" s="691"/>
      <c r="U157" s="691"/>
      <c r="V157" s="691"/>
      <c r="W157" s="691"/>
      <c r="X157" s="691"/>
      <c r="Y157" s="691"/>
      <c r="Z157" s="691"/>
      <c r="AA157" s="691"/>
      <c r="AB157" s="691"/>
      <c r="AC157" s="691"/>
      <c r="AD157" s="693"/>
      <c r="AF157" s="363" t="s">
        <v>69</v>
      </c>
      <c r="AG157" s="364">
        <f>+AG156/AG153</f>
        <v>0</v>
      </c>
    </row>
    <row r="158" spans="2:33" x14ac:dyDescent="0.15">
      <c r="B158" s="688"/>
      <c r="C158" s="690"/>
      <c r="D158" s="692"/>
      <c r="E158" s="692"/>
      <c r="F158" s="692"/>
      <c r="G158" s="692"/>
      <c r="H158" s="692"/>
      <c r="I158" s="692"/>
      <c r="J158" s="692"/>
      <c r="K158" s="692"/>
      <c r="L158" s="692"/>
      <c r="M158" s="692"/>
      <c r="N158" s="692"/>
      <c r="O158" s="692"/>
      <c r="P158" s="692"/>
      <c r="Q158" s="692"/>
      <c r="R158" s="692"/>
      <c r="S158" s="692"/>
      <c r="T158" s="692"/>
      <c r="U158" s="692"/>
      <c r="V158" s="692"/>
      <c r="W158" s="692"/>
      <c r="X158" s="692"/>
      <c r="Y158" s="692"/>
      <c r="Z158" s="692"/>
      <c r="AA158" s="692"/>
      <c r="AB158" s="692"/>
      <c r="AC158" s="692"/>
      <c r="AD158" s="694"/>
      <c r="AG158" s="365"/>
    </row>
    <row r="159" spans="2:33" x14ac:dyDescent="0.15">
      <c r="C159" s="366"/>
      <c r="D159" s="366"/>
      <c r="E159" s="366"/>
      <c r="F159" s="366"/>
      <c r="G159" s="366"/>
      <c r="H159" s="366"/>
      <c r="I159" s="366"/>
      <c r="J159" s="366"/>
      <c r="K159" s="366"/>
      <c r="L159" s="366"/>
      <c r="M159" s="366"/>
      <c r="N159" s="366"/>
      <c r="O159" s="366"/>
      <c r="P159" s="366"/>
      <c r="Q159" s="366"/>
      <c r="R159" s="366"/>
      <c r="S159" s="366"/>
      <c r="T159" s="366"/>
      <c r="U159" s="366"/>
      <c r="V159" s="366"/>
      <c r="W159" s="366"/>
      <c r="X159" s="366"/>
      <c r="Y159" s="366"/>
      <c r="Z159" s="366"/>
      <c r="AA159" s="366"/>
      <c r="AB159" s="366"/>
      <c r="AC159" s="366"/>
      <c r="AD159" s="366"/>
    </row>
    <row r="160" spans="2:33" x14ac:dyDescent="0.15">
      <c r="B160" s="349" t="s">
        <v>188</v>
      </c>
      <c r="C160" s="350" t="e">
        <f>+AD151+1</f>
        <v>#VALUE!</v>
      </c>
      <c r="D160" s="351" t="e">
        <f>+C160+1</f>
        <v>#VALUE!</v>
      </c>
      <c r="E160" s="351" t="e">
        <f t="shared" ref="E160:V160" si="53">+D160+1</f>
        <v>#VALUE!</v>
      </c>
      <c r="F160" s="351" t="e">
        <f t="shared" si="53"/>
        <v>#VALUE!</v>
      </c>
      <c r="G160" s="351" t="e">
        <f t="shared" si="53"/>
        <v>#VALUE!</v>
      </c>
      <c r="H160" s="351" t="e">
        <f t="shared" si="53"/>
        <v>#VALUE!</v>
      </c>
      <c r="I160" s="351" t="e">
        <f t="shared" si="53"/>
        <v>#VALUE!</v>
      </c>
      <c r="J160" s="351" t="e">
        <f t="shared" si="53"/>
        <v>#VALUE!</v>
      </c>
      <c r="K160" s="351" t="e">
        <f t="shared" si="53"/>
        <v>#VALUE!</v>
      </c>
      <c r="L160" s="351" t="e">
        <f t="shared" si="53"/>
        <v>#VALUE!</v>
      </c>
      <c r="M160" s="351" t="e">
        <f t="shared" si="53"/>
        <v>#VALUE!</v>
      </c>
      <c r="N160" s="351" t="e">
        <f t="shared" si="53"/>
        <v>#VALUE!</v>
      </c>
      <c r="O160" s="351" t="e">
        <f t="shared" si="53"/>
        <v>#VALUE!</v>
      </c>
      <c r="P160" s="351" t="e">
        <f t="shared" si="53"/>
        <v>#VALUE!</v>
      </c>
      <c r="Q160" s="351" t="e">
        <f t="shared" si="53"/>
        <v>#VALUE!</v>
      </c>
      <c r="R160" s="351" t="e">
        <f t="shared" si="53"/>
        <v>#VALUE!</v>
      </c>
      <c r="S160" s="351" t="e">
        <f t="shared" si="53"/>
        <v>#VALUE!</v>
      </c>
      <c r="T160" s="351" t="e">
        <f t="shared" si="53"/>
        <v>#VALUE!</v>
      </c>
      <c r="U160" s="351" t="e">
        <f t="shared" si="53"/>
        <v>#VALUE!</v>
      </c>
      <c r="V160" s="351" t="e">
        <f t="shared" si="53"/>
        <v>#VALUE!</v>
      </c>
      <c r="W160" s="351" t="e">
        <f>+V160+1</f>
        <v>#VALUE!</v>
      </c>
      <c r="X160" s="351" t="e">
        <f t="shared" ref="X160:Z160" si="54">+W160+1</f>
        <v>#VALUE!</v>
      </c>
      <c r="Y160" s="351" t="e">
        <f t="shared" si="54"/>
        <v>#VALUE!</v>
      </c>
      <c r="Z160" s="351" t="e">
        <f t="shared" si="54"/>
        <v>#VALUE!</v>
      </c>
      <c r="AA160" s="351" t="e">
        <f>+Z160+1</f>
        <v>#VALUE!</v>
      </c>
      <c r="AB160" s="351" t="e">
        <f t="shared" ref="AB160" si="55">+AA160+1</f>
        <v>#VALUE!</v>
      </c>
      <c r="AC160" s="351" t="e">
        <f>+AB160+1</f>
        <v>#VALUE!</v>
      </c>
      <c r="AD160" s="352" t="e">
        <f t="shared" ref="AD160" si="56">+AC160+1</f>
        <v>#VALUE!</v>
      </c>
      <c r="AE160" s="353"/>
      <c r="AF160" s="671">
        <f>+AF151+1</f>
        <v>17</v>
      </c>
      <c r="AG160" s="672"/>
    </row>
    <row r="161" spans="2:33" x14ac:dyDescent="0.15">
      <c r="B161" s="354" t="s">
        <v>65</v>
      </c>
      <c r="C161" s="355" t="e">
        <f>TEXT(WEEKDAY(+C160),"aaa")</f>
        <v>#VALUE!</v>
      </c>
      <c r="D161" s="356" t="e">
        <f t="shared" ref="D161:AD161" si="57">TEXT(WEEKDAY(+D160),"aaa")</f>
        <v>#VALUE!</v>
      </c>
      <c r="E161" s="356" t="e">
        <f t="shared" si="57"/>
        <v>#VALUE!</v>
      </c>
      <c r="F161" s="356" t="e">
        <f t="shared" si="57"/>
        <v>#VALUE!</v>
      </c>
      <c r="G161" s="356" t="e">
        <f t="shared" si="57"/>
        <v>#VALUE!</v>
      </c>
      <c r="H161" s="356" t="e">
        <f t="shared" si="57"/>
        <v>#VALUE!</v>
      </c>
      <c r="I161" s="356" t="e">
        <f t="shared" si="57"/>
        <v>#VALUE!</v>
      </c>
      <c r="J161" s="356" t="e">
        <f t="shared" si="57"/>
        <v>#VALUE!</v>
      </c>
      <c r="K161" s="356" t="e">
        <f t="shared" si="57"/>
        <v>#VALUE!</v>
      </c>
      <c r="L161" s="356" t="e">
        <f t="shared" si="57"/>
        <v>#VALUE!</v>
      </c>
      <c r="M161" s="356" t="e">
        <f t="shared" si="57"/>
        <v>#VALUE!</v>
      </c>
      <c r="N161" s="356" t="e">
        <f t="shared" si="57"/>
        <v>#VALUE!</v>
      </c>
      <c r="O161" s="356" t="e">
        <f t="shared" si="57"/>
        <v>#VALUE!</v>
      </c>
      <c r="P161" s="356" t="e">
        <f t="shared" si="57"/>
        <v>#VALUE!</v>
      </c>
      <c r="Q161" s="356" t="e">
        <f t="shared" si="57"/>
        <v>#VALUE!</v>
      </c>
      <c r="R161" s="356" t="e">
        <f t="shared" si="57"/>
        <v>#VALUE!</v>
      </c>
      <c r="S161" s="356" t="e">
        <f t="shared" si="57"/>
        <v>#VALUE!</v>
      </c>
      <c r="T161" s="356" t="e">
        <f t="shared" si="57"/>
        <v>#VALUE!</v>
      </c>
      <c r="U161" s="356" t="e">
        <f t="shared" si="57"/>
        <v>#VALUE!</v>
      </c>
      <c r="V161" s="356" t="e">
        <f t="shared" si="57"/>
        <v>#VALUE!</v>
      </c>
      <c r="W161" s="356" t="e">
        <f t="shared" si="57"/>
        <v>#VALUE!</v>
      </c>
      <c r="X161" s="356" t="e">
        <f t="shared" si="57"/>
        <v>#VALUE!</v>
      </c>
      <c r="Y161" s="356" t="e">
        <f t="shared" si="57"/>
        <v>#VALUE!</v>
      </c>
      <c r="Z161" s="356" t="e">
        <f t="shared" si="57"/>
        <v>#VALUE!</v>
      </c>
      <c r="AA161" s="356" t="e">
        <f t="shared" si="57"/>
        <v>#VALUE!</v>
      </c>
      <c r="AB161" s="356" t="e">
        <f t="shared" si="57"/>
        <v>#VALUE!</v>
      </c>
      <c r="AC161" s="356" t="e">
        <f t="shared" si="57"/>
        <v>#VALUE!</v>
      </c>
      <c r="AD161" s="357" t="e">
        <f t="shared" si="57"/>
        <v>#VALUE!</v>
      </c>
      <c r="AF161" s="358" t="s">
        <v>189</v>
      </c>
      <c r="AG161" s="340">
        <f>+COUNTIF(C162:AD163,"中止")</f>
        <v>0</v>
      </c>
    </row>
    <row r="162" spans="2:33" ht="13.5" customHeight="1" x14ac:dyDescent="0.15">
      <c r="B162" s="673" t="s">
        <v>178</v>
      </c>
      <c r="C162" s="675"/>
      <c r="D162" s="676"/>
      <c r="E162" s="676"/>
      <c r="F162" s="676"/>
      <c r="G162" s="676"/>
      <c r="H162" s="676"/>
      <c r="I162" s="676"/>
      <c r="J162" s="676"/>
      <c r="K162" s="676"/>
      <c r="L162" s="676"/>
      <c r="M162" s="676"/>
      <c r="N162" s="676"/>
      <c r="O162" s="676"/>
      <c r="P162" s="676"/>
      <c r="Q162" s="676"/>
      <c r="R162" s="676"/>
      <c r="S162" s="676"/>
      <c r="T162" s="676"/>
      <c r="U162" s="676"/>
      <c r="V162" s="676"/>
      <c r="W162" s="676"/>
      <c r="X162" s="676"/>
      <c r="Y162" s="676"/>
      <c r="Z162" s="676"/>
      <c r="AA162" s="676"/>
      <c r="AB162" s="676"/>
      <c r="AC162" s="676"/>
      <c r="AD162" s="678"/>
      <c r="AF162" s="359" t="s">
        <v>66</v>
      </c>
      <c r="AG162" s="360">
        <f>COUNTA(C160:AD160)-AG161</f>
        <v>28</v>
      </c>
    </row>
    <row r="163" spans="2:33" ht="13.5" customHeight="1" x14ac:dyDescent="0.15">
      <c r="B163" s="674"/>
      <c r="C163" s="675"/>
      <c r="D163" s="677"/>
      <c r="E163" s="677"/>
      <c r="F163" s="677"/>
      <c r="G163" s="677"/>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9"/>
      <c r="AF163" s="359" t="s">
        <v>67</v>
      </c>
      <c r="AG163" s="361">
        <f>+COUNTA(C164:AD165)</f>
        <v>0</v>
      </c>
    </row>
    <row r="164" spans="2:33" ht="13.5" customHeight="1" x14ac:dyDescent="0.15">
      <c r="B164" s="682" t="s">
        <v>60</v>
      </c>
      <c r="C164" s="684"/>
      <c r="D164" s="680"/>
      <c r="E164" s="680"/>
      <c r="F164" s="680"/>
      <c r="G164" s="680"/>
      <c r="H164" s="680"/>
      <c r="I164" s="680"/>
      <c r="J164" s="680"/>
      <c r="K164" s="680"/>
      <c r="L164" s="680"/>
      <c r="M164" s="680"/>
      <c r="N164" s="680"/>
      <c r="O164" s="680"/>
      <c r="P164" s="680"/>
      <c r="Q164" s="680"/>
      <c r="R164" s="680"/>
      <c r="S164" s="680"/>
      <c r="T164" s="680"/>
      <c r="U164" s="680"/>
      <c r="V164" s="680"/>
      <c r="W164" s="680"/>
      <c r="X164" s="680"/>
      <c r="Y164" s="680"/>
      <c r="Z164" s="680"/>
      <c r="AA164" s="680"/>
      <c r="AB164" s="680"/>
      <c r="AC164" s="680"/>
      <c r="AD164" s="685"/>
      <c r="AF164" s="359" t="s">
        <v>68</v>
      </c>
      <c r="AG164" s="362">
        <f>+AG163/AG162</f>
        <v>0</v>
      </c>
    </row>
    <row r="165" spans="2:33" x14ac:dyDescent="0.15">
      <c r="B165" s="683"/>
      <c r="C165" s="684"/>
      <c r="D165" s="681"/>
      <c r="E165" s="681"/>
      <c r="F165" s="681"/>
      <c r="G165" s="681"/>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6"/>
      <c r="AF165" s="359" t="s">
        <v>57</v>
      </c>
      <c r="AG165" s="361">
        <f>+COUNTA(C166:AD167)</f>
        <v>0</v>
      </c>
    </row>
    <row r="166" spans="2:33" x14ac:dyDescent="0.15">
      <c r="B166" s="687" t="s">
        <v>62</v>
      </c>
      <c r="C166" s="689"/>
      <c r="D166" s="691"/>
      <c r="E166" s="691"/>
      <c r="F166" s="691"/>
      <c r="G166" s="691"/>
      <c r="H166" s="691"/>
      <c r="I166" s="691"/>
      <c r="J166" s="691"/>
      <c r="K166" s="691"/>
      <c r="L166" s="691"/>
      <c r="M166" s="691"/>
      <c r="N166" s="691"/>
      <c r="O166" s="691"/>
      <c r="P166" s="691"/>
      <c r="Q166" s="691"/>
      <c r="R166" s="691"/>
      <c r="S166" s="691"/>
      <c r="T166" s="691"/>
      <c r="U166" s="691"/>
      <c r="V166" s="691"/>
      <c r="W166" s="691"/>
      <c r="X166" s="691"/>
      <c r="Y166" s="691"/>
      <c r="Z166" s="691"/>
      <c r="AA166" s="691"/>
      <c r="AB166" s="691"/>
      <c r="AC166" s="691"/>
      <c r="AD166" s="693"/>
      <c r="AF166" s="363" t="s">
        <v>69</v>
      </c>
      <c r="AG166" s="364">
        <f>+AG165/AG162</f>
        <v>0</v>
      </c>
    </row>
    <row r="167" spans="2:33" x14ac:dyDescent="0.15">
      <c r="B167" s="688"/>
      <c r="C167" s="690"/>
      <c r="D167" s="692"/>
      <c r="E167" s="692"/>
      <c r="F167" s="692"/>
      <c r="G167" s="692"/>
      <c r="H167" s="692"/>
      <c r="I167" s="692"/>
      <c r="J167" s="692"/>
      <c r="K167" s="692"/>
      <c r="L167" s="692"/>
      <c r="M167" s="692"/>
      <c r="N167" s="692"/>
      <c r="O167" s="692"/>
      <c r="P167" s="692"/>
      <c r="Q167" s="692"/>
      <c r="R167" s="692"/>
      <c r="S167" s="692"/>
      <c r="T167" s="692"/>
      <c r="U167" s="692"/>
      <c r="V167" s="692"/>
      <c r="W167" s="692"/>
      <c r="X167" s="692"/>
      <c r="Y167" s="692"/>
      <c r="Z167" s="692"/>
      <c r="AA167" s="692"/>
      <c r="AB167" s="692"/>
      <c r="AC167" s="692"/>
      <c r="AD167" s="694"/>
      <c r="AG167" s="365"/>
    </row>
    <row r="168" spans="2:33" x14ac:dyDescent="0.15">
      <c r="C168" s="366"/>
      <c r="D168" s="366"/>
      <c r="E168" s="366"/>
      <c r="F168" s="366"/>
      <c r="G168" s="366"/>
      <c r="H168" s="366"/>
      <c r="I168" s="366"/>
      <c r="J168" s="366"/>
      <c r="K168" s="366"/>
      <c r="L168" s="366"/>
      <c r="M168" s="366"/>
      <c r="N168" s="366"/>
      <c r="O168" s="366"/>
      <c r="P168" s="366"/>
      <c r="Q168" s="366"/>
      <c r="R168" s="366"/>
      <c r="S168" s="366"/>
      <c r="T168" s="366"/>
      <c r="U168" s="366"/>
      <c r="V168" s="366"/>
      <c r="W168" s="366"/>
      <c r="X168" s="366"/>
      <c r="Y168" s="366"/>
      <c r="Z168" s="366"/>
      <c r="AA168" s="366"/>
      <c r="AB168" s="366"/>
      <c r="AC168" s="366"/>
      <c r="AD168" s="366"/>
    </row>
    <row r="169" spans="2:33" x14ac:dyDescent="0.15">
      <c r="B169" s="349" t="s">
        <v>188</v>
      </c>
      <c r="C169" s="367" t="e">
        <f>+AD160+1</f>
        <v>#VALUE!</v>
      </c>
      <c r="D169" s="351" t="e">
        <f>+C169+1</f>
        <v>#VALUE!</v>
      </c>
      <c r="E169" s="351" t="e">
        <f t="shared" ref="E169:V169" si="58">+D169+1</f>
        <v>#VALUE!</v>
      </c>
      <c r="F169" s="351" t="e">
        <f t="shared" si="58"/>
        <v>#VALUE!</v>
      </c>
      <c r="G169" s="351" t="e">
        <f t="shared" si="58"/>
        <v>#VALUE!</v>
      </c>
      <c r="H169" s="351" t="e">
        <f t="shared" si="58"/>
        <v>#VALUE!</v>
      </c>
      <c r="I169" s="351" t="e">
        <f t="shared" si="58"/>
        <v>#VALUE!</v>
      </c>
      <c r="J169" s="351" t="e">
        <f t="shared" si="58"/>
        <v>#VALUE!</v>
      </c>
      <c r="K169" s="351" t="e">
        <f t="shared" si="58"/>
        <v>#VALUE!</v>
      </c>
      <c r="L169" s="351" t="e">
        <f t="shared" si="58"/>
        <v>#VALUE!</v>
      </c>
      <c r="M169" s="351" t="e">
        <f t="shared" si="58"/>
        <v>#VALUE!</v>
      </c>
      <c r="N169" s="351" t="e">
        <f t="shared" si="58"/>
        <v>#VALUE!</v>
      </c>
      <c r="O169" s="351" t="e">
        <f t="shared" si="58"/>
        <v>#VALUE!</v>
      </c>
      <c r="P169" s="351" t="e">
        <f t="shared" si="58"/>
        <v>#VALUE!</v>
      </c>
      <c r="Q169" s="351" t="e">
        <f t="shared" si="58"/>
        <v>#VALUE!</v>
      </c>
      <c r="R169" s="351" t="e">
        <f t="shared" si="58"/>
        <v>#VALUE!</v>
      </c>
      <c r="S169" s="351" t="e">
        <f t="shared" si="58"/>
        <v>#VALUE!</v>
      </c>
      <c r="T169" s="351" t="e">
        <f t="shared" si="58"/>
        <v>#VALUE!</v>
      </c>
      <c r="U169" s="351" t="e">
        <f t="shared" si="58"/>
        <v>#VALUE!</v>
      </c>
      <c r="V169" s="351" t="e">
        <f t="shared" si="58"/>
        <v>#VALUE!</v>
      </c>
      <c r="W169" s="351" t="e">
        <f>+V169+1</f>
        <v>#VALUE!</v>
      </c>
      <c r="X169" s="351" t="e">
        <f t="shared" ref="X169:Z169" si="59">+W169+1</f>
        <v>#VALUE!</v>
      </c>
      <c r="Y169" s="351" t="e">
        <f t="shared" si="59"/>
        <v>#VALUE!</v>
      </c>
      <c r="Z169" s="351" t="e">
        <f t="shared" si="59"/>
        <v>#VALUE!</v>
      </c>
      <c r="AA169" s="351" t="e">
        <f>+Z169+1</f>
        <v>#VALUE!</v>
      </c>
      <c r="AB169" s="351" t="e">
        <f t="shared" ref="AB169:AD169" si="60">+AA169+1</f>
        <v>#VALUE!</v>
      </c>
      <c r="AC169" s="351" t="e">
        <f t="shared" si="60"/>
        <v>#VALUE!</v>
      </c>
      <c r="AD169" s="368" t="e">
        <f t="shared" si="60"/>
        <v>#VALUE!</v>
      </c>
      <c r="AE169" s="353"/>
      <c r="AF169" s="671">
        <f>+AF160+1</f>
        <v>18</v>
      </c>
      <c r="AG169" s="672"/>
    </row>
    <row r="170" spans="2:33" x14ac:dyDescent="0.15">
      <c r="B170" s="354" t="s">
        <v>65</v>
      </c>
      <c r="C170" s="369" t="e">
        <f>TEXT(WEEKDAY(+C169),"aaa")</f>
        <v>#VALUE!</v>
      </c>
      <c r="D170" s="356" t="e">
        <f t="shared" ref="D170:AD170" si="61">TEXT(WEEKDAY(+D169),"aaa")</f>
        <v>#VALUE!</v>
      </c>
      <c r="E170" s="356" t="e">
        <f t="shared" si="61"/>
        <v>#VALUE!</v>
      </c>
      <c r="F170" s="356" t="e">
        <f t="shared" si="61"/>
        <v>#VALUE!</v>
      </c>
      <c r="G170" s="356" t="e">
        <f t="shared" si="61"/>
        <v>#VALUE!</v>
      </c>
      <c r="H170" s="356" t="e">
        <f t="shared" si="61"/>
        <v>#VALUE!</v>
      </c>
      <c r="I170" s="356" t="e">
        <f t="shared" si="61"/>
        <v>#VALUE!</v>
      </c>
      <c r="J170" s="356" t="e">
        <f t="shared" si="61"/>
        <v>#VALUE!</v>
      </c>
      <c r="K170" s="356" t="e">
        <f t="shared" si="61"/>
        <v>#VALUE!</v>
      </c>
      <c r="L170" s="356" t="e">
        <f t="shared" si="61"/>
        <v>#VALUE!</v>
      </c>
      <c r="M170" s="356" t="e">
        <f t="shared" si="61"/>
        <v>#VALUE!</v>
      </c>
      <c r="N170" s="356" t="e">
        <f t="shared" si="61"/>
        <v>#VALUE!</v>
      </c>
      <c r="O170" s="356" t="e">
        <f t="shared" si="61"/>
        <v>#VALUE!</v>
      </c>
      <c r="P170" s="356" t="e">
        <f t="shared" si="61"/>
        <v>#VALUE!</v>
      </c>
      <c r="Q170" s="356" t="e">
        <f t="shared" si="61"/>
        <v>#VALUE!</v>
      </c>
      <c r="R170" s="356" t="e">
        <f t="shared" si="61"/>
        <v>#VALUE!</v>
      </c>
      <c r="S170" s="356" t="e">
        <f t="shared" si="61"/>
        <v>#VALUE!</v>
      </c>
      <c r="T170" s="356" t="e">
        <f t="shared" si="61"/>
        <v>#VALUE!</v>
      </c>
      <c r="U170" s="356" t="e">
        <f t="shared" si="61"/>
        <v>#VALUE!</v>
      </c>
      <c r="V170" s="356" t="e">
        <f t="shared" si="61"/>
        <v>#VALUE!</v>
      </c>
      <c r="W170" s="356" t="e">
        <f t="shared" si="61"/>
        <v>#VALUE!</v>
      </c>
      <c r="X170" s="356" t="e">
        <f t="shared" si="61"/>
        <v>#VALUE!</v>
      </c>
      <c r="Y170" s="356" t="e">
        <f t="shared" si="61"/>
        <v>#VALUE!</v>
      </c>
      <c r="Z170" s="356" t="e">
        <f t="shared" si="61"/>
        <v>#VALUE!</v>
      </c>
      <c r="AA170" s="356" t="e">
        <f t="shared" si="61"/>
        <v>#VALUE!</v>
      </c>
      <c r="AB170" s="356" t="e">
        <f t="shared" si="61"/>
        <v>#VALUE!</v>
      </c>
      <c r="AC170" s="356" t="e">
        <f t="shared" si="61"/>
        <v>#VALUE!</v>
      </c>
      <c r="AD170" s="357" t="e">
        <f t="shared" si="61"/>
        <v>#VALUE!</v>
      </c>
      <c r="AF170" s="358" t="s">
        <v>189</v>
      </c>
      <c r="AG170" s="340">
        <f>+COUNTIF(C171:AD172,"中止")</f>
        <v>0</v>
      </c>
    </row>
    <row r="171" spans="2:33" ht="13.5" customHeight="1" x14ac:dyDescent="0.15">
      <c r="B171" s="673" t="s">
        <v>178</v>
      </c>
      <c r="C171" s="675"/>
      <c r="D171" s="676"/>
      <c r="E171" s="676"/>
      <c r="F171" s="676"/>
      <c r="G171" s="676"/>
      <c r="H171" s="676"/>
      <c r="I171" s="676"/>
      <c r="J171" s="676"/>
      <c r="K171" s="676"/>
      <c r="L171" s="676"/>
      <c r="M171" s="676"/>
      <c r="N171" s="676"/>
      <c r="O171" s="676"/>
      <c r="P171" s="676"/>
      <c r="Q171" s="676"/>
      <c r="R171" s="676"/>
      <c r="S171" s="676"/>
      <c r="T171" s="676"/>
      <c r="U171" s="676"/>
      <c r="V171" s="676"/>
      <c r="W171" s="676"/>
      <c r="X171" s="676"/>
      <c r="Y171" s="676"/>
      <c r="Z171" s="676"/>
      <c r="AA171" s="676"/>
      <c r="AB171" s="676"/>
      <c r="AC171" s="676"/>
      <c r="AD171" s="678"/>
      <c r="AF171" s="359" t="s">
        <v>66</v>
      </c>
      <c r="AG171" s="360">
        <f>COUNTA(C169:AD169)-AG170</f>
        <v>28</v>
      </c>
    </row>
    <row r="172" spans="2:33" ht="13.5" customHeight="1" x14ac:dyDescent="0.15">
      <c r="B172" s="674"/>
      <c r="C172" s="675"/>
      <c r="D172" s="677"/>
      <c r="E172" s="677"/>
      <c r="F172" s="677"/>
      <c r="G172" s="677"/>
      <c r="H172" s="677"/>
      <c r="I172" s="677"/>
      <c r="J172" s="677"/>
      <c r="K172" s="677"/>
      <c r="L172" s="677"/>
      <c r="M172" s="677"/>
      <c r="N172" s="677"/>
      <c r="O172" s="677"/>
      <c r="P172" s="677"/>
      <c r="Q172" s="677"/>
      <c r="R172" s="677"/>
      <c r="S172" s="677"/>
      <c r="T172" s="677"/>
      <c r="U172" s="677"/>
      <c r="V172" s="677"/>
      <c r="W172" s="677"/>
      <c r="X172" s="677"/>
      <c r="Y172" s="677"/>
      <c r="Z172" s="677"/>
      <c r="AA172" s="677"/>
      <c r="AB172" s="677"/>
      <c r="AC172" s="677"/>
      <c r="AD172" s="679"/>
      <c r="AF172" s="359" t="s">
        <v>67</v>
      </c>
      <c r="AG172" s="361">
        <f>+COUNTA(C173:AD174)</f>
        <v>0</v>
      </c>
    </row>
    <row r="173" spans="2:33" ht="13.5" customHeight="1" x14ac:dyDescent="0.15">
      <c r="B173" s="682" t="s">
        <v>60</v>
      </c>
      <c r="C173" s="684"/>
      <c r="D173" s="680"/>
      <c r="E173" s="680"/>
      <c r="F173" s="680"/>
      <c r="G173" s="680"/>
      <c r="H173" s="680"/>
      <c r="I173" s="680"/>
      <c r="J173" s="680"/>
      <c r="K173" s="680"/>
      <c r="L173" s="680"/>
      <c r="M173" s="680"/>
      <c r="N173" s="680"/>
      <c r="O173" s="680"/>
      <c r="P173" s="680"/>
      <c r="Q173" s="680"/>
      <c r="R173" s="680"/>
      <c r="S173" s="680"/>
      <c r="T173" s="680"/>
      <c r="U173" s="680"/>
      <c r="V173" s="680"/>
      <c r="W173" s="680"/>
      <c r="X173" s="680"/>
      <c r="Y173" s="680"/>
      <c r="Z173" s="680"/>
      <c r="AA173" s="680"/>
      <c r="AB173" s="680"/>
      <c r="AC173" s="680"/>
      <c r="AD173" s="685"/>
      <c r="AF173" s="359" t="s">
        <v>68</v>
      </c>
      <c r="AG173" s="362">
        <f>+AG172/AG171</f>
        <v>0</v>
      </c>
    </row>
    <row r="174" spans="2:33" x14ac:dyDescent="0.15">
      <c r="B174" s="683"/>
      <c r="C174" s="684"/>
      <c r="D174" s="681"/>
      <c r="E174" s="681"/>
      <c r="F174" s="681"/>
      <c r="G174" s="681"/>
      <c r="H174" s="681"/>
      <c r="I174" s="681"/>
      <c r="J174" s="681"/>
      <c r="K174" s="681"/>
      <c r="L174" s="681"/>
      <c r="M174" s="681"/>
      <c r="N174" s="681"/>
      <c r="O174" s="681"/>
      <c r="P174" s="681"/>
      <c r="Q174" s="681"/>
      <c r="R174" s="681"/>
      <c r="S174" s="681"/>
      <c r="T174" s="681"/>
      <c r="U174" s="681"/>
      <c r="V174" s="681"/>
      <c r="W174" s="681"/>
      <c r="X174" s="681"/>
      <c r="Y174" s="681"/>
      <c r="Z174" s="681"/>
      <c r="AA174" s="681"/>
      <c r="AB174" s="681"/>
      <c r="AC174" s="681"/>
      <c r="AD174" s="686"/>
      <c r="AF174" s="359" t="s">
        <v>57</v>
      </c>
      <c r="AG174" s="361">
        <f>+COUNTA(C175:AD176)</f>
        <v>0</v>
      </c>
    </row>
    <row r="175" spans="2:33" x14ac:dyDescent="0.15">
      <c r="B175" s="687" t="s">
        <v>62</v>
      </c>
      <c r="C175" s="689"/>
      <c r="D175" s="691"/>
      <c r="E175" s="691"/>
      <c r="F175" s="691"/>
      <c r="G175" s="691"/>
      <c r="H175" s="691"/>
      <c r="I175" s="691"/>
      <c r="J175" s="691"/>
      <c r="K175" s="691"/>
      <c r="L175" s="691"/>
      <c r="M175" s="691"/>
      <c r="N175" s="691"/>
      <c r="O175" s="691"/>
      <c r="P175" s="691"/>
      <c r="Q175" s="691"/>
      <c r="R175" s="691"/>
      <c r="S175" s="691"/>
      <c r="T175" s="691"/>
      <c r="U175" s="691"/>
      <c r="V175" s="691"/>
      <c r="W175" s="691"/>
      <c r="X175" s="691"/>
      <c r="Y175" s="691"/>
      <c r="Z175" s="691"/>
      <c r="AA175" s="691"/>
      <c r="AB175" s="691"/>
      <c r="AC175" s="691"/>
      <c r="AD175" s="693"/>
      <c r="AF175" s="363" t="s">
        <v>69</v>
      </c>
      <c r="AG175" s="364">
        <f>+AG174/AG171</f>
        <v>0</v>
      </c>
    </row>
    <row r="176" spans="2:33" x14ac:dyDescent="0.15">
      <c r="B176" s="688"/>
      <c r="C176" s="690"/>
      <c r="D176" s="692"/>
      <c r="E176" s="692"/>
      <c r="F176" s="692"/>
      <c r="G176" s="692"/>
      <c r="H176" s="692"/>
      <c r="I176" s="692"/>
      <c r="J176" s="692"/>
      <c r="K176" s="692"/>
      <c r="L176" s="692"/>
      <c r="M176" s="692"/>
      <c r="N176" s="692"/>
      <c r="O176" s="692"/>
      <c r="P176" s="692"/>
      <c r="Q176" s="692"/>
      <c r="R176" s="692"/>
      <c r="S176" s="692"/>
      <c r="T176" s="692"/>
      <c r="U176" s="692"/>
      <c r="V176" s="692"/>
      <c r="W176" s="692"/>
      <c r="X176" s="692"/>
      <c r="Y176" s="692"/>
      <c r="Z176" s="692"/>
      <c r="AA176" s="692"/>
      <c r="AB176" s="692"/>
      <c r="AC176" s="692"/>
      <c r="AD176" s="694"/>
      <c r="AG176" s="365"/>
    </row>
  </sheetData>
  <mergeCells count="1612">
    <mergeCell ref="AD175:AD176"/>
    <mergeCell ref="T175:T176"/>
    <mergeCell ref="U175:U176"/>
    <mergeCell ref="V175:V176"/>
    <mergeCell ref="W175:W176"/>
    <mergeCell ref="X175:X176"/>
    <mergeCell ref="Y175:Y176"/>
    <mergeCell ref="N175:N176"/>
    <mergeCell ref="O175:O176"/>
    <mergeCell ref="P175:P176"/>
    <mergeCell ref="Q175:Q176"/>
    <mergeCell ref="R175:R176"/>
    <mergeCell ref="S175:S176"/>
    <mergeCell ref="H175:H176"/>
    <mergeCell ref="I175:I176"/>
    <mergeCell ref="J175:J176"/>
    <mergeCell ref="K175:K176"/>
    <mergeCell ref="L175:L176"/>
    <mergeCell ref="M175:M176"/>
    <mergeCell ref="AD173:AD174"/>
    <mergeCell ref="S173:S174"/>
    <mergeCell ref="T173:T174"/>
    <mergeCell ref="U173:U174"/>
    <mergeCell ref="V173:V174"/>
    <mergeCell ref="W173:W174"/>
    <mergeCell ref="X173:X174"/>
    <mergeCell ref="M173:M174"/>
    <mergeCell ref="N173:N174"/>
    <mergeCell ref="O173:O174"/>
    <mergeCell ref="P173:P174"/>
    <mergeCell ref="Q173:Q174"/>
    <mergeCell ref="R173:R174"/>
    <mergeCell ref="G173:G174"/>
    <mergeCell ref="H173:H174"/>
    <mergeCell ref="I173:I174"/>
    <mergeCell ref="J173:J174"/>
    <mergeCell ref="F171:F172"/>
    <mergeCell ref="G171:G172"/>
    <mergeCell ref="B175:B176"/>
    <mergeCell ref="C175:C176"/>
    <mergeCell ref="D175:D176"/>
    <mergeCell ref="E175:E176"/>
    <mergeCell ref="F175:F176"/>
    <mergeCell ref="G175:G176"/>
    <mergeCell ref="Y173:Y174"/>
    <mergeCell ref="Z173:Z174"/>
    <mergeCell ref="AA173:AA174"/>
    <mergeCell ref="AB173:AB174"/>
    <mergeCell ref="AC173:AC174"/>
    <mergeCell ref="Z175:Z176"/>
    <mergeCell ref="AA175:AA176"/>
    <mergeCell ref="AB175:AB176"/>
    <mergeCell ref="AC175:AC176"/>
    <mergeCell ref="AF169:AG169"/>
    <mergeCell ref="T166:T167"/>
    <mergeCell ref="U166:U167"/>
    <mergeCell ref="V166:V167"/>
    <mergeCell ref="W166:W167"/>
    <mergeCell ref="X166:X167"/>
    <mergeCell ref="Y166:Y167"/>
    <mergeCell ref="N166:N167"/>
    <mergeCell ref="O166:O167"/>
    <mergeCell ref="P166:P167"/>
    <mergeCell ref="Q166:Q167"/>
    <mergeCell ref="R166:R167"/>
    <mergeCell ref="S166:S167"/>
    <mergeCell ref="K173:K174"/>
    <mergeCell ref="L173:L174"/>
    <mergeCell ref="B173:B174"/>
    <mergeCell ref="C173:C174"/>
    <mergeCell ref="D173:D174"/>
    <mergeCell ref="E173:E174"/>
    <mergeCell ref="F173:F174"/>
    <mergeCell ref="T171:T172"/>
    <mergeCell ref="U171:U172"/>
    <mergeCell ref="V171:V172"/>
    <mergeCell ref="W171:W172"/>
    <mergeCell ref="X171:X172"/>
    <mergeCell ref="Y171:Y172"/>
    <mergeCell ref="N171:N172"/>
    <mergeCell ref="O171:O172"/>
    <mergeCell ref="P171:P172"/>
    <mergeCell ref="Q171:Q172"/>
    <mergeCell ref="R171:R172"/>
    <mergeCell ref="S171:S172"/>
    <mergeCell ref="H166:H167"/>
    <mergeCell ref="I166:I167"/>
    <mergeCell ref="J166:J167"/>
    <mergeCell ref="K166:K167"/>
    <mergeCell ref="L166:L167"/>
    <mergeCell ref="M166:M167"/>
    <mergeCell ref="Z171:Z172"/>
    <mergeCell ref="AA171:AA172"/>
    <mergeCell ref="AB171:AB172"/>
    <mergeCell ref="AC171:AC172"/>
    <mergeCell ref="AD171:AD172"/>
    <mergeCell ref="B166:B167"/>
    <mergeCell ref="C166:C167"/>
    <mergeCell ref="D166:D167"/>
    <mergeCell ref="E166:E167"/>
    <mergeCell ref="F166:F167"/>
    <mergeCell ref="G166:G167"/>
    <mergeCell ref="Z166:Z167"/>
    <mergeCell ref="AA166:AA167"/>
    <mergeCell ref="AB166:AB167"/>
    <mergeCell ref="AC166:AC167"/>
    <mergeCell ref="AD166:AD167"/>
    <mergeCell ref="H171:H172"/>
    <mergeCell ref="I171:I172"/>
    <mergeCell ref="J171:J172"/>
    <mergeCell ref="K171:K172"/>
    <mergeCell ref="L171:L172"/>
    <mergeCell ref="M171:M172"/>
    <mergeCell ref="B171:B172"/>
    <mergeCell ref="C171:C172"/>
    <mergeCell ref="D171:D172"/>
    <mergeCell ref="E171:E172"/>
    <mergeCell ref="Y164:Y165"/>
    <mergeCell ref="Z164:Z165"/>
    <mergeCell ref="AA164:AA165"/>
    <mergeCell ref="AB164:AB165"/>
    <mergeCell ref="AC164:AC165"/>
    <mergeCell ref="AD164:AD165"/>
    <mergeCell ref="S164:S165"/>
    <mergeCell ref="T164:T165"/>
    <mergeCell ref="U164:U165"/>
    <mergeCell ref="V164:V165"/>
    <mergeCell ref="W164:W165"/>
    <mergeCell ref="X164:X165"/>
    <mergeCell ref="M164:M165"/>
    <mergeCell ref="N164:N165"/>
    <mergeCell ref="O164:O165"/>
    <mergeCell ref="P164:P165"/>
    <mergeCell ref="Q164:Q165"/>
    <mergeCell ref="R164:R165"/>
    <mergeCell ref="G164:G165"/>
    <mergeCell ref="H164:H165"/>
    <mergeCell ref="I164:I165"/>
    <mergeCell ref="J164:J165"/>
    <mergeCell ref="K164:K165"/>
    <mergeCell ref="L164:L165"/>
    <mergeCell ref="B164:B165"/>
    <mergeCell ref="C164:C165"/>
    <mergeCell ref="D164:D165"/>
    <mergeCell ref="E164:E165"/>
    <mergeCell ref="F164:F165"/>
    <mergeCell ref="T162:T163"/>
    <mergeCell ref="U162:U163"/>
    <mergeCell ref="V162:V163"/>
    <mergeCell ref="W162:W163"/>
    <mergeCell ref="X162:X163"/>
    <mergeCell ref="Y162:Y163"/>
    <mergeCell ref="N162:N163"/>
    <mergeCell ref="O162:O163"/>
    <mergeCell ref="P162:P163"/>
    <mergeCell ref="Q162:Q163"/>
    <mergeCell ref="R162:R163"/>
    <mergeCell ref="S162:S163"/>
    <mergeCell ref="H162:H163"/>
    <mergeCell ref="I162:I163"/>
    <mergeCell ref="J162:J163"/>
    <mergeCell ref="K162:K163"/>
    <mergeCell ref="L162:L163"/>
    <mergeCell ref="M162:M163"/>
    <mergeCell ref="B162:B163"/>
    <mergeCell ref="C162:C163"/>
    <mergeCell ref="D162:D163"/>
    <mergeCell ref="E162:E163"/>
    <mergeCell ref="F162:F163"/>
    <mergeCell ref="G162:G163"/>
    <mergeCell ref="Z157:Z158"/>
    <mergeCell ref="AA157:AA158"/>
    <mergeCell ref="AB157:AB158"/>
    <mergeCell ref="AC157:AC158"/>
    <mergeCell ref="AD157:AD158"/>
    <mergeCell ref="AF160:AG160"/>
    <mergeCell ref="T157:T158"/>
    <mergeCell ref="U157:U158"/>
    <mergeCell ref="V157:V158"/>
    <mergeCell ref="W157:W158"/>
    <mergeCell ref="X157:X158"/>
    <mergeCell ref="Y157:Y158"/>
    <mergeCell ref="N157:N158"/>
    <mergeCell ref="O157:O158"/>
    <mergeCell ref="P157:P158"/>
    <mergeCell ref="Q157:Q158"/>
    <mergeCell ref="R157:R158"/>
    <mergeCell ref="S157:S158"/>
    <mergeCell ref="H157:H158"/>
    <mergeCell ref="I157:I158"/>
    <mergeCell ref="J157:J158"/>
    <mergeCell ref="K157:K158"/>
    <mergeCell ref="L157:L158"/>
    <mergeCell ref="M157:M158"/>
    <mergeCell ref="Z162:Z163"/>
    <mergeCell ref="AA162:AA163"/>
    <mergeCell ref="AB162:AB163"/>
    <mergeCell ref="AC162:AC163"/>
    <mergeCell ref="AD162:AD163"/>
    <mergeCell ref="B157:B158"/>
    <mergeCell ref="C157:C158"/>
    <mergeCell ref="D157:D158"/>
    <mergeCell ref="E157:E158"/>
    <mergeCell ref="F157:F158"/>
    <mergeCell ref="G157:G158"/>
    <mergeCell ref="Y155:Y156"/>
    <mergeCell ref="Z155:Z156"/>
    <mergeCell ref="AA155:AA156"/>
    <mergeCell ref="AB155:AB156"/>
    <mergeCell ref="AC155:AC156"/>
    <mergeCell ref="AD155:AD156"/>
    <mergeCell ref="S155:S156"/>
    <mergeCell ref="T155:T156"/>
    <mergeCell ref="U155:U156"/>
    <mergeCell ref="V155:V156"/>
    <mergeCell ref="W155:W156"/>
    <mergeCell ref="X155:X156"/>
    <mergeCell ref="M155:M156"/>
    <mergeCell ref="N155:N156"/>
    <mergeCell ref="O155:O156"/>
    <mergeCell ref="P155:P156"/>
    <mergeCell ref="Q155:Q156"/>
    <mergeCell ref="R155:R156"/>
    <mergeCell ref="G155:G156"/>
    <mergeCell ref="H155:H156"/>
    <mergeCell ref="I155:I156"/>
    <mergeCell ref="J155:J156"/>
    <mergeCell ref="K155:K156"/>
    <mergeCell ref="L155:L156"/>
    <mergeCell ref="B155:B156"/>
    <mergeCell ref="C155:C156"/>
    <mergeCell ref="AA153:AA154"/>
    <mergeCell ref="D155:D156"/>
    <mergeCell ref="E155:E156"/>
    <mergeCell ref="F155:F156"/>
    <mergeCell ref="T153:T154"/>
    <mergeCell ref="U153:U154"/>
    <mergeCell ref="V153:V154"/>
    <mergeCell ref="W153:W154"/>
    <mergeCell ref="X153:X154"/>
    <mergeCell ref="Y153:Y154"/>
    <mergeCell ref="N153:N154"/>
    <mergeCell ref="O153:O154"/>
    <mergeCell ref="P153:P154"/>
    <mergeCell ref="Q153:Q154"/>
    <mergeCell ref="R153:R154"/>
    <mergeCell ref="S153:S154"/>
    <mergeCell ref="H153:H154"/>
    <mergeCell ref="I153:I154"/>
    <mergeCell ref="J153:J154"/>
    <mergeCell ref="K153:K154"/>
    <mergeCell ref="L153:L154"/>
    <mergeCell ref="M153:M154"/>
    <mergeCell ref="K146:K147"/>
    <mergeCell ref="B153:B154"/>
    <mergeCell ref="C153:C154"/>
    <mergeCell ref="D153:D154"/>
    <mergeCell ref="E153:E154"/>
    <mergeCell ref="F153:F154"/>
    <mergeCell ref="G153:G154"/>
    <mergeCell ref="Z148:Z149"/>
    <mergeCell ref="AA148:AA149"/>
    <mergeCell ref="AB148:AB149"/>
    <mergeCell ref="AC148:AC149"/>
    <mergeCell ref="AD148:AD149"/>
    <mergeCell ref="AF151:AG151"/>
    <mergeCell ref="T148:T149"/>
    <mergeCell ref="U148:U149"/>
    <mergeCell ref="V148:V149"/>
    <mergeCell ref="W148:W149"/>
    <mergeCell ref="X148:X149"/>
    <mergeCell ref="Y148:Y149"/>
    <mergeCell ref="N148:N149"/>
    <mergeCell ref="O148:O149"/>
    <mergeCell ref="P148:P149"/>
    <mergeCell ref="Q148:Q149"/>
    <mergeCell ref="R148:R149"/>
    <mergeCell ref="S148:S149"/>
    <mergeCell ref="H148:H149"/>
    <mergeCell ref="I148:I149"/>
    <mergeCell ref="J148:J149"/>
    <mergeCell ref="K148:K149"/>
    <mergeCell ref="L148:L149"/>
    <mergeCell ref="M148:M149"/>
    <mergeCell ref="Z153:Z154"/>
    <mergeCell ref="G144:G145"/>
    <mergeCell ref="AB153:AB154"/>
    <mergeCell ref="AC153:AC154"/>
    <mergeCell ref="AD153:AD154"/>
    <mergeCell ref="B148:B149"/>
    <mergeCell ref="C148:C149"/>
    <mergeCell ref="D148:D149"/>
    <mergeCell ref="E148:E149"/>
    <mergeCell ref="F148:F149"/>
    <mergeCell ref="G148:G149"/>
    <mergeCell ref="Y146:Y147"/>
    <mergeCell ref="Z146:Z147"/>
    <mergeCell ref="AA146:AA147"/>
    <mergeCell ref="AB146:AB147"/>
    <mergeCell ref="AC146:AC147"/>
    <mergeCell ref="AD146:AD147"/>
    <mergeCell ref="S146:S147"/>
    <mergeCell ref="T146:T147"/>
    <mergeCell ref="U146:U147"/>
    <mergeCell ref="V146:V147"/>
    <mergeCell ref="W146:W147"/>
    <mergeCell ref="X146:X147"/>
    <mergeCell ref="M146:M147"/>
    <mergeCell ref="N146:N147"/>
    <mergeCell ref="O146:O147"/>
    <mergeCell ref="P146:P147"/>
    <mergeCell ref="Q146:Q147"/>
    <mergeCell ref="R146:R147"/>
    <mergeCell ref="G146:G147"/>
    <mergeCell ref="H146:H147"/>
    <mergeCell ref="I146:I147"/>
    <mergeCell ref="J146:J147"/>
    <mergeCell ref="AF142:AG142"/>
    <mergeCell ref="T139:T140"/>
    <mergeCell ref="U139:U140"/>
    <mergeCell ref="V139:V140"/>
    <mergeCell ref="W139:W140"/>
    <mergeCell ref="X139:X140"/>
    <mergeCell ref="Y139:Y140"/>
    <mergeCell ref="N139:N140"/>
    <mergeCell ref="O139:O140"/>
    <mergeCell ref="P139:P140"/>
    <mergeCell ref="Q139:Q140"/>
    <mergeCell ref="R139:R140"/>
    <mergeCell ref="S139:S140"/>
    <mergeCell ref="L146:L147"/>
    <mergeCell ref="B146:B147"/>
    <mergeCell ref="C146:C147"/>
    <mergeCell ref="D146:D147"/>
    <mergeCell ref="E146:E147"/>
    <mergeCell ref="F146:F147"/>
    <mergeCell ref="T144:T145"/>
    <mergeCell ref="U144:U145"/>
    <mergeCell ref="V144:V145"/>
    <mergeCell ref="W144:W145"/>
    <mergeCell ref="X144:X145"/>
    <mergeCell ref="Y144:Y145"/>
    <mergeCell ref="N144:N145"/>
    <mergeCell ref="O144:O145"/>
    <mergeCell ref="P144:P145"/>
    <mergeCell ref="Q144:Q145"/>
    <mergeCell ref="R144:R145"/>
    <mergeCell ref="S144:S145"/>
    <mergeCell ref="H144:H145"/>
    <mergeCell ref="H139:H140"/>
    <mergeCell ref="I139:I140"/>
    <mergeCell ref="J139:J140"/>
    <mergeCell ref="K139:K140"/>
    <mergeCell ref="L139:L140"/>
    <mergeCell ref="M139:M140"/>
    <mergeCell ref="Z144:Z145"/>
    <mergeCell ref="AA144:AA145"/>
    <mergeCell ref="AB144:AB145"/>
    <mergeCell ref="AC144:AC145"/>
    <mergeCell ref="AD144:AD145"/>
    <mergeCell ref="B139:B140"/>
    <mergeCell ref="C139:C140"/>
    <mergeCell ref="D139:D140"/>
    <mergeCell ref="E139:E140"/>
    <mergeCell ref="F139:F140"/>
    <mergeCell ref="G139:G140"/>
    <mergeCell ref="Z139:Z140"/>
    <mergeCell ref="AA139:AA140"/>
    <mergeCell ref="AB139:AB140"/>
    <mergeCell ref="AC139:AC140"/>
    <mergeCell ref="AD139:AD140"/>
    <mergeCell ref="I144:I145"/>
    <mergeCell ref="J144:J145"/>
    <mergeCell ref="K144:K145"/>
    <mergeCell ref="L144:L145"/>
    <mergeCell ref="M144:M145"/>
    <mergeCell ref="B144:B145"/>
    <mergeCell ref="C144:C145"/>
    <mergeCell ref="D144:D145"/>
    <mergeCell ref="E144:E145"/>
    <mergeCell ref="F144:F145"/>
    <mergeCell ref="Y137:Y138"/>
    <mergeCell ref="Z137:Z138"/>
    <mergeCell ref="AA137:AA138"/>
    <mergeCell ref="AB137:AB138"/>
    <mergeCell ref="AC137:AC138"/>
    <mergeCell ref="AD137:AD138"/>
    <mergeCell ref="S137:S138"/>
    <mergeCell ref="T137:T138"/>
    <mergeCell ref="U137:U138"/>
    <mergeCell ref="V137:V138"/>
    <mergeCell ref="W137:W138"/>
    <mergeCell ref="X137:X138"/>
    <mergeCell ref="M137:M138"/>
    <mergeCell ref="N137:N138"/>
    <mergeCell ref="O137:O138"/>
    <mergeCell ref="P137:P138"/>
    <mergeCell ref="Q137:Q138"/>
    <mergeCell ref="R137:R138"/>
    <mergeCell ref="G137:G138"/>
    <mergeCell ref="H137:H138"/>
    <mergeCell ref="I137:I138"/>
    <mergeCell ref="J137:J138"/>
    <mergeCell ref="K137:K138"/>
    <mergeCell ref="L137:L138"/>
    <mergeCell ref="B137:B138"/>
    <mergeCell ref="C137:C138"/>
    <mergeCell ref="D137:D138"/>
    <mergeCell ref="E137:E138"/>
    <mergeCell ref="F137:F138"/>
    <mergeCell ref="T135:T136"/>
    <mergeCell ref="U135:U136"/>
    <mergeCell ref="V135:V136"/>
    <mergeCell ref="W135:W136"/>
    <mergeCell ref="X135:X136"/>
    <mergeCell ref="Y135:Y136"/>
    <mergeCell ref="N135:N136"/>
    <mergeCell ref="O135:O136"/>
    <mergeCell ref="P135:P136"/>
    <mergeCell ref="Q135:Q136"/>
    <mergeCell ref="R135:R136"/>
    <mergeCell ref="S135:S136"/>
    <mergeCell ref="H135:H136"/>
    <mergeCell ref="I135:I136"/>
    <mergeCell ref="J135:J136"/>
    <mergeCell ref="K135:K136"/>
    <mergeCell ref="L135:L136"/>
    <mergeCell ref="M135:M136"/>
    <mergeCell ref="B135:B136"/>
    <mergeCell ref="C135:C136"/>
    <mergeCell ref="D135:D136"/>
    <mergeCell ref="E135:E136"/>
    <mergeCell ref="F135:F136"/>
    <mergeCell ref="G135:G136"/>
    <mergeCell ref="Z130:Z131"/>
    <mergeCell ref="AA130:AA131"/>
    <mergeCell ref="AB130:AB131"/>
    <mergeCell ref="AC130:AC131"/>
    <mergeCell ref="AD130:AD131"/>
    <mergeCell ref="AF133:AG133"/>
    <mergeCell ref="T130:T131"/>
    <mergeCell ref="U130:U131"/>
    <mergeCell ref="V130:V131"/>
    <mergeCell ref="W130:W131"/>
    <mergeCell ref="X130:X131"/>
    <mergeCell ref="Y130:Y131"/>
    <mergeCell ref="N130:N131"/>
    <mergeCell ref="O130:O131"/>
    <mergeCell ref="P130:P131"/>
    <mergeCell ref="Q130:Q131"/>
    <mergeCell ref="R130:R131"/>
    <mergeCell ref="S130:S131"/>
    <mergeCell ref="H130:H131"/>
    <mergeCell ref="I130:I131"/>
    <mergeCell ref="J130:J131"/>
    <mergeCell ref="K130:K131"/>
    <mergeCell ref="L130:L131"/>
    <mergeCell ref="M130:M131"/>
    <mergeCell ref="Z135:Z136"/>
    <mergeCell ref="AA135:AA136"/>
    <mergeCell ref="AB135:AB136"/>
    <mergeCell ref="AC135:AC136"/>
    <mergeCell ref="AD135:AD136"/>
    <mergeCell ref="B130:B131"/>
    <mergeCell ref="C130:C131"/>
    <mergeCell ref="D130:D131"/>
    <mergeCell ref="E130:E131"/>
    <mergeCell ref="F130:F131"/>
    <mergeCell ref="G130:G131"/>
    <mergeCell ref="Y128:Y129"/>
    <mergeCell ref="Z128:Z129"/>
    <mergeCell ref="AA128:AA129"/>
    <mergeCell ref="AB128:AB129"/>
    <mergeCell ref="AC128:AC129"/>
    <mergeCell ref="AD128:AD129"/>
    <mergeCell ref="S128:S129"/>
    <mergeCell ref="T128:T129"/>
    <mergeCell ref="U128:U129"/>
    <mergeCell ref="V128:V129"/>
    <mergeCell ref="W128:W129"/>
    <mergeCell ref="X128:X129"/>
    <mergeCell ref="M128:M129"/>
    <mergeCell ref="N128:N129"/>
    <mergeCell ref="O128:O129"/>
    <mergeCell ref="P128:P129"/>
    <mergeCell ref="Q128:Q129"/>
    <mergeCell ref="R128:R129"/>
    <mergeCell ref="G128:G129"/>
    <mergeCell ref="H128:H129"/>
    <mergeCell ref="I128:I129"/>
    <mergeCell ref="J128:J129"/>
    <mergeCell ref="K128:K129"/>
    <mergeCell ref="L128:L129"/>
    <mergeCell ref="B128:B129"/>
    <mergeCell ref="C128:C129"/>
    <mergeCell ref="AA126:AA127"/>
    <mergeCell ref="D128:D129"/>
    <mergeCell ref="E128:E129"/>
    <mergeCell ref="F128:F129"/>
    <mergeCell ref="T126:T127"/>
    <mergeCell ref="U126:U127"/>
    <mergeCell ref="V126:V127"/>
    <mergeCell ref="W126:W127"/>
    <mergeCell ref="X126:X127"/>
    <mergeCell ref="Y126:Y127"/>
    <mergeCell ref="N126:N127"/>
    <mergeCell ref="O126:O127"/>
    <mergeCell ref="P126:P127"/>
    <mergeCell ref="Q126:Q127"/>
    <mergeCell ref="R126:R127"/>
    <mergeCell ref="S126:S127"/>
    <mergeCell ref="H126:H127"/>
    <mergeCell ref="I126:I127"/>
    <mergeCell ref="J126:J127"/>
    <mergeCell ref="K126:K127"/>
    <mergeCell ref="L126:L127"/>
    <mergeCell ref="M126:M127"/>
    <mergeCell ref="K119:K120"/>
    <mergeCell ref="B126:B127"/>
    <mergeCell ref="C126:C127"/>
    <mergeCell ref="D126:D127"/>
    <mergeCell ref="E126:E127"/>
    <mergeCell ref="F126:F127"/>
    <mergeCell ref="G126:G127"/>
    <mergeCell ref="Z121:Z122"/>
    <mergeCell ref="AA121:AA122"/>
    <mergeCell ref="AB121:AB122"/>
    <mergeCell ref="AC121:AC122"/>
    <mergeCell ref="AD121:AD122"/>
    <mergeCell ref="AF124:AG124"/>
    <mergeCell ref="T121:T122"/>
    <mergeCell ref="U121:U122"/>
    <mergeCell ref="V121:V122"/>
    <mergeCell ref="W121:W122"/>
    <mergeCell ref="X121:X122"/>
    <mergeCell ref="Y121:Y122"/>
    <mergeCell ref="N121:N122"/>
    <mergeCell ref="O121:O122"/>
    <mergeCell ref="P121:P122"/>
    <mergeCell ref="Q121:Q122"/>
    <mergeCell ref="R121:R122"/>
    <mergeCell ref="S121:S122"/>
    <mergeCell ref="H121:H122"/>
    <mergeCell ref="I121:I122"/>
    <mergeCell ref="J121:J122"/>
    <mergeCell ref="K121:K122"/>
    <mergeCell ref="L121:L122"/>
    <mergeCell ref="M121:M122"/>
    <mergeCell ref="Z126:Z127"/>
    <mergeCell ref="G117:G118"/>
    <mergeCell ref="AB126:AB127"/>
    <mergeCell ref="AC126:AC127"/>
    <mergeCell ref="AD126:AD127"/>
    <mergeCell ref="B121:B122"/>
    <mergeCell ref="C121:C122"/>
    <mergeCell ref="D121:D122"/>
    <mergeCell ref="E121:E122"/>
    <mergeCell ref="F121:F122"/>
    <mergeCell ref="G121:G122"/>
    <mergeCell ref="Y119:Y120"/>
    <mergeCell ref="Z119:Z120"/>
    <mergeCell ref="AA119:AA120"/>
    <mergeCell ref="AB119:AB120"/>
    <mergeCell ref="AC119:AC120"/>
    <mergeCell ref="AD119:AD120"/>
    <mergeCell ref="S119:S120"/>
    <mergeCell ref="T119:T120"/>
    <mergeCell ref="U119:U120"/>
    <mergeCell ref="V119:V120"/>
    <mergeCell ref="W119:W120"/>
    <mergeCell ref="X119:X120"/>
    <mergeCell ref="M119:M120"/>
    <mergeCell ref="N119:N120"/>
    <mergeCell ref="O119:O120"/>
    <mergeCell ref="P119:P120"/>
    <mergeCell ref="Q119:Q120"/>
    <mergeCell ref="R119:R120"/>
    <mergeCell ref="G119:G120"/>
    <mergeCell ref="H119:H120"/>
    <mergeCell ref="I119:I120"/>
    <mergeCell ref="J119:J120"/>
    <mergeCell ref="AF115:AG115"/>
    <mergeCell ref="T112:T113"/>
    <mergeCell ref="U112:U113"/>
    <mergeCell ref="V112:V113"/>
    <mergeCell ref="W112:W113"/>
    <mergeCell ref="X112:X113"/>
    <mergeCell ref="Y112:Y113"/>
    <mergeCell ref="N112:N113"/>
    <mergeCell ref="O112:O113"/>
    <mergeCell ref="P112:P113"/>
    <mergeCell ref="Q112:Q113"/>
    <mergeCell ref="R112:R113"/>
    <mergeCell ref="S112:S113"/>
    <mergeCell ref="L119:L120"/>
    <mergeCell ref="B119:B120"/>
    <mergeCell ref="C119:C120"/>
    <mergeCell ref="D119:D120"/>
    <mergeCell ref="E119:E120"/>
    <mergeCell ref="F119:F120"/>
    <mergeCell ref="T117:T118"/>
    <mergeCell ref="U117:U118"/>
    <mergeCell ref="V117:V118"/>
    <mergeCell ref="W117:W118"/>
    <mergeCell ref="X117:X118"/>
    <mergeCell ref="Y117:Y118"/>
    <mergeCell ref="N117:N118"/>
    <mergeCell ref="O117:O118"/>
    <mergeCell ref="P117:P118"/>
    <mergeCell ref="Q117:Q118"/>
    <mergeCell ref="R117:R118"/>
    <mergeCell ref="S117:S118"/>
    <mergeCell ref="H117:H118"/>
    <mergeCell ref="H112:H113"/>
    <mergeCell ref="I112:I113"/>
    <mergeCell ref="J112:J113"/>
    <mergeCell ref="K112:K113"/>
    <mergeCell ref="L112:L113"/>
    <mergeCell ref="M112:M113"/>
    <mergeCell ref="Z117:Z118"/>
    <mergeCell ref="AA117:AA118"/>
    <mergeCell ref="AB117:AB118"/>
    <mergeCell ref="AC117:AC118"/>
    <mergeCell ref="AD117:AD118"/>
    <mergeCell ref="B112:B113"/>
    <mergeCell ref="C112:C113"/>
    <mergeCell ref="D112:D113"/>
    <mergeCell ref="E112:E113"/>
    <mergeCell ref="F112:F113"/>
    <mergeCell ref="G112:G113"/>
    <mergeCell ref="Z112:Z113"/>
    <mergeCell ref="AA112:AA113"/>
    <mergeCell ref="AB112:AB113"/>
    <mergeCell ref="AC112:AC113"/>
    <mergeCell ref="AD112:AD113"/>
    <mergeCell ref="I117:I118"/>
    <mergeCell ref="J117:J118"/>
    <mergeCell ref="K117:K118"/>
    <mergeCell ref="L117:L118"/>
    <mergeCell ref="M117:M118"/>
    <mergeCell ref="B117:B118"/>
    <mergeCell ref="C117:C118"/>
    <mergeCell ref="D117:D118"/>
    <mergeCell ref="E117:E118"/>
    <mergeCell ref="F117:F118"/>
    <mergeCell ref="Y110:Y111"/>
    <mergeCell ref="Z110:Z111"/>
    <mergeCell ref="AA110:AA111"/>
    <mergeCell ref="AB110:AB111"/>
    <mergeCell ref="AC110:AC111"/>
    <mergeCell ref="AD110:AD111"/>
    <mergeCell ref="S110:S111"/>
    <mergeCell ref="T110:T111"/>
    <mergeCell ref="U110:U111"/>
    <mergeCell ref="V110:V111"/>
    <mergeCell ref="W110:W111"/>
    <mergeCell ref="X110:X111"/>
    <mergeCell ref="M110:M111"/>
    <mergeCell ref="N110:N111"/>
    <mergeCell ref="O110:O111"/>
    <mergeCell ref="P110:P111"/>
    <mergeCell ref="Q110:Q111"/>
    <mergeCell ref="R110:R111"/>
    <mergeCell ref="G110:G111"/>
    <mergeCell ref="H110:H111"/>
    <mergeCell ref="I110:I111"/>
    <mergeCell ref="J110:J111"/>
    <mergeCell ref="K110:K111"/>
    <mergeCell ref="L110:L111"/>
    <mergeCell ref="B110:B111"/>
    <mergeCell ref="C110:C111"/>
    <mergeCell ref="D110:D111"/>
    <mergeCell ref="E110:E111"/>
    <mergeCell ref="F110:F111"/>
    <mergeCell ref="T108:T109"/>
    <mergeCell ref="U108:U109"/>
    <mergeCell ref="V108:V109"/>
    <mergeCell ref="W108:W109"/>
    <mergeCell ref="X108:X109"/>
    <mergeCell ref="Y108:Y109"/>
    <mergeCell ref="N108:N109"/>
    <mergeCell ref="O108:O109"/>
    <mergeCell ref="P108:P109"/>
    <mergeCell ref="Q108:Q109"/>
    <mergeCell ref="R108:R109"/>
    <mergeCell ref="S108:S109"/>
    <mergeCell ref="H108:H109"/>
    <mergeCell ref="I108:I109"/>
    <mergeCell ref="J108:J109"/>
    <mergeCell ref="K108:K109"/>
    <mergeCell ref="L108:L109"/>
    <mergeCell ref="M108:M109"/>
    <mergeCell ref="B108:B109"/>
    <mergeCell ref="C108:C109"/>
    <mergeCell ref="D108:D109"/>
    <mergeCell ref="E108:E109"/>
    <mergeCell ref="F108:F109"/>
    <mergeCell ref="G108:G109"/>
    <mergeCell ref="Z103:Z104"/>
    <mergeCell ref="AA103:AA104"/>
    <mergeCell ref="AB103:AB104"/>
    <mergeCell ref="AC103:AC104"/>
    <mergeCell ref="AD103:AD104"/>
    <mergeCell ref="AF106:AG106"/>
    <mergeCell ref="T103:T104"/>
    <mergeCell ref="U103:U104"/>
    <mergeCell ref="V103:V104"/>
    <mergeCell ref="W103:W104"/>
    <mergeCell ref="X103:X104"/>
    <mergeCell ref="Y103:Y104"/>
    <mergeCell ref="N103:N104"/>
    <mergeCell ref="O103:O104"/>
    <mergeCell ref="P103:P104"/>
    <mergeCell ref="Q103:Q104"/>
    <mergeCell ref="R103:R104"/>
    <mergeCell ref="S103:S104"/>
    <mergeCell ref="H103:H104"/>
    <mergeCell ref="I103:I104"/>
    <mergeCell ref="J103:J104"/>
    <mergeCell ref="K103:K104"/>
    <mergeCell ref="L103:L104"/>
    <mergeCell ref="M103:M104"/>
    <mergeCell ref="Z108:Z109"/>
    <mergeCell ref="AA108:AA109"/>
    <mergeCell ref="AB108:AB109"/>
    <mergeCell ref="AC108:AC109"/>
    <mergeCell ref="AD108:AD109"/>
    <mergeCell ref="B103:B104"/>
    <mergeCell ref="C103:C104"/>
    <mergeCell ref="D103:D104"/>
    <mergeCell ref="E103:E104"/>
    <mergeCell ref="F103:F104"/>
    <mergeCell ref="G103:G104"/>
    <mergeCell ref="U101:U102"/>
    <mergeCell ref="V101:V102"/>
    <mergeCell ref="W101:W102"/>
    <mergeCell ref="X101:X102"/>
    <mergeCell ref="Y101:Y102"/>
    <mergeCell ref="Z101:Z102"/>
    <mergeCell ref="O101:O102"/>
    <mergeCell ref="P101:P102"/>
    <mergeCell ref="Q101:Q102"/>
    <mergeCell ref="R101:R102"/>
    <mergeCell ref="S101:S102"/>
    <mergeCell ref="T101:T102"/>
    <mergeCell ref="I101:I102"/>
    <mergeCell ref="J101:J102"/>
    <mergeCell ref="K101:K102"/>
    <mergeCell ref="L101:L102"/>
    <mergeCell ref="M101:M102"/>
    <mergeCell ref="N101:N102"/>
    <mergeCell ref="AB99:AB100"/>
    <mergeCell ref="AC99:AC100"/>
    <mergeCell ref="AD99:AD100"/>
    <mergeCell ref="B101:B102"/>
    <mergeCell ref="C101:C102"/>
    <mergeCell ref="D101:D102"/>
    <mergeCell ref="E101:E102"/>
    <mergeCell ref="F101:F102"/>
    <mergeCell ref="G101:G102"/>
    <mergeCell ref="H101:H102"/>
    <mergeCell ref="V99:V100"/>
    <mergeCell ref="W99:W100"/>
    <mergeCell ref="X99:X100"/>
    <mergeCell ref="Y99:Y100"/>
    <mergeCell ref="Z99:Z100"/>
    <mergeCell ref="AA99:AA100"/>
    <mergeCell ref="P99:P100"/>
    <mergeCell ref="Q99:Q100"/>
    <mergeCell ref="R99:R100"/>
    <mergeCell ref="S99:S100"/>
    <mergeCell ref="T99:T100"/>
    <mergeCell ref="U99:U100"/>
    <mergeCell ref="J99:J100"/>
    <mergeCell ref="K99:K100"/>
    <mergeCell ref="L99:L100"/>
    <mergeCell ref="M99:M100"/>
    <mergeCell ref="N99:N100"/>
    <mergeCell ref="O99:O100"/>
    <mergeCell ref="AA101:AA102"/>
    <mergeCell ref="AB101:AB102"/>
    <mergeCell ref="AC101:AC102"/>
    <mergeCell ref="AD101:AD102"/>
    <mergeCell ref="P94:R94"/>
    <mergeCell ref="AF97:AG97"/>
    <mergeCell ref="B99:B100"/>
    <mergeCell ref="C99:C100"/>
    <mergeCell ref="D99:D100"/>
    <mergeCell ref="E99:E100"/>
    <mergeCell ref="F99:F100"/>
    <mergeCell ref="G99:G100"/>
    <mergeCell ref="H99:H100"/>
    <mergeCell ref="I99:I100"/>
    <mergeCell ref="B92:E92"/>
    <mergeCell ref="B93:E93"/>
    <mergeCell ref="G93:K93"/>
    <mergeCell ref="B94:E94"/>
    <mergeCell ref="G94:K94"/>
    <mergeCell ref="L94:N94"/>
    <mergeCell ref="Y86:Y87"/>
    <mergeCell ref="Z86:Z87"/>
    <mergeCell ref="AA86:AA87"/>
    <mergeCell ref="AB86:AB87"/>
    <mergeCell ref="AC86:AC87"/>
    <mergeCell ref="AD86:AD87"/>
    <mergeCell ref="S86:S87"/>
    <mergeCell ref="T86:T87"/>
    <mergeCell ref="U86:U87"/>
    <mergeCell ref="V86:V87"/>
    <mergeCell ref="W86:W87"/>
    <mergeCell ref="X86:X87"/>
    <mergeCell ref="M86:M87"/>
    <mergeCell ref="N86:N87"/>
    <mergeCell ref="O86:O87"/>
    <mergeCell ref="P86:P87"/>
    <mergeCell ref="Q86:Q87"/>
    <mergeCell ref="R86:R87"/>
    <mergeCell ref="G86:G87"/>
    <mergeCell ref="H86:H87"/>
    <mergeCell ref="I86:I87"/>
    <mergeCell ref="J86:J87"/>
    <mergeCell ref="K86:K87"/>
    <mergeCell ref="L86:L87"/>
    <mergeCell ref="Z84:Z85"/>
    <mergeCell ref="AA84:AA85"/>
    <mergeCell ref="AB84:AB85"/>
    <mergeCell ref="AC84:AC85"/>
    <mergeCell ref="AD84:AD85"/>
    <mergeCell ref="B86:B87"/>
    <mergeCell ref="C86:C87"/>
    <mergeCell ref="D86:D87"/>
    <mergeCell ref="E86:E87"/>
    <mergeCell ref="F86:F87"/>
    <mergeCell ref="T84:T85"/>
    <mergeCell ref="U84:U85"/>
    <mergeCell ref="V84:V85"/>
    <mergeCell ref="W84:W85"/>
    <mergeCell ref="X84:X85"/>
    <mergeCell ref="Y84:Y85"/>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Y82:Y83"/>
    <mergeCell ref="Z82:Z83"/>
    <mergeCell ref="AA82:AA83"/>
    <mergeCell ref="AB82:AB83"/>
    <mergeCell ref="AC82:AC83"/>
    <mergeCell ref="AD82:AD83"/>
    <mergeCell ref="S82:S83"/>
    <mergeCell ref="T82:T83"/>
    <mergeCell ref="U82:U83"/>
    <mergeCell ref="V82:V83"/>
    <mergeCell ref="W82:W83"/>
    <mergeCell ref="X82:X83"/>
    <mergeCell ref="M82:M83"/>
    <mergeCell ref="N82:N83"/>
    <mergeCell ref="O82:O83"/>
    <mergeCell ref="P82:P83"/>
    <mergeCell ref="Q82:Q83"/>
    <mergeCell ref="R82:R83"/>
    <mergeCell ref="G82:G83"/>
    <mergeCell ref="H82:H83"/>
    <mergeCell ref="I82:I83"/>
    <mergeCell ref="J82:J83"/>
    <mergeCell ref="K82:K83"/>
    <mergeCell ref="L82:L83"/>
    <mergeCell ref="AA77:AA78"/>
    <mergeCell ref="AB77:AB78"/>
    <mergeCell ref="AC77:AC78"/>
    <mergeCell ref="AD77:AD78"/>
    <mergeCell ref="AF80:AG80"/>
    <mergeCell ref="B82:B83"/>
    <mergeCell ref="C82:C83"/>
    <mergeCell ref="D82:D83"/>
    <mergeCell ref="E82:E83"/>
    <mergeCell ref="F82:F83"/>
    <mergeCell ref="U77:U78"/>
    <mergeCell ref="V77:V78"/>
    <mergeCell ref="W77:W78"/>
    <mergeCell ref="X77:X78"/>
    <mergeCell ref="Y77:Y78"/>
    <mergeCell ref="Z77:Z78"/>
    <mergeCell ref="O77:O78"/>
    <mergeCell ref="P77:P78"/>
    <mergeCell ref="Q77:Q78"/>
    <mergeCell ref="R77:R78"/>
    <mergeCell ref="S77:S78"/>
    <mergeCell ref="T77:T78"/>
    <mergeCell ref="I77:I78"/>
    <mergeCell ref="J77:J78"/>
    <mergeCell ref="K77:K78"/>
    <mergeCell ref="L77:L78"/>
    <mergeCell ref="M77:M78"/>
    <mergeCell ref="N77:N78"/>
    <mergeCell ref="B77:B78"/>
    <mergeCell ref="C77:C78"/>
    <mergeCell ref="D77:D78"/>
    <mergeCell ref="E77:E78"/>
    <mergeCell ref="F77:F78"/>
    <mergeCell ref="G77:G78"/>
    <mergeCell ref="H77:H78"/>
    <mergeCell ref="V75:V76"/>
    <mergeCell ref="W75:W76"/>
    <mergeCell ref="X75:X76"/>
    <mergeCell ref="Y75:Y76"/>
    <mergeCell ref="Z75:Z76"/>
    <mergeCell ref="AA75:AA76"/>
    <mergeCell ref="P75:P76"/>
    <mergeCell ref="Q75:Q76"/>
    <mergeCell ref="R75:R76"/>
    <mergeCell ref="S75:S76"/>
    <mergeCell ref="T75:T76"/>
    <mergeCell ref="U75:U76"/>
    <mergeCell ref="J75:J76"/>
    <mergeCell ref="K75:K76"/>
    <mergeCell ref="L75:L76"/>
    <mergeCell ref="M75:M76"/>
    <mergeCell ref="N75:N76"/>
    <mergeCell ref="O75:O76"/>
    <mergeCell ref="AC73:AC74"/>
    <mergeCell ref="AD73:AD74"/>
    <mergeCell ref="B75:B76"/>
    <mergeCell ref="C75:C76"/>
    <mergeCell ref="D75:D76"/>
    <mergeCell ref="E75:E76"/>
    <mergeCell ref="F75:F76"/>
    <mergeCell ref="G75:G76"/>
    <mergeCell ref="H75:H76"/>
    <mergeCell ref="I75:I76"/>
    <mergeCell ref="W73:W74"/>
    <mergeCell ref="X73:X74"/>
    <mergeCell ref="Y73:Y74"/>
    <mergeCell ref="Z73:Z74"/>
    <mergeCell ref="AA73:AA74"/>
    <mergeCell ref="AB73:AB74"/>
    <mergeCell ref="Q73:Q74"/>
    <mergeCell ref="R73:R74"/>
    <mergeCell ref="S73:S74"/>
    <mergeCell ref="T73:T74"/>
    <mergeCell ref="U73:U74"/>
    <mergeCell ref="V73:V74"/>
    <mergeCell ref="K73:K74"/>
    <mergeCell ref="L73:L74"/>
    <mergeCell ref="M73:M74"/>
    <mergeCell ref="N73:N74"/>
    <mergeCell ref="O73:O74"/>
    <mergeCell ref="P73:P74"/>
    <mergeCell ref="AB75:AB76"/>
    <mergeCell ref="AC75:AC76"/>
    <mergeCell ref="AD75:AD76"/>
    <mergeCell ref="AF71:AG71"/>
    <mergeCell ref="B73:B74"/>
    <mergeCell ref="C73:C74"/>
    <mergeCell ref="D73:D74"/>
    <mergeCell ref="E73:E74"/>
    <mergeCell ref="F73:F74"/>
    <mergeCell ref="G73:G74"/>
    <mergeCell ref="H73:H74"/>
    <mergeCell ref="I73:I74"/>
    <mergeCell ref="J73:J74"/>
    <mergeCell ref="Y68:Y69"/>
    <mergeCell ref="Z68:Z69"/>
    <mergeCell ref="AA68:AA69"/>
    <mergeCell ref="AB68:AB69"/>
    <mergeCell ref="AC68:AC69"/>
    <mergeCell ref="AD68:AD69"/>
    <mergeCell ref="S68:S69"/>
    <mergeCell ref="T68:T69"/>
    <mergeCell ref="U68:U69"/>
    <mergeCell ref="V68:V69"/>
    <mergeCell ref="W68:W69"/>
    <mergeCell ref="X68:X69"/>
    <mergeCell ref="M68:M69"/>
    <mergeCell ref="N68:N69"/>
    <mergeCell ref="O68:O69"/>
    <mergeCell ref="P68:P69"/>
    <mergeCell ref="Q68:Q69"/>
    <mergeCell ref="R68:R69"/>
    <mergeCell ref="G68:G69"/>
    <mergeCell ref="H68:H69"/>
    <mergeCell ref="I68:I69"/>
    <mergeCell ref="J68:J69"/>
    <mergeCell ref="K68:K69"/>
    <mergeCell ref="L68:L69"/>
    <mergeCell ref="Z66:Z67"/>
    <mergeCell ref="AA66:AA67"/>
    <mergeCell ref="AB66:AB67"/>
    <mergeCell ref="AC66:AC67"/>
    <mergeCell ref="AD66:AD67"/>
    <mergeCell ref="B68:B69"/>
    <mergeCell ref="C68:C69"/>
    <mergeCell ref="D68:D69"/>
    <mergeCell ref="E68:E69"/>
    <mergeCell ref="F68:F69"/>
    <mergeCell ref="T66:T67"/>
    <mergeCell ref="U66:U67"/>
    <mergeCell ref="V66:V67"/>
    <mergeCell ref="W66:W67"/>
    <mergeCell ref="X66:X67"/>
    <mergeCell ref="Y66:Y67"/>
    <mergeCell ref="N66:N67"/>
    <mergeCell ref="O66:O67"/>
    <mergeCell ref="P66:P67"/>
    <mergeCell ref="Q66:Q67"/>
    <mergeCell ref="R66:R67"/>
    <mergeCell ref="S66:S67"/>
    <mergeCell ref="H66:H67"/>
    <mergeCell ref="I66:I67"/>
    <mergeCell ref="J66:J67"/>
    <mergeCell ref="K66:K67"/>
    <mergeCell ref="L66:L67"/>
    <mergeCell ref="M66:M67"/>
    <mergeCell ref="B66:B67"/>
    <mergeCell ref="C66:C67"/>
    <mergeCell ref="D66:D67"/>
    <mergeCell ref="E66:E67"/>
    <mergeCell ref="F66:F67"/>
    <mergeCell ref="G66:G67"/>
    <mergeCell ref="Y64:Y65"/>
    <mergeCell ref="Z64:Z65"/>
    <mergeCell ref="AA64:AA65"/>
    <mergeCell ref="AB64:AB65"/>
    <mergeCell ref="AC64:AC65"/>
    <mergeCell ref="AD64:AD65"/>
    <mergeCell ref="S64:S65"/>
    <mergeCell ref="T64:T65"/>
    <mergeCell ref="U64:U65"/>
    <mergeCell ref="V64:V65"/>
    <mergeCell ref="W64:W65"/>
    <mergeCell ref="X64:X65"/>
    <mergeCell ref="M64:M65"/>
    <mergeCell ref="N64:N65"/>
    <mergeCell ref="O64:O65"/>
    <mergeCell ref="P64:P65"/>
    <mergeCell ref="Q64:Q65"/>
    <mergeCell ref="R64:R65"/>
    <mergeCell ref="G64:G65"/>
    <mergeCell ref="H64:H65"/>
    <mergeCell ref="I64:I65"/>
    <mergeCell ref="J64:J65"/>
    <mergeCell ref="K64:K65"/>
    <mergeCell ref="L64:L65"/>
    <mergeCell ref="AB59:AB60"/>
    <mergeCell ref="AC59:AC60"/>
    <mergeCell ref="AD59:AD60"/>
    <mergeCell ref="AF62:AG62"/>
    <mergeCell ref="B64:B65"/>
    <mergeCell ref="C64:C65"/>
    <mergeCell ref="D64:D65"/>
    <mergeCell ref="E64:E65"/>
    <mergeCell ref="F64:F65"/>
    <mergeCell ref="U59:U60"/>
    <mergeCell ref="V59:V60"/>
    <mergeCell ref="W59:W60"/>
    <mergeCell ref="X59:X60"/>
    <mergeCell ref="Y59:Y60"/>
    <mergeCell ref="Z59:Z60"/>
    <mergeCell ref="O59:O60"/>
    <mergeCell ref="P59:P60"/>
    <mergeCell ref="Q59:Q60"/>
    <mergeCell ref="R59:R60"/>
    <mergeCell ref="S59:S60"/>
    <mergeCell ref="T59:T60"/>
    <mergeCell ref="I59:I60"/>
    <mergeCell ref="J59:J60"/>
    <mergeCell ref="K59:K60"/>
    <mergeCell ref="L59:L60"/>
    <mergeCell ref="M59:M60"/>
    <mergeCell ref="N59:N60"/>
    <mergeCell ref="B59:B60"/>
    <mergeCell ref="C59:C60"/>
    <mergeCell ref="D59:D60"/>
    <mergeCell ref="E59:E60"/>
    <mergeCell ref="F59:F60"/>
    <mergeCell ref="G59:G60"/>
    <mergeCell ref="H59:H60"/>
    <mergeCell ref="V57:V58"/>
    <mergeCell ref="W57:W58"/>
    <mergeCell ref="X57:X58"/>
    <mergeCell ref="Y57:Y58"/>
    <mergeCell ref="Z57:Z58"/>
    <mergeCell ref="AA57:AA58"/>
    <mergeCell ref="P57:P58"/>
    <mergeCell ref="Q57:Q58"/>
    <mergeCell ref="R57:R58"/>
    <mergeCell ref="S57:S58"/>
    <mergeCell ref="T57:T58"/>
    <mergeCell ref="U57:U58"/>
    <mergeCell ref="J57:J58"/>
    <mergeCell ref="K57:K58"/>
    <mergeCell ref="L57:L58"/>
    <mergeCell ref="M57:M58"/>
    <mergeCell ref="N57:N58"/>
    <mergeCell ref="O57:O58"/>
    <mergeCell ref="AA59:AA60"/>
    <mergeCell ref="AC55:AC56"/>
    <mergeCell ref="AD55:AD56"/>
    <mergeCell ref="B57:B58"/>
    <mergeCell ref="C57:C58"/>
    <mergeCell ref="D57:D58"/>
    <mergeCell ref="E57:E58"/>
    <mergeCell ref="F57:F58"/>
    <mergeCell ref="G57:G58"/>
    <mergeCell ref="H57:H58"/>
    <mergeCell ref="I57:I58"/>
    <mergeCell ref="W55:W56"/>
    <mergeCell ref="X55:X56"/>
    <mergeCell ref="Y55:Y56"/>
    <mergeCell ref="Z55:Z56"/>
    <mergeCell ref="AA55:AA56"/>
    <mergeCell ref="AB55:AB56"/>
    <mergeCell ref="Q55:Q56"/>
    <mergeCell ref="R55:R56"/>
    <mergeCell ref="S55:S56"/>
    <mergeCell ref="T55:T56"/>
    <mergeCell ref="U55:U56"/>
    <mergeCell ref="V55:V56"/>
    <mergeCell ref="K55:K56"/>
    <mergeCell ref="L55:L56"/>
    <mergeCell ref="M55:M56"/>
    <mergeCell ref="N55:N56"/>
    <mergeCell ref="O55:O56"/>
    <mergeCell ref="P55:P56"/>
    <mergeCell ref="AB57:AB58"/>
    <mergeCell ref="AC57:AC58"/>
    <mergeCell ref="AD57:AD58"/>
    <mergeCell ref="AF53:AG53"/>
    <mergeCell ref="B55:B56"/>
    <mergeCell ref="C55:C56"/>
    <mergeCell ref="D55:D56"/>
    <mergeCell ref="E55:E56"/>
    <mergeCell ref="F55:F56"/>
    <mergeCell ref="G55:G56"/>
    <mergeCell ref="H55:H56"/>
    <mergeCell ref="I55:I56"/>
    <mergeCell ref="J55:J56"/>
    <mergeCell ref="Y50:Y51"/>
    <mergeCell ref="Z50:Z51"/>
    <mergeCell ref="AA50:AA51"/>
    <mergeCell ref="AB50:AB51"/>
    <mergeCell ref="AC50:AC51"/>
    <mergeCell ref="AD50:AD51"/>
    <mergeCell ref="S50:S51"/>
    <mergeCell ref="T50:T51"/>
    <mergeCell ref="U50:U51"/>
    <mergeCell ref="V50:V51"/>
    <mergeCell ref="W50:W51"/>
    <mergeCell ref="X50:X51"/>
    <mergeCell ref="M50:M51"/>
    <mergeCell ref="N50:N51"/>
    <mergeCell ref="O50:O51"/>
    <mergeCell ref="P50:P51"/>
    <mergeCell ref="Q50:Q51"/>
    <mergeCell ref="R50:R51"/>
    <mergeCell ref="G50:G51"/>
    <mergeCell ref="H50:H51"/>
    <mergeCell ref="I50:I51"/>
    <mergeCell ref="J50:J51"/>
    <mergeCell ref="K50:K51"/>
    <mergeCell ref="L50:L51"/>
    <mergeCell ref="Z48:Z49"/>
    <mergeCell ref="AA48:AA49"/>
    <mergeCell ref="AB48:AB49"/>
    <mergeCell ref="AC48:AC49"/>
    <mergeCell ref="AD48:AD49"/>
    <mergeCell ref="B50:B51"/>
    <mergeCell ref="C50:C51"/>
    <mergeCell ref="D50:D51"/>
    <mergeCell ref="E50:E51"/>
    <mergeCell ref="F50:F51"/>
    <mergeCell ref="T48:T49"/>
    <mergeCell ref="U48:U49"/>
    <mergeCell ref="V48:V49"/>
    <mergeCell ref="W48:W49"/>
    <mergeCell ref="X48:X49"/>
    <mergeCell ref="Y48:Y49"/>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Y46:Y47"/>
    <mergeCell ref="Z46:Z47"/>
    <mergeCell ref="AA46:AA47"/>
    <mergeCell ref="AB46:AB47"/>
    <mergeCell ref="AC46:AC47"/>
    <mergeCell ref="AD46:AD47"/>
    <mergeCell ref="S46:S47"/>
    <mergeCell ref="T46:T47"/>
    <mergeCell ref="U46:U47"/>
    <mergeCell ref="V46:V47"/>
    <mergeCell ref="W46:W47"/>
    <mergeCell ref="X46:X47"/>
    <mergeCell ref="M46:M47"/>
    <mergeCell ref="N46:N47"/>
    <mergeCell ref="O46:O47"/>
    <mergeCell ref="P46:P47"/>
    <mergeCell ref="Q46:Q47"/>
    <mergeCell ref="R46:R47"/>
    <mergeCell ref="G46:G47"/>
    <mergeCell ref="H46:H47"/>
    <mergeCell ref="I46:I47"/>
    <mergeCell ref="J46:J47"/>
    <mergeCell ref="K46:K47"/>
    <mergeCell ref="L46:L47"/>
    <mergeCell ref="AB41:AB42"/>
    <mergeCell ref="AC41:AC42"/>
    <mergeCell ref="AD41:AD42"/>
    <mergeCell ref="AF44:AG44"/>
    <mergeCell ref="B46:B47"/>
    <mergeCell ref="C46:C47"/>
    <mergeCell ref="D46:D47"/>
    <mergeCell ref="E46:E47"/>
    <mergeCell ref="F46:F47"/>
    <mergeCell ref="U41:U42"/>
    <mergeCell ref="V41:V42"/>
    <mergeCell ref="W41:W42"/>
    <mergeCell ref="X41:X42"/>
    <mergeCell ref="Y41:Y42"/>
    <mergeCell ref="Z41:Z42"/>
    <mergeCell ref="O41:O42"/>
    <mergeCell ref="P41:P42"/>
    <mergeCell ref="Q41:Q42"/>
    <mergeCell ref="R41:R42"/>
    <mergeCell ref="S41:S42"/>
    <mergeCell ref="T41:T42"/>
    <mergeCell ref="I41:I42"/>
    <mergeCell ref="J41:J42"/>
    <mergeCell ref="K41:K42"/>
    <mergeCell ref="L41:L42"/>
    <mergeCell ref="M41:M42"/>
    <mergeCell ref="N41:N42"/>
    <mergeCell ref="B41:B42"/>
    <mergeCell ref="C41:C42"/>
    <mergeCell ref="D41:D42"/>
    <mergeCell ref="E41:E42"/>
    <mergeCell ref="F41:F42"/>
    <mergeCell ref="G41:G42"/>
    <mergeCell ref="H41:H42"/>
    <mergeCell ref="V39:V40"/>
    <mergeCell ref="W39:W40"/>
    <mergeCell ref="X39:X40"/>
    <mergeCell ref="Y39:Y40"/>
    <mergeCell ref="Z39:Z40"/>
    <mergeCell ref="AA39:AA40"/>
    <mergeCell ref="P39:P40"/>
    <mergeCell ref="Q39:Q40"/>
    <mergeCell ref="R39:R40"/>
    <mergeCell ref="S39:S40"/>
    <mergeCell ref="T39:T40"/>
    <mergeCell ref="U39:U40"/>
    <mergeCell ref="J39:J40"/>
    <mergeCell ref="K39:K40"/>
    <mergeCell ref="L39:L40"/>
    <mergeCell ref="M39:M40"/>
    <mergeCell ref="N39:N40"/>
    <mergeCell ref="O39:O40"/>
    <mergeCell ref="AA41:AA42"/>
    <mergeCell ref="AC37:AC38"/>
    <mergeCell ref="AD37:AD38"/>
    <mergeCell ref="B39:B40"/>
    <mergeCell ref="C39:C40"/>
    <mergeCell ref="D39:D40"/>
    <mergeCell ref="E39:E40"/>
    <mergeCell ref="F39:F40"/>
    <mergeCell ref="G39:G40"/>
    <mergeCell ref="H39:H40"/>
    <mergeCell ref="I39:I40"/>
    <mergeCell ref="W37:W38"/>
    <mergeCell ref="X37:X38"/>
    <mergeCell ref="Y37:Y38"/>
    <mergeCell ref="Z37:Z38"/>
    <mergeCell ref="AA37:AA38"/>
    <mergeCell ref="AB37:AB38"/>
    <mergeCell ref="Q37:Q38"/>
    <mergeCell ref="R37:R38"/>
    <mergeCell ref="S37:S38"/>
    <mergeCell ref="T37:T38"/>
    <mergeCell ref="U37:U38"/>
    <mergeCell ref="V37:V38"/>
    <mergeCell ref="K37:K38"/>
    <mergeCell ref="L37:L38"/>
    <mergeCell ref="M37:M38"/>
    <mergeCell ref="N37:N38"/>
    <mergeCell ref="O37:O38"/>
    <mergeCell ref="P37:P38"/>
    <mergeCell ref="AB39:AB40"/>
    <mergeCell ref="AC39:AC40"/>
    <mergeCell ref="AD39:AD40"/>
    <mergeCell ref="AF35:AG35"/>
    <mergeCell ref="B37:B38"/>
    <mergeCell ref="C37:C38"/>
    <mergeCell ref="D37:D38"/>
    <mergeCell ref="E37:E38"/>
    <mergeCell ref="F37:F38"/>
    <mergeCell ref="G37:G38"/>
    <mergeCell ref="H37:H38"/>
    <mergeCell ref="I37:I38"/>
    <mergeCell ref="J37:J38"/>
    <mergeCell ref="Y32:Y33"/>
    <mergeCell ref="Z32:Z33"/>
    <mergeCell ref="AA32:AA33"/>
    <mergeCell ref="AB32:AB33"/>
    <mergeCell ref="AC32:AC33"/>
    <mergeCell ref="AD32:AD33"/>
    <mergeCell ref="S32:S33"/>
    <mergeCell ref="T32:T33"/>
    <mergeCell ref="U32:U33"/>
    <mergeCell ref="V32:V33"/>
    <mergeCell ref="W32:W33"/>
    <mergeCell ref="X32:X33"/>
    <mergeCell ref="M32:M33"/>
    <mergeCell ref="N32:N33"/>
    <mergeCell ref="O32:O33"/>
    <mergeCell ref="P32:P33"/>
    <mergeCell ref="Q32:Q33"/>
    <mergeCell ref="R32:R33"/>
    <mergeCell ref="G32:G33"/>
    <mergeCell ref="H32:H33"/>
    <mergeCell ref="I32:I33"/>
    <mergeCell ref="J32:J33"/>
    <mergeCell ref="K32:K33"/>
    <mergeCell ref="L32:L33"/>
    <mergeCell ref="Z30:Z31"/>
    <mergeCell ref="AA30:AA31"/>
    <mergeCell ref="AB30:AB31"/>
    <mergeCell ref="AC30:AC31"/>
    <mergeCell ref="AD30:AD31"/>
    <mergeCell ref="B32:B33"/>
    <mergeCell ref="C32:C33"/>
    <mergeCell ref="D32:D33"/>
    <mergeCell ref="E32:E33"/>
    <mergeCell ref="F32:F33"/>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Y28:Y29"/>
    <mergeCell ref="Z28:Z29"/>
    <mergeCell ref="AA28:AA29"/>
    <mergeCell ref="AB28:AB29"/>
    <mergeCell ref="AC28:AC29"/>
    <mergeCell ref="AD28:AD29"/>
    <mergeCell ref="S28:S29"/>
    <mergeCell ref="T28:T29"/>
    <mergeCell ref="U28:U29"/>
    <mergeCell ref="V28:V29"/>
    <mergeCell ref="W28:W29"/>
    <mergeCell ref="X28:X29"/>
    <mergeCell ref="M28:M29"/>
    <mergeCell ref="N28:N29"/>
    <mergeCell ref="O28:O29"/>
    <mergeCell ref="P28:P29"/>
    <mergeCell ref="Q28:Q29"/>
    <mergeCell ref="R28:R29"/>
    <mergeCell ref="G28:G29"/>
    <mergeCell ref="H28:H29"/>
    <mergeCell ref="I28:I29"/>
    <mergeCell ref="J28:J29"/>
    <mergeCell ref="K28:K29"/>
    <mergeCell ref="L28:L29"/>
    <mergeCell ref="AB23:AB24"/>
    <mergeCell ref="AC23:AC24"/>
    <mergeCell ref="AD23:AD24"/>
    <mergeCell ref="AF26:AG26"/>
    <mergeCell ref="B28:B29"/>
    <mergeCell ref="C28:C29"/>
    <mergeCell ref="D28:D29"/>
    <mergeCell ref="E28:E29"/>
    <mergeCell ref="F28:F29"/>
    <mergeCell ref="U23:U24"/>
    <mergeCell ref="V23:V24"/>
    <mergeCell ref="W23:W24"/>
    <mergeCell ref="X23:X24"/>
    <mergeCell ref="Y23:Y24"/>
    <mergeCell ref="Z23:Z24"/>
    <mergeCell ref="O23:O24"/>
    <mergeCell ref="P23:P24"/>
    <mergeCell ref="Q23:Q24"/>
    <mergeCell ref="R23:R24"/>
    <mergeCell ref="S23:S24"/>
    <mergeCell ref="T23:T24"/>
    <mergeCell ref="I23:I24"/>
    <mergeCell ref="J23:J24"/>
    <mergeCell ref="K23:K24"/>
    <mergeCell ref="L23:L24"/>
    <mergeCell ref="M23:M24"/>
    <mergeCell ref="N23:N24"/>
    <mergeCell ref="B23:B24"/>
    <mergeCell ref="C23:C24"/>
    <mergeCell ref="D23:D24"/>
    <mergeCell ref="E23:E24"/>
    <mergeCell ref="F23:F24"/>
    <mergeCell ref="G23:G24"/>
    <mergeCell ref="H23:H24"/>
    <mergeCell ref="V21:V22"/>
    <mergeCell ref="W21:W22"/>
    <mergeCell ref="X21:X22"/>
    <mergeCell ref="Y21:Y22"/>
    <mergeCell ref="Z21:Z22"/>
    <mergeCell ref="AA21:AA22"/>
    <mergeCell ref="P21:P22"/>
    <mergeCell ref="Q21:Q22"/>
    <mergeCell ref="R21:R22"/>
    <mergeCell ref="S21:S22"/>
    <mergeCell ref="T21:T22"/>
    <mergeCell ref="U21:U22"/>
    <mergeCell ref="J21:J22"/>
    <mergeCell ref="K21:K22"/>
    <mergeCell ref="L21:L22"/>
    <mergeCell ref="M21:M22"/>
    <mergeCell ref="N21:N22"/>
    <mergeCell ref="O21:O22"/>
    <mergeCell ref="AA23:AA24"/>
    <mergeCell ref="AC19:AC20"/>
    <mergeCell ref="AD19:AD20"/>
    <mergeCell ref="B21:B22"/>
    <mergeCell ref="C21:C22"/>
    <mergeCell ref="D21:D22"/>
    <mergeCell ref="E21:E22"/>
    <mergeCell ref="F21:F22"/>
    <mergeCell ref="G21:G22"/>
    <mergeCell ref="H21:H22"/>
    <mergeCell ref="I21:I22"/>
    <mergeCell ref="W19:W20"/>
    <mergeCell ref="X19:X20"/>
    <mergeCell ref="Y19:Y20"/>
    <mergeCell ref="Z19:Z20"/>
    <mergeCell ref="AA19:AA20"/>
    <mergeCell ref="AB19:AB20"/>
    <mergeCell ref="Q19:Q20"/>
    <mergeCell ref="R19:R20"/>
    <mergeCell ref="S19:S20"/>
    <mergeCell ref="T19:T20"/>
    <mergeCell ref="U19:U20"/>
    <mergeCell ref="V19:V20"/>
    <mergeCell ref="K19:K20"/>
    <mergeCell ref="L19:L20"/>
    <mergeCell ref="M19:M20"/>
    <mergeCell ref="N19:N20"/>
    <mergeCell ref="O19:O20"/>
    <mergeCell ref="P19:P20"/>
    <mergeCell ref="AB21:AB22"/>
    <mergeCell ref="AC21:AC22"/>
    <mergeCell ref="AD21:AD22"/>
    <mergeCell ref="AF17:AG17"/>
    <mergeCell ref="B19:B20"/>
    <mergeCell ref="C19:C20"/>
    <mergeCell ref="D19:D20"/>
    <mergeCell ref="E19:E20"/>
    <mergeCell ref="F19:F20"/>
    <mergeCell ref="G19:G20"/>
    <mergeCell ref="H19:H20"/>
    <mergeCell ref="I19:I20"/>
    <mergeCell ref="J19:J20"/>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G14:G15"/>
    <mergeCell ref="H14:H15"/>
    <mergeCell ref="I14:I15"/>
    <mergeCell ref="J14:J15"/>
    <mergeCell ref="K14:K15"/>
    <mergeCell ref="L14:L15"/>
    <mergeCell ref="Z12:Z13"/>
    <mergeCell ref="AA12:AA13"/>
    <mergeCell ref="AB12:AB13"/>
    <mergeCell ref="AC12:AC13"/>
    <mergeCell ref="AD12:AD13"/>
    <mergeCell ref="B14:B15"/>
    <mergeCell ref="C14:C15"/>
    <mergeCell ref="D14:D15"/>
    <mergeCell ref="E14:E15"/>
    <mergeCell ref="F14:F15"/>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Y10:Y11"/>
    <mergeCell ref="Z10:Z11"/>
    <mergeCell ref="AA10:AA11"/>
    <mergeCell ref="AB10:AB11"/>
    <mergeCell ref="AC10:AC11"/>
    <mergeCell ref="AD10:AD11"/>
    <mergeCell ref="S10:S11"/>
    <mergeCell ref="T10:T11"/>
    <mergeCell ref="U10:U11"/>
    <mergeCell ref="V10:V11"/>
    <mergeCell ref="W10:W11"/>
    <mergeCell ref="X10:X11"/>
    <mergeCell ref="M10:M11"/>
    <mergeCell ref="N10:N11"/>
    <mergeCell ref="O10:O11"/>
    <mergeCell ref="P10:P11"/>
    <mergeCell ref="Q10:Q11"/>
    <mergeCell ref="R10:R11"/>
    <mergeCell ref="G10:G11"/>
    <mergeCell ref="H10:H11"/>
    <mergeCell ref="I10:I11"/>
    <mergeCell ref="J10:J11"/>
    <mergeCell ref="K10:K11"/>
    <mergeCell ref="L10:L11"/>
    <mergeCell ref="B5:E5"/>
    <mergeCell ref="G5:K5"/>
    <mergeCell ref="L5:N5"/>
    <mergeCell ref="P5:R5"/>
    <mergeCell ref="AF8:AG8"/>
    <mergeCell ref="B10:B11"/>
    <mergeCell ref="C10:C11"/>
    <mergeCell ref="D10:D11"/>
    <mergeCell ref="E10:E11"/>
    <mergeCell ref="F10:F11"/>
    <mergeCell ref="B4:E4"/>
    <mergeCell ref="G4:K4"/>
    <mergeCell ref="S4:T4"/>
    <mergeCell ref="U4:V4"/>
    <mergeCell ref="W4:X4"/>
    <mergeCell ref="Y4:Z4"/>
    <mergeCell ref="U2:V2"/>
    <mergeCell ref="W2:X2"/>
    <mergeCell ref="Y2:Z2"/>
    <mergeCell ref="AB2:AF2"/>
    <mergeCell ref="B3:E3"/>
    <mergeCell ref="S3:T3"/>
    <mergeCell ref="U3:V3"/>
    <mergeCell ref="W3:X3"/>
    <mergeCell ref="Y3:Z3"/>
    <mergeCell ref="AB3:AF3"/>
    <mergeCell ref="G3:P3"/>
  </mergeCells>
  <phoneticPr fontId="19"/>
  <conditionalFormatting sqref="C9:AE9 C18:AE18 C72:AD72 C63:AD63 C54:AD54 C45:AD45 C36:AD36 C27:AD27 AE19 AE10 C81:AD81">
    <cfRule type="containsText" dxfId="271" priority="228" operator="containsText" text="日">
      <formula>NOT(ISERROR(SEARCH("日",C9)))</formula>
    </cfRule>
    <cfRule type="containsText" dxfId="270" priority="229" operator="containsText" text="土">
      <formula>NOT(ISERROR(SEARCH("土",C9)))</formula>
    </cfRule>
  </conditionalFormatting>
  <conditionalFormatting sqref="AE27:AE28 AE36:AE37 AE45:AE46 AE54:AE55 AE63:AE64 AE72:AE73 AE81:AE82 AE90:AE91">
    <cfRule type="containsText" dxfId="269" priority="226" operator="containsText" text="日">
      <formula>NOT(ISERROR(SEARCH("日",AE27)))</formula>
    </cfRule>
    <cfRule type="containsText" dxfId="268" priority="227" operator="containsText" text="土">
      <formula>NOT(ISERROR(SEARCH("土",AE27)))</formula>
    </cfRule>
  </conditionalFormatting>
  <conditionalFormatting sqref="Y3:Z4">
    <cfRule type="cellIs" dxfId="267" priority="223" operator="greaterThanOrEqual">
      <formula>0.285</formula>
    </cfRule>
    <cfRule type="cellIs" dxfId="266" priority="224" operator="greaterThanOrEqual">
      <formula>0.25</formula>
    </cfRule>
    <cfRule type="cellIs" dxfId="265" priority="225" operator="greaterThanOrEqual">
      <formula>0.214</formula>
    </cfRule>
  </conditionalFormatting>
  <conditionalFormatting sqref="C98:AE98 C107:AE107 C161:AD161 C152:AD152 C143:AD143 C134:AD134 C125:AD125 C116:AD116 AE108 AE99 C170:AD170">
    <cfRule type="containsText" dxfId="264" priority="221" operator="containsText" text="日">
      <formula>NOT(ISERROR(SEARCH("日",C98)))</formula>
    </cfRule>
    <cfRule type="containsText" dxfId="263" priority="222" operator="containsText" text="土">
      <formula>NOT(ISERROR(SEARCH("土",C98)))</formula>
    </cfRule>
  </conditionalFormatting>
  <conditionalFormatting sqref="AE116:AE117 AE125:AE126 AE134:AE135 AE143:AE144 AE152:AE153 AE161:AE162 AE170:AE171">
    <cfRule type="containsText" dxfId="262" priority="219" operator="containsText" text="日">
      <formula>NOT(ISERROR(SEARCH("日",AE116)))</formula>
    </cfRule>
    <cfRule type="containsText" dxfId="261" priority="220" operator="containsText" text="土">
      <formula>NOT(ISERROR(SEARCH("土",AE116)))</formula>
    </cfRule>
  </conditionalFormatting>
  <conditionalFormatting sqref="C1:AD2 C16:AD18 C25:AD27 C34:AD36 C43:AD45 C52:AD54 C61:AD63 C70:AD72 C79:AD81 C88:AD98 C105:AD107 C114:AD116 C123:AD125 C132:AD134 C141:AD143 C150:AD152 C159:AD161 C168:AD170 C177:AD1048576 C4:AD9 C3:G3 Q3:AD3">
    <cfRule type="cellIs" dxfId="260" priority="217" operator="equal">
      <formula>"雨"</formula>
    </cfRule>
    <cfRule type="cellIs" dxfId="259" priority="218" operator="equal">
      <formula>"休"</formula>
    </cfRule>
  </conditionalFormatting>
  <conditionalFormatting sqref="C10:D10">
    <cfRule type="containsText" dxfId="258" priority="215" operator="containsText" text="日">
      <formula>NOT(ISERROR(SEARCH("日",C10)))</formula>
    </cfRule>
    <cfRule type="containsText" dxfId="257" priority="216" operator="containsText" text="土">
      <formula>NOT(ISERROR(SEARCH("土",C10)))</formula>
    </cfRule>
  </conditionalFormatting>
  <conditionalFormatting sqref="E10:AD10">
    <cfRule type="containsText" dxfId="256" priority="213" operator="containsText" text="日">
      <formula>NOT(ISERROR(SEARCH("日",E10)))</formula>
    </cfRule>
    <cfRule type="containsText" dxfId="255" priority="214" operator="containsText" text="土">
      <formula>NOT(ISERROR(SEARCH("土",E10)))</formula>
    </cfRule>
  </conditionalFormatting>
  <conditionalFormatting sqref="C10:AD11">
    <cfRule type="cellIs" dxfId="254" priority="211" operator="equal">
      <formula>"雨"</formula>
    </cfRule>
    <cfRule type="cellIs" dxfId="253" priority="212" operator="equal">
      <formula>"休"</formula>
    </cfRule>
  </conditionalFormatting>
  <conditionalFormatting sqref="C10:AD10">
    <cfRule type="containsText" dxfId="252" priority="209" operator="containsText" text="日">
      <formula>NOT(ISERROR(SEARCH("日",C10)))</formula>
    </cfRule>
    <cfRule type="containsText" dxfId="251" priority="210" operator="containsText" text="土">
      <formula>NOT(ISERROR(SEARCH("土",C10)))</formula>
    </cfRule>
  </conditionalFormatting>
  <conditionalFormatting sqref="E10:AD10">
    <cfRule type="containsText" dxfId="250" priority="207" operator="containsText" text="日">
      <formula>NOT(ISERROR(SEARCH("日",E10)))</formula>
    </cfRule>
    <cfRule type="containsText" dxfId="249" priority="208" operator="containsText" text="土">
      <formula>NOT(ISERROR(SEARCH("土",E10)))</formula>
    </cfRule>
  </conditionalFormatting>
  <conditionalFormatting sqref="C19:D19">
    <cfRule type="containsText" dxfId="248" priority="205" operator="containsText" text="日">
      <formula>NOT(ISERROR(SEARCH("日",C19)))</formula>
    </cfRule>
    <cfRule type="containsText" dxfId="247" priority="206" operator="containsText" text="土">
      <formula>NOT(ISERROR(SEARCH("土",C19)))</formula>
    </cfRule>
  </conditionalFormatting>
  <conditionalFormatting sqref="E19:AD19">
    <cfRule type="containsText" dxfId="246" priority="203" operator="containsText" text="日">
      <formula>NOT(ISERROR(SEARCH("日",E19)))</formula>
    </cfRule>
    <cfRule type="containsText" dxfId="245" priority="204" operator="containsText" text="土">
      <formula>NOT(ISERROR(SEARCH("土",E19)))</formula>
    </cfRule>
  </conditionalFormatting>
  <conditionalFormatting sqref="C19:AD20">
    <cfRule type="cellIs" dxfId="244" priority="201" operator="equal">
      <formula>"雨"</formula>
    </cfRule>
    <cfRule type="cellIs" dxfId="243" priority="202" operator="equal">
      <formula>"休"</formula>
    </cfRule>
  </conditionalFormatting>
  <conditionalFormatting sqref="C19:AD19">
    <cfRule type="containsText" dxfId="242" priority="199" operator="containsText" text="日">
      <formula>NOT(ISERROR(SEARCH("日",C19)))</formula>
    </cfRule>
    <cfRule type="containsText" dxfId="241" priority="200" operator="containsText" text="土">
      <formula>NOT(ISERROR(SEARCH("土",C19)))</formula>
    </cfRule>
  </conditionalFormatting>
  <conditionalFormatting sqref="E19:AD19">
    <cfRule type="containsText" dxfId="240" priority="197" operator="containsText" text="日">
      <formula>NOT(ISERROR(SEARCH("日",E19)))</formula>
    </cfRule>
    <cfRule type="containsText" dxfId="239" priority="198" operator="containsText" text="土">
      <formula>NOT(ISERROR(SEARCH("土",E19)))</formula>
    </cfRule>
  </conditionalFormatting>
  <conditionalFormatting sqref="C28:D28">
    <cfRule type="containsText" dxfId="238" priority="195" operator="containsText" text="日">
      <formula>NOT(ISERROR(SEARCH("日",C28)))</formula>
    </cfRule>
    <cfRule type="containsText" dxfId="237" priority="196" operator="containsText" text="土">
      <formula>NOT(ISERROR(SEARCH("土",C28)))</formula>
    </cfRule>
  </conditionalFormatting>
  <conditionalFormatting sqref="E28:AD28">
    <cfRule type="containsText" dxfId="236" priority="193" operator="containsText" text="日">
      <formula>NOT(ISERROR(SEARCH("日",E28)))</formula>
    </cfRule>
    <cfRule type="containsText" dxfId="235" priority="194" operator="containsText" text="土">
      <formula>NOT(ISERROR(SEARCH("土",E28)))</formula>
    </cfRule>
  </conditionalFormatting>
  <conditionalFormatting sqref="C28:AD29">
    <cfRule type="cellIs" dxfId="234" priority="191" operator="equal">
      <formula>"雨"</formula>
    </cfRule>
    <cfRule type="cellIs" dxfId="233" priority="192" operator="equal">
      <formula>"休"</formula>
    </cfRule>
  </conditionalFormatting>
  <conditionalFormatting sqref="C28:AD28">
    <cfRule type="containsText" dxfId="232" priority="189" operator="containsText" text="日">
      <formula>NOT(ISERROR(SEARCH("日",C28)))</formula>
    </cfRule>
    <cfRule type="containsText" dxfId="231" priority="190" operator="containsText" text="土">
      <formula>NOT(ISERROR(SEARCH("土",C28)))</formula>
    </cfRule>
  </conditionalFormatting>
  <conditionalFormatting sqref="E28:AD28">
    <cfRule type="containsText" dxfId="230" priority="187" operator="containsText" text="日">
      <formula>NOT(ISERROR(SEARCH("日",E28)))</formula>
    </cfRule>
    <cfRule type="containsText" dxfId="229" priority="188" operator="containsText" text="土">
      <formula>NOT(ISERROR(SEARCH("土",E28)))</formula>
    </cfRule>
  </conditionalFormatting>
  <conditionalFormatting sqref="C37:D37">
    <cfRule type="containsText" dxfId="228" priority="185" operator="containsText" text="日">
      <formula>NOT(ISERROR(SEARCH("日",C37)))</formula>
    </cfRule>
    <cfRule type="containsText" dxfId="227" priority="186" operator="containsText" text="土">
      <formula>NOT(ISERROR(SEARCH("土",C37)))</formula>
    </cfRule>
  </conditionalFormatting>
  <conditionalFormatting sqref="E37:AD37">
    <cfRule type="containsText" dxfId="226" priority="183" operator="containsText" text="日">
      <formula>NOT(ISERROR(SEARCH("日",E37)))</formula>
    </cfRule>
    <cfRule type="containsText" dxfId="225" priority="184" operator="containsText" text="土">
      <formula>NOT(ISERROR(SEARCH("土",E37)))</formula>
    </cfRule>
  </conditionalFormatting>
  <conditionalFormatting sqref="C37:AD38">
    <cfRule type="cellIs" dxfId="224" priority="181" operator="equal">
      <formula>"雨"</formula>
    </cfRule>
    <cfRule type="cellIs" dxfId="223" priority="182" operator="equal">
      <formula>"休"</formula>
    </cfRule>
  </conditionalFormatting>
  <conditionalFormatting sqref="C37:AD37">
    <cfRule type="containsText" dxfId="222" priority="179" operator="containsText" text="日">
      <formula>NOT(ISERROR(SEARCH("日",C37)))</formula>
    </cfRule>
    <cfRule type="containsText" dxfId="221" priority="180" operator="containsText" text="土">
      <formula>NOT(ISERROR(SEARCH("土",C37)))</formula>
    </cfRule>
  </conditionalFormatting>
  <conditionalFormatting sqref="E37:AD37">
    <cfRule type="containsText" dxfId="220" priority="177" operator="containsText" text="日">
      <formula>NOT(ISERROR(SEARCH("日",E37)))</formula>
    </cfRule>
    <cfRule type="containsText" dxfId="219" priority="178" operator="containsText" text="土">
      <formula>NOT(ISERROR(SEARCH("土",E37)))</formula>
    </cfRule>
  </conditionalFormatting>
  <conditionalFormatting sqref="C46:D46">
    <cfRule type="containsText" dxfId="218" priority="175" operator="containsText" text="日">
      <formula>NOT(ISERROR(SEARCH("日",C46)))</formula>
    </cfRule>
    <cfRule type="containsText" dxfId="217" priority="176" operator="containsText" text="土">
      <formula>NOT(ISERROR(SEARCH("土",C46)))</formula>
    </cfRule>
  </conditionalFormatting>
  <conditionalFormatting sqref="E46:AD46">
    <cfRule type="containsText" dxfId="216" priority="173" operator="containsText" text="日">
      <formula>NOT(ISERROR(SEARCH("日",E46)))</formula>
    </cfRule>
    <cfRule type="containsText" dxfId="215" priority="174" operator="containsText" text="土">
      <formula>NOT(ISERROR(SEARCH("土",E46)))</formula>
    </cfRule>
  </conditionalFormatting>
  <conditionalFormatting sqref="C46:AD47">
    <cfRule type="cellIs" dxfId="214" priority="171" operator="equal">
      <formula>"雨"</formula>
    </cfRule>
    <cfRule type="cellIs" dxfId="213" priority="172" operator="equal">
      <formula>"休"</formula>
    </cfRule>
  </conditionalFormatting>
  <conditionalFormatting sqref="C46:AD46">
    <cfRule type="containsText" dxfId="212" priority="169" operator="containsText" text="日">
      <formula>NOT(ISERROR(SEARCH("日",C46)))</formula>
    </cfRule>
    <cfRule type="containsText" dxfId="211" priority="170" operator="containsText" text="土">
      <formula>NOT(ISERROR(SEARCH("土",C46)))</formula>
    </cfRule>
  </conditionalFormatting>
  <conditionalFormatting sqref="E46:AD46">
    <cfRule type="containsText" dxfId="210" priority="167" operator="containsText" text="日">
      <formula>NOT(ISERROR(SEARCH("日",E46)))</formula>
    </cfRule>
    <cfRule type="containsText" dxfId="209" priority="168" operator="containsText" text="土">
      <formula>NOT(ISERROR(SEARCH("土",E46)))</formula>
    </cfRule>
  </conditionalFormatting>
  <conditionalFormatting sqref="C55:D55">
    <cfRule type="containsText" dxfId="208" priority="165" operator="containsText" text="日">
      <formula>NOT(ISERROR(SEARCH("日",C55)))</formula>
    </cfRule>
    <cfRule type="containsText" dxfId="207" priority="166" operator="containsText" text="土">
      <formula>NOT(ISERROR(SEARCH("土",C55)))</formula>
    </cfRule>
  </conditionalFormatting>
  <conditionalFormatting sqref="E55:AD55">
    <cfRule type="containsText" dxfId="206" priority="163" operator="containsText" text="日">
      <formula>NOT(ISERROR(SEARCH("日",E55)))</formula>
    </cfRule>
    <cfRule type="containsText" dxfId="205" priority="164" operator="containsText" text="土">
      <formula>NOT(ISERROR(SEARCH("土",E55)))</formula>
    </cfRule>
  </conditionalFormatting>
  <conditionalFormatting sqref="C55:AD56">
    <cfRule type="cellIs" dxfId="204" priority="161" operator="equal">
      <formula>"雨"</formula>
    </cfRule>
    <cfRule type="cellIs" dxfId="203" priority="162" operator="equal">
      <formula>"休"</formula>
    </cfRule>
  </conditionalFormatting>
  <conditionalFormatting sqref="C55:AD55">
    <cfRule type="containsText" dxfId="202" priority="159" operator="containsText" text="日">
      <formula>NOT(ISERROR(SEARCH("日",C55)))</formula>
    </cfRule>
    <cfRule type="containsText" dxfId="201" priority="160" operator="containsText" text="土">
      <formula>NOT(ISERROR(SEARCH("土",C55)))</formula>
    </cfRule>
  </conditionalFormatting>
  <conditionalFormatting sqref="E55:AD55">
    <cfRule type="containsText" dxfId="200" priority="157" operator="containsText" text="日">
      <formula>NOT(ISERROR(SEARCH("日",E55)))</formula>
    </cfRule>
    <cfRule type="containsText" dxfId="199" priority="158" operator="containsText" text="土">
      <formula>NOT(ISERROR(SEARCH("土",E55)))</formula>
    </cfRule>
  </conditionalFormatting>
  <conditionalFormatting sqref="C64:D64">
    <cfRule type="containsText" dxfId="198" priority="155" operator="containsText" text="日">
      <formula>NOT(ISERROR(SEARCH("日",C64)))</formula>
    </cfRule>
    <cfRule type="containsText" dxfId="197" priority="156" operator="containsText" text="土">
      <formula>NOT(ISERROR(SEARCH("土",C64)))</formula>
    </cfRule>
  </conditionalFormatting>
  <conditionalFormatting sqref="E64:AD64">
    <cfRule type="containsText" dxfId="196" priority="153" operator="containsText" text="日">
      <formula>NOT(ISERROR(SEARCH("日",E64)))</formula>
    </cfRule>
    <cfRule type="containsText" dxfId="195" priority="154" operator="containsText" text="土">
      <formula>NOT(ISERROR(SEARCH("土",E64)))</formula>
    </cfRule>
  </conditionalFormatting>
  <conditionalFormatting sqref="C64:AD65">
    <cfRule type="cellIs" dxfId="194" priority="151" operator="equal">
      <formula>"雨"</formula>
    </cfRule>
    <cfRule type="cellIs" dxfId="193" priority="152" operator="equal">
      <formula>"休"</formula>
    </cfRule>
  </conditionalFormatting>
  <conditionalFormatting sqref="C64:AD64">
    <cfRule type="containsText" dxfId="192" priority="149" operator="containsText" text="日">
      <formula>NOT(ISERROR(SEARCH("日",C64)))</formula>
    </cfRule>
    <cfRule type="containsText" dxfId="191" priority="150" operator="containsText" text="土">
      <formula>NOT(ISERROR(SEARCH("土",C64)))</formula>
    </cfRule>
  </conditionalFormatting>
  <conditionalFormatting sqref="E64:AD64">
    <cfRule type="containsText" dxfId="190" priority="147" operator="containsText" text="日">
      <formula>NOT(ISERROR(SEARCH("日",E64)))</formula>
    </cfRule>
    <cfRule type="containsText" dxfId="189" priority="148" operator="containsText" text="土">
      <formula>NOT(ISERROR(SEARCH("土",E64)))</formula>
    </cfRule>
  </conditionalFormatting>
  <conditionalFormatting sqref="C73:D73">
    <cfRule type="containsText" dxfId="188" priority="145" operator="containsText" text="日">
      <formula>NOT(ISERROR(SEARCH("日",C73)))</formula>
    </cfRule>
    <cfRule type="containsText" dxfId="187" priority="146" operator="containsText" text="土">
      <formula>NOT(ISERROR(SEARCH("土",C73)))</formula>
    </cfRule>
  </conditionalFormatting>
  <conditionalFormatting sqref="E73:AD73">
    <cfRule type="containsText" dxfId="186" priority="143" operator="containsText" text="日">
      <formula>NOT(ISERROR(SEARCH("日",E73)))</formula>
    </cfRule>
    <cfRule type="containsText" dxfId="185" priority="144" operator="containsText" text="土">
      <formula>NOT(ISERROR(SEARCH("土",E73)))</formula>
    </cfRule>
  </conditionalFormatting>
  <conditionalFormatting sqref="C73:AD74">
    <cfRule type="cellIs" dxfId="184" priority="141" operator="equal">
      <formula>"雨"</formula>
    </cfRule>
    <cfRule type="cellIs" dxfId="183" priority="142" operator="equal">
      <formula>"休"</formula>
    </cfRule>
  </conditionalFormatting>
  <conditionalFormatting sqref="C73:AD73">
    <cfRule type="containsText" dxfId="182" priority="139" operator="containsText" text="日">
      <formula>NOT(ISERROR(SEARCH("日",C73)))</formula>
    </cfRule>
    <cfRule type="containsText" dxfId="181" priority="140" operator="containsText" text="土">
      <formula>NOT(ISERROR(SEARCH("土",C73)))</formula>
    </cfRule>
  </conditionalFormatting>
  <conditionalFormatting sqref="E73:AD73">
    <cfRule type="containsText" dxfId="180" priority="137" operator="containsText" text="日">
      <formula>NOT(ISERROR(SEARCH("日",E73)))</formula>
    </cfRule>
    <cfRule type="containsText" dxfId="179" priority="138" operator="containsText" text="土">
      <formula>NOT(ISERROR(SEARCH("土",E73)))</formula>
    </cfRule>
  </conditionalFormatting>
  <conditionalFormatting sqref="C82:D82">
    <cfRule type="containsText" dxfId="178" priority="135" operator="containsText" text="日">
      <formula>NOT(ISERROR(SEARCH("日",C82)))</formula>
    </cfRule>
    <cfRule type="containsText" dxfId="177" priority="136" operator="containsText" text="土">
      <formula>NOT(ISERROR(SEARCH("土",C82)))</formula>
    </cfRule>
  </conditionalFormatting>
  <conditionalFormatting sqref="E82:AD82">
    <cfRule type="containsText" dxfId="176" priority="133" operator="containsText" text="日">
      <formula>NOT(ISERROR(SEARCH("日",E82)))</formula>
    </cfRule>
    <cfRule type="containsText" dxfId="175" priority="134" operator="containsText" text="土">
      <formula>NOT(ISERROR(SEARCH("土",E82)))</formula>
    </cfRule>
  </conditionalFormatting>
  <conditionalFormatting sqref="C82:AD83">
    <cfRule type="cellIs" dxfId="174" priority="131" operator="equal">
      <formula>"雨"</formula>
    </cfRule>
    <cfRule type="cellIs" dxfId="173" priority="132" operator="equal">
      <formula>"休"</formula>
    </cfRule>
  </conditionalFormatting>
  <conditionalFormatting sqref="C82:AD82">
    <cfRule type="containsText" dxfId="172" priority="129" operator="containsText" text="日">
      <formula>NOT(ISERROR(SEARCH("日",C82)))</formula>
    </cfRule>
    <cfRule type="containsText" dxfId="171" priority="130" operator="containsText" text="土">
      <formula>NOT(ISERROR(SEARCH("土",C82)))</formula>
    </cfRule>
  </conditionalFormatting>
  <conditionalFormatting sqref="E82:AD82">
    <cfRule type="containsText" dxfId="170" priority="127" operator="containsText" text="日">
      <formula>NOT(ISERROR(SEARCH("日",E82)))</formula>
    </cfRule>
    <cfRule type="containsText" dxfId="169" priority="128" operator="containsText" text="土">
      <formula>NOT(ISERROR(SEARCH("土",E82)))</formula>
    </cfRule>
  </conditionalFormatting>
  <conditionalFormatting sqref="C99:D99">
    <cfRule type="containsText" dxfId="168" priority="125" operator="containsText" text="日">
      <formula>NOT(ISERROR(SEARCH("日",C99)))</formula>
    </cfRule>
    <cfRule type="containsText" dxfId="167" priority="126" operator="containsText" text="土">
      <formula>NOT(ISERROR(SEARCH("土",C99)))</formula>
    </cfRule>
  </conditionalFormatting>
  <conditionalFormatting sqref="E99:AD99">
    <cfRule type="containsText" dxfId="166" priority="123" operator="containsText" text="日">
      <formula>NOT(ISERROR(SEARCH("日",E99)))</formula>
    </cfRule>
    <cfRule type="containsText" dxfId="165" priority="124" operator="containsText" text="土">
      <formula>NOT(ISERROR(SEARCH("土",E99)))</formula>
    </cfRule>
  </conditionalFormatting>
  <conditionalFormatting sqref="C99:AD100">
    <cfRule type="cellIs" dxfId="164" priority="121" operator="equal">
      <formula>"雨"</formula>
    </cfRule>
    <cfRule type="cellIs" dxfId="163" priority="122" operator="equal">
      <formula>"休"</formula>
    </cfRule>
  </conditionalFormatting>
  <conditionalFormatting sqref="C99:AD99">
    <cfRule type="containsText" dxfId="162" priority="119" operator="containsText" text="日">
      <formula>NOT(ISERROR(SEARCH("日",C99)))</formula>
    </cfRule>
    <cfRule type="containsText" dxfId="161" priority="120" operator="containsText" text="土">
      <formula>NOT(ISERROR(SEARCH("土",C99)))</formula>
    </cfRule>
  </conditionalFormatting>
  <conditionalFormatting sqref="E99:AD99">
    <cfRule type="containsText" dxfId="160" priority="117" operator="containsText" text="日">
      <formula>NOT(ISERROR(SEARCH("日",E99)))</formula>
    </cfRule>
    <cfRule type="containsText" dxfId="159" priority="118" operator="containsText" text="土">
      <formula>NOT(ISERROR(SEARCH("土",E99)))</formula>
    </cfRule>
  </conditionalFormatting>
  <conditionalFormatting sqref="C108:D108">
    <cfRule type="containsText" dxfId="158" priority="115" operator="containsText" text="日">
      <formula>NOT(ISERROR(SEARCH("日",C108)))</formula>
    </cfRule>
    <cfRule type="containsText" dxfId="157" priority="116" operator="containsText" text="土">
      <formula>NOT(ISERROR(SEARCH("土",C108)))</formula>
    </cfRule>
  </conditionalFormatting>
  <conditionalFormatting sqref="E108:AD108">
    <cfRule type="containsText" dxfId="156" priority="113" operator="containsText" text="日">
      <formula>NOT(ISERROR(SEARCH("日",E108)))</formula>
    </cfRule>
    <cfRule type="containsText" dxfId="155" priority="114" operator="containsText" text="土">
      <formula>NOT(ISERROR(SEARCH("土",E108)))</formula>
    </cfRule>
  </conditionalFormatting>
  <conditionalFormatting sqref="C108:AD109">
    <cfRule type="cellIs" dxfId="154" priority="111" operator="equal">
      <formula>"雨"</formula>
    </cfRule>
    <cfRule type="cellIs" dxfId="153" priority="112" operator="equal">
      <formula>"休"</formula>
    </cfRule>
  </conditionalFormatting>
  <conditionalFormatting sqref="C108:AD108">
    <cfRule type="containsText" dxfId="152" priority="109" operator="containsText" text="日">
      <formula>NOT(ISERROR(SEARCH("日",C108)))</formula>
    </cfRule>
    <cfRule type="containsText" dxfId="151" priority="110" operator="containsText" text="土">
      <formula>NOT(ISERROR(SEARCH("土",C108)))</formula>
    </cfRule>
  </conditionalFormatting>
  <conditionalFormatting sqref="E108:AD108">
    <cfRule type="containsText" dxfId="150" priority="107" operator="containsText" text="日">
      <formula>NOT(ISERROR(SEARCH("日",E108)))</formula>
    </cfRule>
    <cfRule type="containsText" dxfId="149" priority="108" operator="containsText" text="土">
      <formula>NOT(ISERROR(SEARCH("土",E108)))</formula>
    </cfRule>
  </conditionalFormatting>
  <conditionalFormatting sqref="C117:D117">
    <cfRule type="containsText" dxfId="148" priority="105" operator="containsText" text="日">
      <formula>NOT(ISERROR(SEARCH("日",C117)))</formula>
    </cfRule>
    <cfRule type="containsText" dxfId="147" priority="106" operator="containsText" text="土">
      <formula>NOT(ISERROR(SEARCH("土",C117)))</formula>
    </cfRule>
  </conditionalFormatting>
  <conditionalFormatting sqref="E117:AD117">
    <cfRule type="containsText" dxfId="146" priority="103" operator="containsText" text="日">
      <formula>NOT(ISERROR(SEARCH("日",E117)))</formula>
    </cfRule>
    <cfRule type="containsText" dxfId="145" priority="104" operator="containsText" text="土">
      <formula>NOT(ISERROR(SEARCH("土",E117)))</formula>
    </cfRule>
  </conditionalFormatting>
  <conditionalFormatting sqref="C117:AD118">
    <cfRule type="cellIs" dxfId="144" priority="101" operator="equal">
      <formula>"雨"</formula>
    </cfRule>
    <cfRule type="cellIs" dxfId="143" priority="102" operator="equal">
      <formula>"休"</formula>
    </cfRule>
  </conditionalFormatting>
  <conditionalFormatting sqref="C117:AD117">
    <cfRule type="containsText" dxfId="142" priority="99" operator="containsText" text="日">
      <formula>NOT(ISERROR(SEARCH("日",C117)))</formula>
    </cfRule>
    <cfRule type="containsText" dxfId="141" priority="100" operator="containsText" text="土">
      <formula>NOT(ISERROR(SEARCH("土",C117)))</formula>
    </cfRule>
  </conditionalFormatting>
  <conditionalFormatting sqref="E117:AD117">
    <cfRule type="containsText" dxfId="140" priority="97" operator="containsText" text="日">
      <formula>NOT(ISERROR(SEARCH("日",E117)))</formula>
    </cfRule>
    <cfRule type="containsText" dxfId="139" priority="98" operator="containsText" text="土">
      <formula>NOT(ISERROR(SEARCH("土",E117)))</formula>
    </cfRule>
  </conditionalFormatting>
  <conditionalFormatting sqref="C126:D126">
    <cfRule type="containsText" dxfId="138" priority="95" operator="containsText" text="日">
      <formula>NOT(ISERROR(SEARCH("日",C126)))</formula>
    </cfRule>
    <cfRule type="containsText" dxfId="137" priority="96" operator="containsText" text="土">
      <formula>NOT(ISERROR(SEARCH("土",C126)))</formula>
    </cfRule>
  </conditionalFormatting>
  <conditionalFormatting sqref="E126:AD126">
    <cfRule type="containsText" dxfId="136" priority="93" operator="containsText" text="日">
      <formula>NOT(ISERROR(SEARCH("日",E126)))</formula>
    </cfRule>
    <cfRule type="containsText" dxfId="135" priority="94" operator="containsText" text="土">
      <formula>NOT(ISERROR(SEARCH("土",E126)))</formula>
    </cfRule>
  </conditionalFormatting>
  <conditionalFormatting sqref="C126:AD127">
    <cfRule type="cellIs" dxfId="134" priority="91" operator="equal">
      <formula>"雨"</formula>
    </cfRule>
    <cfRule type="cellIs" dxfId="133" priority="92" operator="equal">
      <formula>"休"</formula>
    </cfRule>
  </conditionalFormatting>
  <conditionalFormatting sqref="C126:AD126">
    <cfRule type="containsText" dxfId="132" priority="89" operator="containsText" text="日">
      <formula>NOT(ISERROR(SEARCH("日",C126)))</formula>
    </cfRule>
    <cfRule type="containsText" dxfId="131" priority="90" operator="containsText" text="土">
      <formula>NOT(ISERROR(SEARCH("土",C126)))</formula>
    </cfRule>
  </conditionalFormatting>
  <conditionalFormatting sqref="E126:AD126">
    <cfRule type="containsText" dxfId="130" priority="87" operator="containsText" text="日">
      <formula>NOT(ISERROR(SEARCH("日",E126)))</formula>
    </cfRule>
    <cfRule type="containsText" dxfId="129" priority="88" operator="containsText" text="土">
      <formula>NOT(ISERROR(SEARCH("土",E126)))</formula>
    </cfRule>
  </conditionalFormatting>
  <conditionalFormatting sqref="C135:D135">
    <cfRule type="containsText" dxfId="128" priority="85" operator="containsText" text="日">
      <formula>NOT(ISERROR(SEARCH("日",C135)))</formula>
    </cfRule>
    <cfRule type="containsText" dxfId="127" priority="86" operator="containsText" text="土">
      <formula>NOT(ISERROR(SEARCH("土",C135)))</formula>
    </cfRule>
  </conditionalFormatting>
  <conditionalFormatting sqref="E135:AD135">
    <cfRule type="containsText" dxfId="126" priority="83" operator="containsText" text="日">
      <formula>NOT(ISERROR(SEARCH("日",E135)))</formula>
    </cfRule>
    <cfRule type="containsText" dxfId="125" priority="84" operator="containsText" text="土">
      <formula>NOT(ISERROR(SEARCH("土",E135)))</formula>
    </cfRule>
  </conditionalFormatting>
  <conditionalFormatting sqref="C135:AD136">
    <cfRule type="cellIs" dxfId="124" priority="81" operator="equal">
      <formula>"雨"</formula>
    </cfRule>
    <cfRule type="cellIs" dxfId="123" priority="82" operator="equal">
      <formula>"休"</formula>
    </cfRule>
  </conditionalFormatting>
  <conditionalFormatting sqref="C135:AD135">
    <cfRule type="containsText" dxfId="122" priority="79" operator="containsText" text="日">
      <formula>NOT(ISERROR(SEARCH("日",C135)))</formula>
    </cfRule>
    <cfRule type="containsText" dxfId="121" priority="80" operator="containsText" text="土">
      <formula>NOT(ISERROR(SEARCH("土",C135)))</formula>
    </cfRule>
  </conditionalFormatting>
  <conditionalFormatting sqref="E135:AD135">
    <cfRule type="containsText" dxfId="120" priority="77" operator="containsText" text="日">
      <formula>NOT(ISERROR(SEARCH("日",E135)))</formula>
    </cfRule>
    <cfRule type="containsText" dxfId="119" priority="78" operator="containsText" text="土">
      <formula>NOT(ISERROR(SEARCH("土",E135)))</formula>
    </cfRule>
  </conditionalFormatting>
  <conditionalFormatting sqref="C144:D144">
    <cfRule type="containsText" dxfId="118" priority="75" operator="containsText" text="日">
      <formula>NOT(ISERROR(SEARCH("日",C144)))</formula>
    </cfRule>
    <cfRule type="containsText" dxfId="117" priority="76" operator="containsText" text="土">
      <formula>NOT(ISERROR(SEARCH("土",C144)))</formula>
    </cfRule>
  </conditionalFormatting>
  <conditionalFormatting sqref="E144:AD144">
    <cfRule type="containsText" dxfId="116" priority="73" operator="containsText" text="日">
      <formula>NOT(ISERROR(SEARCH("日",E144)))</formula>
    </cfRule>
    <cfRule type="containsText" dxfId="115" priority="74" operator="containsText" text="土">
      <formula>NOT(ISERROR(SEARCH("土",E144)))</formula>
    </cfRule>
  </conditionalFormatting>
  <conditionalFormatting sqref="C144:AD145">
    <cfRule type="cellIs" dxfId="114" priority="71" operator="equal">
      <formula>"雨"</formula>
    </cfRule>
    <cfRule type="cellIs" dxfId="113" priority="72" operator="equal">
      <formula>"休"</formula>
    </cfRule>
  </conditionalFormatting>
  <conditionalFormatting sqref="C144:AD144">
    <cfRule type="containsText" dxfId="112" priority="69" operator="containsText" text="日">
      <formula>NOT(ISERROR(SEARCH("日",C144)))</formula>
    </cfRule>
    <cfRule type="containsText" dxfId="111" priority="70" operator="containsText" text="土">
      <formula>NOT(ISERROR(SEARCH("土",C144)))</formula>
    </cfRule>
  </conditionalFormatting>
  <conditionalFormatting sqref="E144:AD144">
    <cfRule type="containsText" dxfId="110" priority="67" operator="containsText" text="日">
      <formula>NOT(ISERROR(SEARCH("日",E144)))</formula>
    </cfRule>
    <cfRule type="containsText" dxfId="109" priority="68" operator="containsText" text="土">
      <formula>NOT(ISERROR(SEARCH("土",E144)))</formula>
    </cfRule>
  </conditionalFormatting>
  <conditionalFormatting sqref="C153:D153">
    <cfRule type="containsText" dxfId="108" priority="65" operator="containsText" text="日">
      <formula>NOT(ISERROR(SEARCH("日",C153)))</formula>
    </cfRule>
    <cfRule type="containsText" dxfId="107" priority="66" operator="containsText" text="土">
      <formula>NOT(ISERROR(SEARCH("土",C153)))</formula>
    </cfRule>
  </conditionalFormatting>
  <conditionalFormatting sqref="E153:AD153">
    <cfRule type="containsText" dxfId="106" priority="63" operator="containsText" text="日">
      <formula>NOT(ISERROR(SEARCH("日",E153)))</formula>
    </cfRule>
    <cfRule type="containsText" dxfId="105" priority="64" operator="containsText" text="土">
      <formula>NOT(ISERROR(SEARCH("土",E153)))</formula>
    </cfRule>
  </conditionalFormatting>
  <conditionalFormatting sqref="C153:AD154">
    <cfRule type="cellIs" dxfId="104" priority="61" operator="equal">
      <formula>"雨"</formula>
    </cfRule>
    <cfRule type="cellIs" dxfId="103" priority="62" operator="equal">
      <formula>"休"</formula>
    </cfRule>
  </conditionalFormatting>
  <conditionalFormatting sqref="C153:AD153">
    <cfRule type="containsText" dxfId="102" priority="59" operator="containsText" text="日">
      <formula>NOT(ISERROR(SEARCH("日",C153)))</formula>
    </cfRule>
    <cfRule type="containsText" dxfId="101" priority="60" operator="containsText" text="土">
      <formula>NOT(ISERROR(SEARCH("土",C153)))</formula>
    </cfRule>
  </conditionalFormatting>
  <conditionalFormatting sqref="E153:AD153">
    <cfRule type="containsText" dxfId="100" priority="57" operator="containsText" text="日">
      <formula>NOT(ISERROR(SEARCH("日",E153)))</formula>
    </cfRule>
    <cfRule type="containsText" dxfId="99" priority="58" operator="containsText" text="土">
      <formula>NOT(ISERROR(SEARCH("土",E153)))</formula>
    </cfRule>
  </conditionalFormatting>
  <conditionalFormatting sqref="C162:D162">
    <cfRule type="containsText" dxfId="98" priority="55" operator="containsText" text="日">
      <formula>NOT(ISERROR(SEARCH("日",C162)))</formula>
    </cfRule>
    <cfRule type="containsText" dxfId="97" priority="56" operator="containsText" text="土">
      <formula>NOT(ISERROR(SEARCH("土",C162)))</formula>
    </cfRule>
  </conditionalFormatting>
  <conditionalFormatting sqref="E162:AD162">
    <cfRule type="containsText" dxfId="96" priority="53" operator="containsText" text="日">
      <formula>NOT(ISERROR(SEARCH("日",E162)))</formula>
    </cfRule>
    <cfRule type="containsText" dxfId="95" priority="54" operator="containsText" text="土">
      <formula>NOT(ISERROR(SEARCH("土",E162)))</formula>
    </cfRule>
  </conditionalFormatting>
  <conditionalFormatting sqref="C162:AD163">
    <cfRule type="cellIs" dxfId="94" priority="51" operator="equal">
      <formula>"雨"</formula>
    </cfRule>
    <cfRule type="cellIs" dxfId="93" priority="52" operator="equal">
      <formula>"休"</formula>
    </cfRule>
  </conditionalFormatting>
  <conditionalFormatting sqref="C162:AD162">
    <cfRule type="containsText" dxfId="92" priority="49" operator="containsText" text="日">
      <formula>NOT(ISERROR(SEARCH("日",C162)))</formula>
    </cfRule>
    <cfRule type="containsText" dxfId="91" priority="50" operator="containsText" text="土">
      <formula>NOT(ISERROR(SEARCH("土",C162)))</formula>
    </cfRule>
  </conditionalFormatting>
  <conditionalFormatting sqref="E162:AD162">
    <cfRule type="containsText" dxfId="90" priority="47" operator="containsText" text="日">
      <formula>NOT(ISERROR(SEARCH("日",E162)))</formula>
    </cfRule>
    <cfRule type="containsText" dxfId="89" priority="48" operator="containsText" text="土">
      <formula>NOT(ISERROR(SEARCH("土",E162)))</formula>
    </cfRule>
  </conditionalFormatting>
  <conditionalFormatting sqref="C171:D171">
    <cfRule type="containsText" dxfId="88" priority="45" operator="containsText" text="日">
      <formula>NOT(ISERROR(SEARCH("日",C171)))</formula>
    </cfRule>
    <cfRule type="containsText" dxfId="87" priority="46" operator="containsText" text="土">
      <formula>NOT(ISERROR(SEARCH("土",C171)))</formula>
    </cfRule>
  </conditionalFormatting>
  <conditionalFormatting sqref="E171:AD171">
    <cfRule type="containsText" dxfId="86" priority="43" operator="containsText" text="日">
      <formula>NOT(ISERROR(SEARCH("日",E171)))</formula>
    </cfRule>
    <cfRule type="containsText" dxfId="85" priority="44" operator="containsText" text="土">
      <formula>NOT(ISERROR(SEARCH("土",E171)))</formula>
    </cfRule>
  </conditionalFormatting>
  <conditionalFormatting sqref="C171:AD172">
    <cfRule type="cellIs" dxfId="84" priority="41" operator="equal">
      <formula>"雨"</formula>
    </cfRule>
    <cfRule type="cellIs" dxfId="83" priority="42" operator="equal">
      <formula>"休"</formula>
    </cfRule>
  </conditionalFormatting>
  <conditionalFormatting sqref="C171:AD171">
    <cfRule type="containsText" dxfId="82" priority="39" operator="containsText" text="日">
      <formula>NOT(ISERROR(SEARCH("日",C171)))</formula>
    </cfRule>
    <cfRule type="containsText" dxfId="81" priority="40" operator="containsText" text="土">
      <formula>NOT(ISERROR(SEARCH("土",C171)))</formula>
    </cfRule>
  </conditionalFormatting>
  <conditionalFormatting sqref="E171:AD171">
    <cfRule type="containsText" dxfId="80" priority="37" operator="containsText" text="日">
      <formula>NOT(ISERROR(SEARCH("日",E171)))</formula>
    </cfRule>
    <cfRule type="containsText" dxfId="79" priority="38" operator="containsText" text="土">
      <formula>NOT(ISERROR(SEARCH("土",E171)))</formula>
    </cfRule>
  </conditionalFormatting>
  <conditionalFormatting sqref="C173:AD176">
    <cfRule type="cellIs" dxfId="78" priority="35" operator="equal">
      <formula>"雨"</formula>
    </cfRule>
    <cfRule type="cellIs" dxfId="77" priority="36" operator="equal">
      <formula>"休"</formula>
    </cfRule>
  </conditionalFormatting>
  <conditionalFormatting sqref="C164:AD167">
    <cfRule type="cellIs" dxfId="76" priority="33" operator="equal">
      <formula>"雨"</formula>
    </cfRule>
    <cfRule type="cellIs" dxfId="75" priority="34" operator="equal">
      <formula>"休"</formula>
    </cfRule>
  </conditionalFormatting>
  <conditionalFormatting sqref="C155:AD158">
    <cfRule type="cellIs" dxfId="74" priority="31" operator="equal">
      <formula>"雨"</formula>
    </cfRule>
    <cfRule type="cellIs" dxfId="73" priority="32" operator="equal">
      <formula>"休"</formula>
    </cfRule>
  </conditionalFormatting>
  <conditionalFormatting sqref="C146:AD149">
    <cfRule type="cellIs" dxfId="72" priority="29" operator="equal">
      <formula>"雨"</formula>
    </cfRule>
    <cfRule type="cellIs" dxfId="71" priority="30" operator="equal">
      <formula>"休"</formula>
    </cfRule>
  </conditionalFormatting>
  <conditionalFormatting sqref="C137:AD140">
    <cfRule type="cellIs" dxfId="70" priority="27" operator="equal">
      <formula>"雨"</formula>
    </cfRule>
    <cfRule type="cellIs" dxfId="69" priority="28" operator="equal">
      <formula>"休"</formula>
    </cfRule>
  </conditionalFormatting>
  <conditionalFormatting sqref="C128:AD131">
    <cfRule type="cellIs" dxfId="68" priority="25" operator="equal">
      <formula>"雨"</formula>
    </cfRule>
    <cfRule type="cellIs" dxfId="67" priority="26" operator="equal">
      <formula>"休"</formula>
    </cfRule>
  </conditionalFormatting>
  <conditionalFormatting sqref="C119:AD122">
    <cfRule type="cellIs" dxfId="66" priority="23" operator="equal">
      <formula>"雨"</formula>
    </cfRule>
    <cfRule type="cellIs" dxfId="65" priority="24" operator="equal">
      <formula>"休"</formula>
    </cfRule>
  </conditionalFormatting>
  <conditionalFormatting sqref="C110:AD113">
    <cfRule type="cellIs" dxfId="64" priority="21" operator="equal">
      <formula>"雨"</formula>
    </cfRule>
    <cfRule type="cellIs" dxfId="63" priority="22" operator="equal">
      <formula>"休"</formula>
    </cfRule>
  </conditionalFormatting>
  <conditionalFormatting sqref="C101:AD104">
    <cfRule type="cellIs" dxfId="62" priority="19" operator="equal">
      <formula>"雨"</formula>
    </cfRule>
    <cfRule type="cellIs" dxfId="61" priority="20" operator="equal">
      <formula>"休"</formula>
    </cfRule>
  </conditionalFormatting>
  <conditionalFormatting sqref="C84:AD87">
    <cfRule type="cellIs" dxfId="60" priority="17" operator="equal">
      <formula>"雨"</formula>
    </cfRule>
    <cfRule type="cellIs" dxfId="59" priority="18" operator="equal">
      <formula>"休"</formula>
    </cfRule>
  </conditionalFormatting>
  <conditionalFormatting sqref="C75:AD78">
    <cfRule type="cellIs" dxfId="58" priority="15" operator="equal">
      <formula>"雨"</formula>
    </cfRule>
    <cfRule type="cellIs" dxfId="57" priority="16" operator="equal">
      <formula>"休"</formula>
    </cfRule>
  </conditionalFormatting>
  <conditionalFormatting sqref="C66:AD69">
    <cfRule type="cellIs" dxfId="56" priority="13" operator="equal">
      <formula>"雨"</formula>
    </cfRule>
    <cfRule type="cellIs" dxfId="55" priority="14" operator="equal">
      <formula>"休"</formula>
    </cfRule>
  </conditionalFormatting>
  <conditionalFormatting sqref="C57:AD60">
    <cfRule type="cellIs" dxfId="54" priority="11" operator="equal">
      <formula>"雨"</formula>
    </cfRule>
    <cfRule type="cellIs" dxfId="53" priority="12" operator="equal">
      <formula>"休"</formula>
    </cfRule>
  </conditionalFormatting>
  <conditionalFormatting sqref="C48:AD51">
    <cfRule type="cellIs" dxfId="52" priority="9" operator="equal">
      <formula>"雨"</formula>
    </cfRule>
    <cfRule type="cellIs" dxfId="51" priority="10" operator="equal">
      <formula>"休"</formula>
    </cfRule>
  </conditionalFormatting>
  <conditionalFormatting sqref="C39:AD42">
    <cfRule type="cellIs" dxfId="50" priority="7" operator="equal">
      <formula>"雨"</formula>
    </cfRule>
    <cfRule type="cellIs" dxfId="49" priority="8" operator="equal">
      <formula>"休"</formula>
    </cfRule>
  </conditionalFormatting>
  <conditionalFormatting sqref="C30:AD33">
    <cfRule type="cellIs" dxfId="48" priority="5" operator="equal">
      <formula>"雨"</formula>
    </cfRule>
    <cfRule type="cellIs" dxfId="47" priority="6" operator="equal">
      <formula>"休"</formula>
    </cfRule>
  </conditionalFormatting>
  <conditionalFormatting sqref="C21:AD24">
    <cfRule type="cellIs" dxfId="46" priority="3" operator="equal">
      <formula>"雨"</formula>
    </cfRule>
    <cfRule type="cellIs" dxfId="45" priority="4" operator="equal">
      <formula>"休"</formula>
    </cfRule>
  </conditionalFormatting>
  <conditionalFormatting sqref="C12:AD15">
    <cfRule type="cellIs" dxfId="44" priority="1" operator="equal">
      <formula>"雨"</formula>
    </cfRule>
    <cfRule type="cellIs" dxfId="43" priority="2" operator="equal">
      <formula>"休"</formula>
    </cfRule>
  </conditionalFormatting>
  <dataValidations disablePrompts="1" count="5">
    <dataValidation type="list" allowBlank="1" showInputMessage="1" showErrorMessage="1" sqref="C173:AD174 C164:AD165 C155:AD156 C146:AD147 C137:AD138 C128:AD129 C119:AD120 C110:AD111 C101:AD102 C84:AD85 C75:AD76 C66:AD67 C57:AD58 C48:AD49 C39:AD40 C30:AD31 C21:AD22 C12:AD13" xr:uid="{00000000-0002-0000-3500-000000000000}">
      <formula1>"休"</formula1>
    </dataValidation>
    <dataValidation type="list" showInputMessage="1" showErrorMessage="1" sqref="C175:AD176 C166:AD167 C157:AD158 C148:AD149 C139:AD140 C130:AD131 C121:AD122 C112:AD113 C103:AD104 C86:AD87 C77:AD78 C68:AD69 C59:AD60 C50:AD51 C41:AD42 C32:AD33 C23:AD24 C14:AD15" xr:uid="{00000000-0002-0000-3500-000001000000}">
      <formula1>"休,雨"</formula1>
    </dataValidation>
    <dataValidation type="list" allowBlank="1" showInputMessage="1" showErrorMessage="1" sqref="C10:AD11 C55:AD56 C19:AD20 C28:AD29 C37:AD38 C46:AD47 C64:AD65 C73:AD74 C82:AD83 C99:AD100 C108:AD109 C117:AD118 C126:AD127 C135:AD136 C144:AD145 C153:AD154 C162:AD163 C171:AD172" xr:uid="{00000000-0002-0000-3500-000002000000}">
      <formula1>"中止,製作,夏休,冬休,その他"</formula1>
    </dataValidation>
    <dataValidation type="list" showInputMessage="1" showErrorMessage="1" sqref="AE76 AE13 AE22 AE31 AE40 AE49 AE58 AE67 AE85 AE165 AE102 AE111 AE120 AE129 AE138 AE147 AE156 AE174" xr:uid="{00000000-0002-0000-3500-000003000000}">
      <formula1>"　,祝,中止"</formula1>
    </dataValidation>
    <dataValidation type="list" showInputMessage="1" showErrorMessage="1" sqref="AE68:AE69 AE14:AE15 AE59:AE60 AE77:AE78 AE50:AE51 AE41:AE42 AE32:AE33 AE23:AE24 AE86:AE87 AE157:AE158 AE103:AE104 AE148:AE149 AE166:AE167 AE139:AE140 AE130:AE131 AE121:AE122 AE112:AE113 AE175:AE176" xr:uid="{00000000-0002-0000-3500-000004000000}">
      <formula1>"　,休"</formula1>
    </dataValidation>
  </dataValidations>
  <pageMargins left="0.51181102362204722" right="0.11811023622047245" top="0.55118110236220474" bottom="0.35433070866141736" header="0.31496062992125984" footer="0.31496062992125984"/>
  <pageSetup paperSize="9" scale="7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pageSetUpPr fitToPage="1"/>
  </sheetPr>
  <dimension ref="A1:AI88"/>
  <sheetViews>
    <sheetView view="pageBreakPreview" zoomScaleNormal="100" zoomScaleSheetLayoutView="100" workbookViewId="0">
      <selection activeCell="R3" sqref="R3"/>
    </sheetView>
  </sheetViews>
  <sheetFormatPr defaultColWidth="9" defaultRowHeight="13.5" x14ac:dyDescent="0.15"/>
  <cols>
    <col min="1" max="1" width="2.125" style="336" customWidth="1"/>
    <col min="2" max="2" width="9.625" style="334" customWidth="1"/>
    <col min="3" max="30" width="3.75" style="334" customWidth="1"/>
    <col min="31" max="31" width="2" style="334" customWidth="1"/>
    <col min="32" max="32" width="11.125" style="336" customWidth="1"/>
    <col min="33" max="33" width="6.5" style="334" bestFit="1" customWidth="1"/>
    <col min="34" max="16384" width="9" style="336"/>
  </cols>
  <sheetData>
    <row r="1" spans="1:35" ht="18.75" x14ac:dyDescent="0.15">
      <c r="A1" s="333" t="s">
        <v>196</v>
      </c>
      <c r="B1" s="333"/>
      <c r="AE1" s="335"/>
      <c r="AG1" s="337" t="s">
        <v>197</v>
      </c>
    </row>
    <row r="2" spans="1:35" ht="13.5" customHeight="1" x14ac:dyDescent="0.15">
      <c r="Q2" s="336"/>
      <c r="S2" s="338"/>
      <c r="T2" s="339"/>
      <c r="U2" s="664" t="s">
        <v>56</v>
      </c>
      <c r="V2" s="665"/>
      <c r="W2" s="664" t="s">
        <v>57</v>
      </c>
      <c r="X2" s="665"/>
      <c r="Y2" s="643" t="s">
        <v>58</v>
      </c>
      <c r="Z2" s="666"/>
      <c r="AB2" s="642" t="s">
        <v>185</v>
      </c>
      <c r="AC2" s="643"/>
      <c r="AD2" s="643"/>
      <c r="AE2" s="643"/>
      <c r="AF2" s="643"/>
      <c r="AG2" s="340" t="s">
        <v>186</v>
      </c>
    </row>
    <row r="3" spans="1:35" ht="13.5" customHeight="1" thickBot="1" x14ac:dyDescent="0.2">
      <c r="B3" s="644" t="s">
        <v>59</v>
      </c>
      <c r="C3" s="644"/>
      <c r="D3" s="644"/>
      <c r="E3" s="644"/>
      <c r="F3" s="334" t="s">
        <v>70</v>
      </c>
      <c r="G3" s="341" t="s">
        <v>242</v>
      </c>
      <c r="H3" s="341"/>
      <c r="I3" s="341"/>
      <c r="J3" s="341"/>
      <c r="K3" s="341"/>
      <c r="L3" s="341"/>
      <c r="M3" s="341"/>
      <c r="N3" s="341"/>
      <c r="O3" s="341"/>
      <c r="P3" s="341"/>
      <c r="R3" s="336"/>
      <c r="S3" s="645" t="s">
        <v>60</v>
      </c>
      <c r="T3" s="646"/>
      <c r="U3" s="647">
        <f>+AG10+AG19+AG28+AG37+AG46+AG55+AG64+AG73+AG82</f>
        <v>223</v>
      </c>
      <c r="V3" s="648"/>
      <c r="W3" s="649">
        <f>+AG11+AG20+AG29+AG38+AG47+AG56+AG65+AG74+AG83</f>
        <v>65</v>
      </c>
      <c r="X3" s="646"/>
      <c r="Y3" s="697">
        <f>+W3/U3</f>
        <v>0.2914798206278027</v>
      </c>
      <c r="Z3" s="698"/>
      <c r="AB3" s="652" t="s">
        <v>187</v>
      </c>
      <c r="AC3" s="653"/>
      <c r="AD3" s="653"/>
      <c r="AE3" s="653"/>
      <c r="AF3" s="653"/>
      <c r="AG3" s="342">
        <f>+AI3-W4</f>
        <v>0</v>
      </c>
      <c r="AI3" s="343">
        <f>ROUNDUP(+U4*0.285,0)</f>
        <v>64</v>
      </c>
    </row>
    <row r="4" spans="1:35" ht="13.5" customHeight="1" thickBot="1" x14ac:dyDescent="0.2">
      <c r="B4" s="644" t="s">
        <v>61</v>
      </c>
      <c r="C4" s="644"/>
      <c r="D4" s="644"/>
      <c r="E4" s="644"/>
      <c r="F4" s="334" t="s">
        <v>70</v>
      </c>
      <c r="G4" s="701">
        <v>45857</v>
      </c>
      <c r="H4" s="702"/>
      <c r="I4" s="702"/>
      <c r="J4" s="703"/>
      <c r="R4" s="336"/>
      <c r="S4" s="657" t="s">
        <v>62</v>
      </c>
      <c r="T4" s="658"/>
      <c r="U4" s="659">
        <f>+U3</f>
        <v>223</v>
      </c>
      <c r="V4" s="660"/>
      <c r="W4" s="661">
        <f>+AG13+AG22+AG31+AG40+AG49+AG58+AG67+AG76+AG85</f>
        <v>64</v>
      </c>
      <c r="X4" s="658"/>
      <c r="Y4" s="662">
        <f>+W4/U4</f>
        <v>0.28699551569506726</v>
      </c>
      <c r="Z4" s="663"/>
      <c r="AB4" s="699"/>
      <c r="AC4" s="699"/>
      <c r="AD4" s="699"/>
      <c r="AE4" s="699"/>
      <c r="AF4" s="699"/>
      <c r="AG4" s="348"/>
      <c r="AI4" s="343">
        <f>ROUNDUP(+U4*0.25,0)</f>
        <v>56</v>
      </c>
    </row>
    <row r="5" spans="1:35" ht="13.5" customHeight="1" x14ac:dyDescent="0.15">
      <c r="B5" s="667" t="s">
        <v>63</v>
      </c>
      <c r="C5" s="667"/>
      <c r="D5" s="667"/>
      <c r="E5" s="667"/>
      <c r="F5" s="334" t="s">
        <v>70</v>
      </c>
      <c r="G5" s="668">
        <v>46101</v>
      </c>
      <c r="H5" s="668"/>
      <c r="I5" s="668"/>
      <c r="J5" s="668"/>
      <c r="L5" s="669" t="s">
        <v>64</v>
      </c>
      <c r="M5" s="669"/>
      <c r="N5" s="669"/>
      <c r="O5" s="334" t="s">
        <v>70</v>
      </c>
      <c r="P5" s="670">
        <f>+G5-G4+1</f>
        <v>245</v>
      </c>
      <c r="Q5" s="670"/>
      <c r="R5" s="670"/>
      <c r="AA5" s="346"/>
      <c r="AB5" s="700"/>
      <c r="AC5" s="700"/>
      <c r="AD5" s="700"/>
      <c r="AE5" s="700"/>
      <c r="AF5" s="700"/>
      <c r="AG5" s="348"/>
      <c r="AI5" s="343">
        <f>ROUNDUP(+U4*0.214,0)</f>
        <v>48</v>
      </c>
    </row>
    <row r="6" spans="1:35" ht="13.5" customHeight="1" x14ac:dyDescent="0.15">
      <c r="C6" s="336"/>
      <c r="D6" s="336"/>
      <c r="E6" s="336"/>
      <c r="F6" s="336"/>
    </row>
    <row r="7" spans="1:35" ht="13.5" customHeight="1" x14ac:dyDescent="0.15">
      <c r="C7" s="334" t="s">
        <v>198</v>
      </c>
    </row>
    <row r="8" spans="1:35" x14ac:dyDescent="0.15">
      <c r="B8" s="349" t="s">
        <v>188</v>
      </c>
      <c r="C8" s="350">
        <f>+G4</f>
        <v>45857</v>
      </c>
      <c r="D8" s="351">
        <f>+C8+1</f>
        <v>45858</v>
      </c>
      <c r="E8" s="351">
        <f t="shared" ref="E8:AD8" si="0">+D8+1</f>
        <v>45859</v>
      </c>
      <c r="F8" s="351">
        <f t="shared" si="0"/>
        <v>45860</v>
      </c>
      <c r="G8" s="351">
        <f t="shared" si="0"/>
        <v>45861</v>
      </c>
      <c r="H8" s="351">
        <f>+G8+1</f>
        <v>45862</v>
      </c>
      <c r="I8" s="351">
        <f t="shared" si="0"/>
        <v>45863</v>
      </c>
      <c r="J8" s="351">
        <f t="shared" si="0"/>
        <v>45864</v>
      </c>
      <c r="K8" s="351">
        <f t="shared" si="0"/>
        <v>45865</v>
      </c>
      <c r="L8" s="351">
        <f t="shared" si="0"/>
        <v>45866</v>
      </c>
      <c r="M8" s="351">
        <f t="shared" si="0"/>
        <v>45867</v>
      </c>
      <c r="N8" s="351">
        <f t="shared" si="0"/>
        <v>45868</v>
      </c>
      <c r="O8" s="351">
        <f t="shared" si="0"/>
        <v>45869</v>
      </c>
      <c r="P8" s="351">
        <f t="shared" si="0"/>
        <v>45870</v>
      </c>
      <c r="Q8" s="351">
        <f t="shared" si="0"/>
        <v>45871</v>
      </c>
      <c r="R8" s="351">
        <f t="shared" si="0"/>
        <v>45872</v>
      </c>
      <c r="S8" s="351">
        <f t="shared" si="0"/>
        <v>45873</v>
      </c>
      <c r="T8" s="351">
        <f t="shared" si="0"/>
        <v>45874</v>
      </c>
      <c r="U8" s="351">
        <f t="shared" si="0"/>
        <v>45875</v>
      </c>
      <c r="V8" s="351">
        <f t="shared" si="0"/>
        <v>45876</v>
      </c>
      <c r="W8" s="351">
        <f>+V8+1</f>
        <v>45877</v>
      </c>
      <c r="X8" s="351">
        <f t="shared" si="0"/>
        <v>45878</v>
      </c>
      <c r="Y8" s="351">
        <f t="shared" si="0"/>
        <v>45879</v>
      </c>
      <c r="Z8" s="351">
        <f t="shared" si="0"/>
        <v>45880</v>
      </c>
      <c r="AA8" s="351">
        <f>+Z8+1</f>
        <v>45881</v>
      </c>
      <c r="AB8" s="351">
        <f t="shared" si="0"/>
        <v>45882</v>
      </c>
      <c r="AC8" s="351">
        <f>+AB8+1</f>
        <v>45883</v>
      </c>
      <c r="AD8" s="352">
        <f t="shared" si="0"/>
        <v>45884</v>
      </c>
      <c r="AE8" s="353"/>
      <c r="AF8" s="671">
        <v>1</v>
      </c>
      <c r="AG8" s="672"/>
    </row>
    <row r="9" spans="1:35" x14ac:dyDescent="0.15">
      <c r="B9" s="354" t="s">
        <v>65</v>
      </c>
      <c r="C9" s="355" t="str">
        <f>TEXT(WEEKDAY(+C8),"aaa")</f>
        <v>土</v>
      </c>
      <c r="D9" s="356" t="str">
        <f t="shared" ref="D9:AD9" si="1">TEXT(WEEKDAY(+D8),"aaa")</f>
        <v>日</v>
      </c>
      <c r="E9" s="356" t="str">
        <f t="shared" si="1"/>
        <v>月</v>
      </c>
      <c r="F9" s="356" t="str">
        <f t="shared" si="1"/>
        <v>火</v>
      </c>
      <c r="G9" s="356" t="str">
        <f t="shared" si="1"/>
        <v>水</v>
      </c>
      <c r="H9" s="356" t="str">
        <f t="shared" si="1"/>
        <v>木</v>
      </c>
      <c r="I9" s="356" t="str">
        <f t="shared" si="1"/>
        <v>金</v>
      </c>
      <c r="J9" s="356" t="str">
        <f t="shared" si="1"/>
        <v>土</v>
      </c>
      <c r="K9" s="356" t="str">
        <f t="shared" si="1"/>
        <v>日</v>
      </c>
      <c r="L9" s="356" t="str">
        <f t="shared" si="1"/>
        <v>月</v>
      </c>
      <c r="M9" s="356" t="str">
        <f t="shared" si="1"/>
        <v>火</v>
      </c>
      <c r="N9" s="356" t="str">
        <f t="shared" si="1"/>
        <v>水</v>
      </c>
      <c r="O9" s="356" t="str">
        <f t="shared" si="1"/>
        <v>木</v>
      </c>
      <c r="P9" s="356" t="str">
        <f t="shared" si="1"/>
        <v>金</v>
      </c>
      <c r="Q9" s="356" t="str">
        <f t="shared" si="1"/>
        <v>土</v>
      </c>
      <c r="R9" s="356" t="str">
        <f t="shared" si="1"/>
        <v>日</v>
      </c>
      <c r="S9" s="356" t="str">
        <f t="shared" si="1"/>
        <v>月</v>
      </c>
      <c r="T9" s="356" t="str">
        <f t="shared" si="1"/>
        <v>火</v>
      </c>
      <c r="U9" s="356" t="str">
        <f t="shared" si="1"/>
        <v>水</v>
      </c>
      <c r="V9" s="356" t="str">
        <f t="shared" si="1"/>
        <v>木</v>
      </c>
      <c r="W9" s="356" t="str">
        <f t="shared" si="1"/>
        <v>金</v>
      </c>
      <c r="X9" s="356" t="str">
        <f t="shared" si="1"/>
        <v>土</v>
      </c>
      <c r="Y9" s="356" t="str">
        <f t="shared" si="1"/>
        <v>日</v>
      </c>
      <c r="Z9" s="356" t="str">
        <f t="shared" si="1"/>
        <v>月</v>
      </c>
      <c r="AA9" s="356" t="str">
        <f t="shared" si="1"/>
        <v>火</v>
      </c>
      <c r="AB9" s="356" t="str">
        <f t="shared" si="1"/>
        <v>水</v>
      </c>
      <c r="AC9" s="356" t="str">
        <f t="shared" si="1"/>
        <v>木</v>
      </c>
      <c r="AD9" s="357" t="str">
        <f t="shared" si="1"/>
        <v>金</v>
      </c>
      <c r="AF9" s="358" t="s">
        <v>189</v>
      </c>
      <c r="AG9" s="340">
        <f>+COUNTIF(C10:AD11,"中止")</f>
        <v>1</v>
      </c>
    </row>
    <row r="10" spans="1:35" ht="13.5" customHeight="1" x14ac:dyDescent="0.15">
      <c r="B10" s="673" t="s">
        <v>178</v>
      </c>
      <c r="C10" s="704"/>
      <c r="D10" s="705"/>
      <c r="E10" s="705"/>
      <c r="F10" s="705"/>
      <c r="G10" s="705"/>
      <c r="H10" s="705"/>
      <c r="I10" s="705"/>
      <c r="J10" s="705"/>
      <c r="K10" s="705"/>
      <c r="L10" s="705"/>
      <c r="M10" s="705"/>
      <c r="N10" s="705"/>
      <c r="O10" s="705" t="s">
        <v>88</v>
      </c>
      <c r="P10" s="705"/>
      <c r="Q10" s="705"/>
      <c r="R10" s="705"/>
      <c r="S10" s="705"/>
      <c r="T10" s="705"/>
      <c r="U10" s="705"/>
      <c r="V10" s="705"/>
      <c r="W10" s="705"/>
      <c r="X10" s="705"/>
      <c r="Y10" s="705"/>
      <c r="Z10" s="705"/>
      <c r="AA10" s="705"/>
      <c r="AB10" s="705" t="s">
        <v>92</v>
      </c>
      <c r="AC10" s="705" t="s">
        <v>92</v>
      </c>
      <c r="AD10" s="706" t="s">
        <v>92</v>
      </c>
      <c r="AF10" s="359" t="s">
        <v>66</v>
      </c>
      <c r="AG10" s="360">
        <f>COUNTA(C8:AD8)-AG9</f>
        <v>27</v>
      </c>
    </row>
    <row r="11" spans="1:35" ht="13.5" customHeight="1" x14ac:dyDescent="0.15">
      <c r="B11" s="674"/>
      <c r="C11" s="704"/>
      <c r="D11" s="705"/>
      <c r="E11" s="705"/>
      <c r="F11" s="705"/>
      <c r="G11" s="705"/>
      <c r="H11" s="705"/>
      <c r="I11" s="705"/>
      <c r="J11" s="705"/>
      <c r="K11" s="705"/>
      <c r="L11" s="705"/>
      <c r="M11" s="705"/>
      <c r="N11" s="705"/>
      <c r="O11" s="705"/>
      <c r="P11" s="705"/>
      <c r="Q11" s="705"/>
      <c r="R11" s="705"/>
      <c r="S11" s="705"/>
      <c r="T11" s="705"/>
      <c r="U11" s="705"/>
      <c r="V11" s="705"/>
      <c r="W11" s="705"/>
      <c r="X11" s="705"/>
      <c r="Y11" s="705"/>
      <c r="Z11" s="705"/>
      <c r="AA11" s="705"/>
      <c r="AB11" s="705"/>
      <c r="AC11" s="705"/>
      <c r="AD11" s="706"/>
      <c r="AF11" s="359" t="s">
        <v>67</v>
      </c>
      <c r="AG11" s="361">
        <f>+COUNTA(C12:AD13)</f>
        <v>10</v>
      </c>
    </row>
    <row r="12" spans="1:35" ht="13.5" customHeight="1" x14ac:dyDescent="0.15">
      <c r="B12" s="682" t="s">
        <v>60</v>
      </c>
      <c r="C12" s="684"/>
      <c r="D12" s="705"/>
      <c r="E12" s="705"/>
      <c r="F12" s="705"/>
      <c r="G12" s="705"/>
      <c r="H12" s="705" t="s">
        <v>83</v>
      </c>
      <c r="I12" s="705" t="s">
        <v>83</v>
      </c>
      <c r="J12" s="705"/>
      <c r="K12" s="705"/>
      <c r="L12" s="705"/>
      <c r="M12" s="705"/>
      <c r="N12" s="705"/>
      <c r="O12" s="705" t="s">
        <v>83</v>
      </c>
      <c r="P12" s="705" t="s">
        <v>83</v>
      </c>
      <c r="Q12" s="705"/>
      <c r="R12" s="705"/>
      <c r="S12" s="705"/>
      <c r="T12" s="705"/>
      <c r="U12" s="705"/>
      <c r="V12" s="705" t="s">
        <v>83</v>
      </c>
      <c r="W12" s="705" t="s">
        <v>83</v>
      </c>
      <c r="X12" s="705" t="s">
        <v>83</v>
      </c>
      <c r="Y12" s="705"/>
      <c r="Z12" s="705"/>
      <c r="AA12" s="705"/>
      <c r="AB12" s="705" t="s">
        <v>83</v>
      </c>
      <c r="AC12" s="705" t="s">
        <v>83</v>
      </c>
      <c r="AD12" s="706" t="s">
        <v>83</v>
      </c>
      <c r="AF12" s="359" t="s">
        <v>68</v>
      </c>
      <c r="AG12" s="362">
        <f>+AG11/AG10</f>
        <v>0.37037037037037035</v>
      </c>
    </row>
    <row r="13" spans="1:35" ht="14.25" thickBot="1" x14ac:dyDescent="0.2">
      <c r="B13" s="683"/>
      <c r="C13" s="684"/>
      <c r="D13" s="705"/>
      <c r="E13" s="705"/>
      <c r="F13" s="705"/>
      <c r="G13" s="705"/>
      <c r="H13" s="705"/>
      <c r="I13" s="705"/>
      <c r="J13" s="705"/>
      <c r="K13" s="705"/>
      <c r="L13" s="705"/>
      <c r="M13" s="705"/>
      <c r="N13" s="705"/>
      <c r="O13" s="705"/>
      <c r="P13" s="705"/>
      <c r="Q13" s="705"/>
      <c r="R13" s="705"/>
      <c r="S13" s="705"/>
      <c r="T13" s="705"/>
      <c r="U13" s="705"/>
      <c r="V13" s="705"/>
      <c r="W13" s="705"/>
      <c r="X13" s="705"/>
      <c r="Y13" s="707"/>
      <c r="Z13" s="707"/>
      <c r="AA13" s="707"/>
      <c r="AB13" s="707"/>
      <c r="AC13" s="707"/>
      <c r="AD13" s="706"/>
      <c r="AF13" s="359" t="s">
        <v>57</v>
      </c>
      <c r="AG13" s="361">
        <f>+COUNTA(C14:AD15)</f>
        <v>11</v>
      </c>
    </row>
    <row r="14" spans="1:35" x14ac:dyDescent="0.15">
      <c r="B14" s="687" t="s">
        <v>62</v>
      </c>
      <c r="C14" s="689"/>
      <c r="D14" s="708"/>
      <c r="E14" s="708"/>
      <c r="F14" s="708"/>
      <c r="G14" s="708" t="s">
        <v>83</v>
      </c>
      <c r="H14" s="708"/>
      <c r="I14" s="708" t="s">
        <v>83</v>
      </c>
      <c r="J14" s="708"/>
      <c r="K14" s="708"/>
      <c r="L14" s="708"/>
      <c r="M14" s="708"/>
      <c r="N14" s="708"/>
      <c r="O14" s="708" t="s">
        <v>83</v>
      </c>
      <c r="P14" s="708" t="s">
        <v>83</v>
      </c>
      <c r="Q14" s="708"/>
      <c r="R14" s="708"/>
      <c r="S14" s="708"/>
      <c r="T14" s="708"/>
      <c r="U14" s="708"/>
      <c r="V14" s="708" t="s">
        <v>83</v>
      </c>
      <c r="W14" s="708" t="s">
        <v>83</v>
      </c>
      <c r="X14" s="718" t="s">
        <v>83</v>
      </c>
      <c r="Y14" s="708"/>
      <c r="Z14" s="718"/>
      <c r="AA14" s="710" t="s">
        <v>83</v>
      </c>
      <c r="AB14" s="712" t="s">
        <v>83</v>
      </c>
      <c r="AC14" s="714" t="s">
        <v>83</v>
      </c>
      <c r="AD14" s="716" t="s">
        <v>83</v>
      </c>
      <c r="AF14" s="363" t="s">
        <v>69</v>
      </c>
      <c r="AG14" s="364">
        <f>+AG13/AG10</f>
        <v>0.40740740740740738</v>
      </c>
    </row>
    <row r="15" spans="1:35" ht="14.25" thickBot="1" x14ac:dyDescent="0.2">
      <c r="B15" s="688"/>
      <c r="C15" s="690"/>
      <c r="D15" s="709"/>
      <c r="E15" s="709"/>
      <c r="F15" s="709"/>
      <c r="G15" s="709"/>
      <c r="H15" s="709"/>
      <c r="I15" s="709"/>
      <c r="J15" s="709"/>
      <c r="K15" s="709"/>
      <c r="L15" s="709"/>
      <c r="M15" s="709"/>
      <c r="N15" s="709"/>
      <c r="O15" s="709"/>
      <c r="P15" s="709"/>
      <c r="Q15" s="709"/>
      <c r="R15" s="709"/>
      <c r="S15" s="709"/>
      <c r="T15" s="709"/>
      <c r="U15" s="709"/>
      <c r="V15" s="709"/>
      <c r="W15" s="709"/>
      <c r="X15" s="719"/>
      <c r="Y15" s="709"/>
      <c r="Z15" s="719"/>
      <c r="AA15" s="711"/>
      <c r="AB15" s="713"/>
      <c r="AC15" s="715"/>
      <c r="AD15" s="717"/>
      <c r="AG15" s="365"/>
    </row>
    <row r="16" spans="1:35" x14ac:dyDescent="0.15">
      <c r="C16" s="36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c r="AB16" s="366"/>
      <c r="AC16" s="366"/>
      <c r="AD16" s="366"/>
    </row>
    <row r="17" spans="2:33" x14ac:dyDescent="0.15">
      <c r="B17" s="349" t="s">
        <v>188</v>
      </c>
      <c r="C17" s="350">
        <f>+AD8+1</f>
        <v>45885</v>
      </c>
      <c r="D17" s="351">
        <f>+C17+1</f>
        <v>45886</v>
      </c>
      <c r="E17" s="351">
        <f t="shared" ref="E17:AD17" si="2">+D17+1</f>
        <v>45887</v>
      </c>
      <c r="F17" s="351">
        <f t="shared" si="2"/>
        <v>45888</v>
      </c>
      <c r="G17" s="351">
        <f t="shared" si="2"/>
        <v>45889</v>
      </c>
      <c r="H17" s="351">
        <f t="shared" si="2"/>
        <v>45890</v>
      </c>
      <c r="I17" s="351">
        <f t="shared" si="2"/>
        <v>45891</v>
      </c>
      <c r="J17" s="351">
        <f t="shared" si="2"/>
        <v>45892</v>
      </c>
      <c r="K17" s="351">
        <f t="shared" si="2"/>
        <v>45893</v>
      </c>
      <c r="L17" s="351">
        <f t="shared" si="2"/>
        <v>45894</v>
      </c>
      <c r="M17" s="351">
        <f t="shared" si="2"/>
        <v>45895</v>
      </c>
      <c r="N17" s="351">
        <f t="shared" si="2"/>
        <v>45896</v>
      </c>
      <c r="O17" s="351">
        <f t="shared" si="2"/>
        <v>45897</v>
      </c>
      <c r="P17" s="351">
        <f t="shared" si="2"/>
        <v>45898</v>
      </c>
      <c r="Q17" s="351">
        <f t="shared" si="2"/>
        <v>45899</v>
      </c>
      <c r="R17" s="351">
        <f t="shared" si="2"/>
        <v>45900</v>
      </c>
      <c r="S17" s="351">
        <f t="shared" si="2"/>
        <v>45901</v>
      </c>
      <c r="T17" s="351">
        <f t="shared" si="2"/>
        <v>45902</v>
      </c>
      <c r="U17" s="351">
        <f t="shared" si="2"/>
        <v>45903</v>
      </c>
      <c r="V17" s="351">
        <f t="shared" si="2"/>
        <v>45904</v>
      </c>
      <c r="W17" s="351">
        <f>+V17+1</f>
        <v>45905</v>
      </c>
      <c r="X17" s="351">
        <f t="shared" si="2"/>
        <v>45906</v>
      </c>
      <c r="Y17" s="351">
        <f t="shared" si="2"/>
        <v>45907</v>
      </c>
      <c r="Z17" s="351">
        <f t="shared" si="2"/>
        <v>45908</v>
      </c>
      <c r="AA17" s="351">
        <f>+Z17+1</f>
        <v>45909</v>
      </c>
      <c r="AB17" s="351">
        <f t="shared" si="2"/>
        <v>45910</v>
      </c>
      <c r="AC17" s="351">
        <f>+AB17+1</f>
        <v>45911</v>
      </c>
      <c r="AD17" s="352">
        <f t="shared" si="2"/>
        <v>45912</v>
      </c>
      <c r="AE17" s="353"/>
      <c r="AF17" s="671">
        <f>+AF8+1</f>
        <v>2</v>
      </c>
      <c r="AG17" s="672"/>
    </row>
    <row r="18" spans="2:33" x14ac:dyDescent="0.15">
      <c r="B18" s="354" t="s">
        <v>65</v>
      </c>
      <c r="C18" s="355" t="str">
        <f>TEXT(WEEKDAY(+C17),"aaa")</f>
        <v>土</v>
      </c>
      <c r="D18" s="356" t="str">
        <f t="shared" ref="D18:AD18" si="3">TEXT(WEEKDAY(+D17),"aaa")</f>
        <v>日</v>
      </c>
      <c r="E18" s="356" t="str">
        <f t="shared" si="3"/>
        <v>月</v>
      </c>
      <c r="F18" s="356" t="str">
        <f t="shared" si="3"/>
        <v>火</v>
      </c>
      <c r="G18" s="356" t="str">
        <f t="shared" si="3"/>
        <v>水</v>
      </c>
      <c r="H18" s="356" t="str">
        <f t="shared" si="3"/>
        <v>木</v>
      </c>
      <c r="I18" s="356" t="str">
        <f t="shared" si="3"/>
        <v>金</v>
      </c>
      <c r="J18" s="356" t="str">
        <f t="shared" si="3"/>
        <v>土</v>
      </c>
      <c r="K18" s="356" t="str">
        <f t="shared" si="3"/>
        <v>日</v>
      </c>
      <c r="L18" s="356" t="str">
        <f t="shared" si="3"/>
        <v>月</v>
      </c>
      <c r="M18" s="356" t="str">
        <f t="shared" si="3"/>
        <v>火</v>
      </c>
      <c r="N18" s="356" t="str">
        <f t="shared" si="3"/>
        <v>水</v>
      </c>
      <c r="O18" s="356" t="str">
        <f t="shared" si="3"/>
        <v>木</v>
      </c>
      <c r="P18" s="356" t="str">
        <f t="shared" si="3"/>
        <v>金</v>
      </c>
      <c r="Q18" s="356" t="str">
        <f t="shared" si="3"/>
        <v>土</v>
      </c>
      <c r="R18" s="356" t="str">
        <f t="shared" si="3"/>
        <v>日</v>
      </c>
      <c r="S18" s="356" t="str">
        <f t="shared" si="3"/>
        <v>月</v>
      </c>
      <c r="T18" s="356" t="str">
        <f t="shared" si="3"/>
        <v>火</v>
      </c>
      <c r="U18" s="356" t="str">
        <f t="shared" si="3"/>
        <v>水</v>
      </c>
      <c r="V18" s="356" t="str">
        <f t="shared" si="3"/>
        <v>木</v>
      </c>
      <c r="W18" s="356" t="str">
        <f t="shared" si="3"/>
        <v>金</v>
      </c>
      <c r="X18" s="356" t="str">
        <f t="shared" si="3"/>
        <v>土</v>
      </c>
      <c r="Y18" s="356" t="str">
        <f t="shared" si="3"/>
        <v>日</v>
      </c>
      <c r="Z18" s="356" t="str">
        <f t="shared" si="3"/>
        <v>月</v>
      </c>
      <c r="AA18" s="356" t="str">
        <f t="shared" si="3"/>
        <v>火</v>
      </c>
      <c r="AB18" s="356" t="str">
        <f t="shared" si="3"/>
        <v>水</v>
      </c>
      <c r="AC18" s="356" t="str">
        <f t="shared" si="3"/>
        <v>木</v>
      </c>
      <c r="AD18" s="357" t="str">
        <f t="shared" si="3"/>
        <v>金</v>
      </c>
      <c r="AF18" s="358" t="s">
        <v>189</v>
      </c>
      <c r="AG18" s="340">
        <f>+COUNTIF(C19:AD20,"中止")</f>
        <v>0</v>
      </c>
    </row>
    <row r="19" spans="2:33" ht="13.5" customHeight="1" x14ac:dyDescent="0.15">
      <c r="B19" s="673" t="s">
        <v>178</v>
      </c>
      <c r="C19" s="704"/>
      <c r="D19" s="705"/>
      <c r="E19" s="705"/>
      <c r="F19" s="705"/>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6"/>
      <c r="AF19" s="359" t="s">
        <v>66</v>
      </c>
      <c r="AG19" s="360">
        <f>COUNTA(C17:AD17)-AG18</f>
        <v>28</v>
      </c>
    </row>
    <row r="20" spans="2:33" ht="13.5" customHeight="1" x14ac:dyDescent="0.15">
      <c r="B20" s="674"/>
      <c r="C20" s="704"/>
      <c r="D20" s="705"/>
      <c r="E20" s="705"/>
      <c r="F20" s="705"/>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6"/>
      <c r="AF20" s="359" t="s">
        <v>67</v>
      </c>
      <c r="AG20" s="361">
        <f>+COUNTA(C21:AD22)</f>
        <v>8</v>
      </c>
    </row>
    <row r="21" spans="2:33" ht="13.5" customHeight="1" x14ac:dyDescent="0.15">
      <c r="B21" s="682" t="s">
        <v>60</v>
      </c>
      <c r="C21" s="684"/>
      <c r="D21" s="705"/>
      <c r="E21" s="705"/>
      <c r="F21" s="705"/>
      <c r="G21" s="705"/>
      <c r="H21" s="705" t="s">
        <v>83</v>
      </c>
      <c r="I21" s="705" t="s">
        <v>83</v>
      </c>
      <c r="J21" s="705"/>
      <c r="K21" s="705"/>
      <c r="L21" s="705"/>
      <c r="M21" s="705"/>
      <c r="N21" s="705"/>
      <c r="O21" s="705" t="s">
        <v>83</v>
      </c>
      <c r="P21" s="705" t="s">
        <v>83</v>
      </c>
      <c r="Q21" s="705"/>
      <c r="R21" s="705"/>
      <c r="S21" s="705"/>
      <c r="T21" s="705"/>
      <c r="U21" s="705"/>
      <c r="V21" s="705" t="s">
        <v>83</v>
      </c>
      <c r="W21" s="705" t="s">
        <v>83</v>
      </c>
      <c r="X21" s="705"/>
      <c r="Y21" s="705"/>
      <c r="Z21" s="705"/>
      <c r="AA21" s="705"/>
      <c r="AB21" s="705"/>
      <c r="AC21" s="705" t="s">
        <v>83</v>
      </c>
      <c r="AD21" s="706" t="s">
        <v>83</v>
      </c>
      <c r="AF21" s="359" t="s">
        <v>68</v>
      </c>
      <c r="AG21" s="362">
        <f>+AG20/AG19</f>
        <v>0.2857142857142857</v>
      </c>
    </row>
    <row r="22" spans="2:33" x14ac:dyDescent="0.15">
      <c r="B22" s="683"/>
      <c r="C22" s="684"/>
      <c r="D22" s="705"/>
      <c r="E22" s="705"/>
      <c r="F22" s="705"/>
      <c r="G22" s="705"/>
      <c r="H22" s="705"/>
      <c r="I22" s="705"/>
      <c r="J22" s="705"/>
      <c r="K22" s="705"/>
      <c r="L22" s="705"/>
      <c r="M22" s="705"/>
      <c r="N22" s="705"/>
      <c r="O22" s="705"/>
      <c r="P22" s="705"/>
      <c r="Q22" s="705"/>
      <c r="R22" s="705"/>
      <c r="S22" s="705"/>
      <c r="T22" s="705"/>
      <c r="U22" s="705"/>
      <c r="V22" s="705"/>
      <c r="W22" s="705"/>
      <c r="X22" s="705"/>
      <c r="Y22" s="705"/>
      <c r="Z22" s="705"/>
      <c r="AA22" s="705"/>
      <c r="AB22" s="705"/>
      <c r="AC22" s="705"/>
      <c r="AD22" s="706"/>
      <c r="AF22" s="359" t="s">
        <v>57</v>
      </c>
      <c r="AG22" s="361">
        <f>+COUNTA(C23:AD24)</f>
        <v>8</v>
      </c>
    </row>
    <row r="23" spans="2:33" x14ac:dyDescent="0.15">
      <c r="B23" s="687" t="s">
        <v>62</v>
      </c>
      <c r="C23" s="689"/>
      <c r="D23" s="708"/>
      <c r="E23" s="708"/>
      <c r="F23" s="708"/>
      <c r="G23" s="708"/>
      <c r="H23" s="708" t="s">
        <v>83</v>
      </c>
      <c r="I23" s="708" t="s">
        <v>83</v>
      </c>
      <c r="J23" s="708"/>
      <c r="K23" s="708"/>
      <c r="L23" s="708"/>
      <c r="M23" s="708"/>
      <c r="N23" s="708"/>
      <c r="O23" s="708" t="s">
        <v>83</v>
      </c>
      <c r="P23" s="708" t="s">
        <v>83</v>
      </c>
      <c r="Q23" s="708"/>
      <c r="R23" s="708"/>
      <c r="S23" s="708"/>
      <c r="T23" s="708"/>
      <c r="U23" s="708"/>
      <c r="V23" s="708" t="s">
        <v>83</v>
      </c>
      <c r="W23" s="708" t="s">
        <v>83</v>
      </c>
      <c r="X23" s="708"/>
      <c r="Y23" s="708"/>
      <c r="Z23" s="708"/>
      <c r="AA23" s="708"/>
      <c r="AB23" s="708"/>
      <c r="AC23" s="708" t="s">
        <v>83</v>
      </c>
      <c r="AD23" s="720" t="s">
        <v>83</v>
      </c>
      <c r="AF23" s="363" t="s">
        <v>69</v>
      </c>
      <c r="AG23" s="364">
        <f>+AG22/AG19</f>
        <v>0.2857142857142857</v>
      </c>
    </row>
    <row r="24" spans="2:33" x14ac:dyDescent="0.15">
      <c r="B24" s="688"/>
      <c r="C24" s="690"/>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21"/>
      <c r="AG24" s="365"/>
    </row>
    <row r="25" spans="2:33" x14ac:dyDescent="0.15">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c r="AB25" s="366"/>
      <c r="AC25" s="366"/>
      <c r="AD25" s="366"/>
    </row>
    <row r="26" spans="2:33" x14ac:dyDescent="0.15">
      <c r="B26" s="349" t="s">
        <v>188</v>
      </c>
      <c r="C26" s="350">
        <f>+AD17+1</f>
        <v>45913</v>
      </c>
      <c r="D26" s="351">
        <f>+C26+1</f>
        <v>45914</v>
      </c>
      <c r="E26" s="351">
        <f t="shared" ref="E26:AD26" si="4">+D26+1</f>
        <v>45915</v>
      </c>
      <c r="F26" s="351">
        <f t="shared" si="4"/>
        <v>45916</v>
      </c>
      <c r="G26" s="351">
        <f t="shared" si="4"/>
        <v>45917</v>
      </c>
      <c r="H26" s="351">
        <f t="shared" si="4"/>
        <v>45918</v>
      </c>
      <c r="I26" s="351">
        <f t="shared" si="4"/>
        <v>45919</v>
      </c>
      <c r="J26" s="351">
        <f t="shared" si="4"/>
        <v>45920</v>
      </c>
      <c r="K26" s="351">
        <f t="shared" si="4"/>
        <v>45921</v>
      </c>
      <c r="L26" s="351">
        <f t="shared" si="4"/>
        <v>45922</v>
      </c>
      <c r="M26" s="351">
        <f t="shared" si="4"/>
        <v>45923</v>
      </c>
      <c r="N26" s="351">
        <f t="shared" si="4"/>
        <v>45924</v>
      </c>
      <c r="O26" s="351">
        <f t="shared" si="4"/>
        <v>45925</v>
      </c>
      <c r="P26" s="351">
        <f t="shared" si="4"/>
        <v>45926</v>
      </c>
      <c r="Q26" s="351">
        <f t="shared" si="4"/>
        <v>45927</v>
      </c>
      <c r="R26" s="351">
        <f t="shared" si="4"/>
        <v>45928</v>
      </c>
      <c r="S26" s="351">
        <f t="shared" si="4"/>
        <v>45929</v>
      </c>
      <c r="T26" s="351">
        <f t="shared" si="4"/>
        <v>45930</v>
      </c>
      <c r="U26" s="351">
        <f t="shared" si="4"/>
        <v>45931</v>
      </c>
      <c r="V26" s="351">
        <f t="shared" si="4"/>
        <v>45932</v>
      </c>
      <c r="W26" s="351">
        <f>+V26+1</f>
        <v>45933</v>
      </c>
      <c r="X26" s="351">
        <f t="shared" si="4"/>
        <v>45934</v>
      </c>
      <c r="Y26" s="351">
        <f t="shared" si="4"/>
        <v>45935</v>
      </c>
      <c r="Z26" s="351">
        <f t="shared" si="4"/>
        <v>45936</v>
      </c>
      <c r="AA26" s="351">
        <f>+Z26+1</f>
        <v>45937</v>
      </c>
      <c r="AB26" s="351">
        <f t="shared" si="4"/>
        <v>45938</v>
      </c>
      <c r="AC26" s="351">
        <f>+AB26+1</f>
        <v>45939</v>
      </c>
      <c r="AD26" s="352">
        <f t="shared" si="4"/>
        <v>45940</v>
      </c>
      <c r="AE26" s="353"/>
      <c r="AF26" s="671">
        <f>+AF17+1</f>
        <v>3</v>
      </c>
      <c r="AG26" s="672"/>
    </row>
    <row r="27" spans="2:33" x14ac:dyDescent="0.15">
      <c r="B27" s="354" t="s">
        <v>65</v>
      </c>
      <c r="C27" s="355" t="str">
        <f>TEXT(WEEKDAY(+C26),"aaa")</f>
        <v>土</v>
      </c>
      <c r="D27" s="356" t="str">
        <f t="shared" ref="D27:AD27" si="5">TEXT(WEEKDAY(+D26),"aaa")</f>
        <v>日</v>
      </c>
      <c r="E27" s="356" t="str">
        <f t="shared" si="5"/>
        <v>月</v>
      </c>
      <c r="F27" s="356" t="str">
        <f t="shared" si="5"/>
        <v>火</v>
      </c>
      <c r="G27" s="356" t="str">
        <f t="shared" si="5"/>
        <v>水</v>
      </c>
      <c r="H27" s="356" t="str">
        <f t="shared" si="5"/>
        <v>木</v>
      </c>
      <c r="I27" s="356" t="str">
        <f t="shared" si="5"/>
        <v>金</v>
      </c>
      <c r="J27" s="356" t="str">
        <f t="shared" si="5"/>
        <v>土</v>
      </c>
      <c r="K27" s="356" t="str">
        <f t="shared" si="5"/>
        <v>日</v>
      </c>
      <c r="L27" s="356" t="str">
        <f t="shared" si="5"/>
        <v>月</v>
      </c>
      <c r="M27" s="356" t="str">
        <f t="shared" si="5"/>
        <v>火</v>
      </c>
      <c r="N27" s="356" t="str">
        <f t="shared" si="5"/>
        <v>水</v>
      </c>
      <c r="O27" s="356" t="str">
        <f t="shared" si="5"/>
        <v>木</v>
      </c>
      <c r="P27" s="356" t="str">
        <f t="shared" si="5"/>
        <v>金</v>
      </c>
      <c r="Q27" s="356" t="str">
        <f t="shared" si="5"/>
        <v>土</v>
      </c>
      <c r="R27" s="356" t="str">
        <f t="shared" si="5"/>
        <v>日</v>
      </c>
      <c r="S27" s="356" t="str">
        <f t="shared" si="5"/>
        <v>月</v>
      </c>
      <c r="T27" s="356" t="str">
        <f t="shared" si="5"/>
        <v>火</v>
      </c>
      <c r="U27" s="356" t="str">
        <f t="shared" si="5"/>
        <v>水</v>
      </c>
      <c r="V27" s="356" t="str">
        <f t="shared" si="5"/>
        <v>木</v>
      </c>
      <c r="W27" s="356" t="str">
        <f t="shared" si="5"/>
        <v>金</v>
      </c>
      <c r="X27" s="356" t="str">
        <f t="shared" si="5"/>
        <v>土</v>
      </c>
      <c r="Y27" s="356" t="str">
        <f t="shared" si="5"/>
        <v>日</v>
      </c>
      <c r="Z27" s="356" t="str">
        <f t="shared" si="5"/>
        <v>月</v>
      </c>
      <c r="AA27" s="356" t="str">
        <f t="shared" si="5"/>
        <v>火</v>
      </c>
      <c r="AB27" s="356" t="str">
        <f t="shared" si="5"/>
        <v>水</v>
      </c>
      <c r="AC27" s="356" t="str">
        <f t="shared" si="5"/>
        <v>木</v>
      </c>
      <c r="AD27" s="357" t="str">
        <f t="shared" si="5"/>
        <v>金</v>
      </c>
      <c r="AF27" s="358" t="s">
        <v>189</v>
      </c>
      <c r="AG27" s="340">
        <f>+COUNTIF(C28:AD29,"中止")</f>
        <v>0</v>
      </c>
    </row>
    <row r="28" spans="2:33" ht="13.5" customHeight="1" x14ac:dyDescent="0.15">
      <c r="B28" s="673" t="s">
        <v>178</v>
      </c>
      <c r="C28" s="704"/>
      <c r="D28" s="705"/>
      <c r="E28" s="705"/>
      <c r="F28" s="705"/>
      <c r="G28" s="705"/>
      <c r="H28" s="705"/>
      <c r="I28" s="705"/>
      <c r="J28" s="705"/>
      <c r="K28" s="705"/>
      <c r="L28" s="705"/>
      <c r="M28" s="705"/>
      <c r="N28" s="705"/>
      <c r="O28" s="705"/>
      <c r="P28" s="705"/>
      <c r="Q28" s="705"/>
      <c r="R28" s="705"/>
      <c r="S28" s="705"/>
      <c r="T28" s="705"/>
      <c r="U28" s="705"/>
      <c r="V28" s="705"/>
      <c r="W28" s="705"/>
      <c r="X28" s="705"/>
      <c r="Y28" s="705"/>
      <c r="Z28" s="705"/>
      <c r="AA28" s="705"/>
      <c r="AB28" s="705"/>
      <c r="AC28" s="705"/>
      <c r="AD28" s="706"/>
      <c r="AF28" s="359" t="s">
        <v>66</v>
      </c>
      <c r="AG28" s="360">
        <f>COUNTA(C26:AD26)-AG27</f>
        <v>28</v>
      </c>
    </row>
    <row r="29" spans="2:33" ht="13.5" customHeight="1" x14ac:dyDescent="0.15">
      <c r="B29" s="674"/>
      <c r="C29" s="704"/>
      <c r="D29" s="705"/>
      <c r="E29" s="705"/>
      <c r="F29" s="705"/>
      <c r="G29" s="705"/>
      <c r="H29" s="705"/>
      <c r="I29" s="705"/>
      <c r="J29" s="705"/>
      <c r="K29" s="705"/>
      <c r="L29" s="705"/>
      <c r="M29" s="705"/>
      <c r="N29" s="705"/>
      <c r="O29" s="705"/>
      <c r="P29" s="705"/>
      <c r="Q29" s="705"/>
      <c r="R29" s="705"/>
      <c r="S29" s="705"/>
      <c r="T29" s="705"/>
      <c r="U29" s="705"/>
      <c r="V29" s="705"/>
      <c r="W29" s="705"/>
      <c r="X29" s="705"/>
      <c r="Y29" s="705"/>
      <c r="Z29" s="705"/>
      <c r="AA29" s="705"/>
      <c r="AB29" s="705"/>
      <c r="AC29" s="705"/>
      <c r="AD29" s="706"/>
      <c r="AF29" s="359" t="s">
        <v>67</v>
      </c>
      <c r="AG29" s="361">
        <f>+COUNTA(C30:AD31)</f>
        <v>8</v>
      </c>
    </row>
    <row r="30" spans="2:33" ht="13.5" customHeight="1" x14ac:dyDescent="0.15">
      <c r="B30" s="682" t="s">
        <v>60</v>
      </c>
      <c r="C30" s="684"/>
      <c r="D30" s="705"/>
      <c r="E30" s="705"/>
      <c r="F30" s="705"/>
      <c r="G30" s="705"/>
      <c r="H30" s="705" t="s">
        <v>83</v>
      </c>
      <c r="I30" s="705" t="s">
        <v>83</v>
      </c>
      <c r="J30" s="705"/>
      <c r="K30" s="705"/>
      <c r="L30" s="705"/>
      <c r="M30" s="705"/>
      <c r="N30" s="705"/>
      <c r="O30" s="705" t="s">
        <v>83</v>
      </c>
      <c r="P30" s="705" t="s">
        <v>83</v>
      </c>
      <c r="Q30" s="705"/>
      <c r="R30" s="705"/>
      <c r="S30" s="705"/>
      <c r="T30" s="705"/>
      <c r="U30" s="705"/>
      <c r="V30" s="705" t="s">
        <v>83</v>
      </c>
      <c r="W30" s="705" t="s">
        <v>83</v>
      </c>
      <c r="X30" s="705"/>
      <c r="Y30" s="705"/>
      <c r="Z30" s="705"/>
      <c r="AA30" s="705"/>
      <c r="AB30" s="705"/>
      <c r="AC30" s="705" t="s">
        <v>83</v>
      </c>
      <c r="AD30" s="706" t="s">
        <v>83</v>
      </c>
      <c r="AF30" s="359" t="s">
        <v>68</v>
      </c>
      <c r="AG30" s="362">
        <f>+AG29/AG28</f>
        <v>0.2857142857142857</v>
      </c>
    </row>
    <row r="31" spans="2:33" x14ac:dyDescent="0.15">
      <c r="B31" s="683"/>
      <c r="C31" s="684"/>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c r="AB31" s="705"/>
      <c r="AC31" s="705"/>
      <c r="AD31" s="706"/>
      <c r="AF31" s="359" t="s">
        <v>57</v>
      </c>
      <c r="AG31" s="361">
        <f>+COUNTA(C32:AD33)</f>
        <v>9</v>
      </c>
    </row>
    <row r="32" spans="2:33" x14ac:dyDescent="0.15">
      <c r="B32" s="687" t="s">
        <v>62</v>
      </c>
      <c r="C32" s="689"/>
      <c r="D32" s="708"/>
      <c r="E32" s="708"/>
      <c r="F32" s="708"/>
      <c r="G32" s="708"/>
      <c r="H32" s="708" t="s">
        <v>83</v>
      </c>
      <c r="I32" s="708" t="s">
        <v>83</v>
      </c>
      <c r="J32" s="708"/>
      <c r="K32" s="708"/>
      <c r="L32" s="708"/>
      <c r="M32" s="708"/>
      <c r="N32" s="708"/>
      <c r="O32" s="708" t="s">
        <v>83</v>
      </c>
      <c r="P32" s="708" t="s">
        <v>83</v>
      </c>
      <c r="Q32" s="708" t="s">
        <v>106</v>
      </c>
      <c r="R32" s="708"/>
      <c r="S32" s="708"/>
      <c r="T32" s="708"/>
      <c r="U32" s="708"/>
      <c r="V32" s="708" t="s">
        <v>83</v>
      </c>
      <c r="W32" s="708" t="s">
        <v>83</v>
      </c>
      <c r="X32" s="708"/>
      <c r="Y32" s="708"/>
      <c r="Z32" s="708"/>
      <c r="AA32" s="708"/>
      <c r="AB32" s="708"/>
      <c r="AC32" s="708" t="s">
        <v>83</v>
      </c>
      <c r="AD32" s="720" t="s">
        <v>83</v>
      </c>
      <c r="AF32" s="363" t="s">
        <v>69</v>
      </c>
      <c r="AG32" s="364">
        <f>+AG31/AG28</f>
        <v>0.32142857142857145</v>
      </c>
    </row>
    <row r="33" spans="2:33" x14ac:dyDescent="0.15">
      <c r="B33" s="688"/>
      <c r="C33" s="690"/>
      <c r="D33" s="709"/>
      <c r="E33" s="709"/>
      <c r="F33" s="709"/>
      <c r="G33" s="709"/>
      <c r="H33" s="709"/>
      <c r="I33" s="709"/>
      <c r="J33" s="709"/>
      <c r="K33" s="709"/>
      <c r="L33" s="709"/>
      <c r="M33" s="709"/>
      <c r="N33" s="709"/>
      <c r="O33" s="709"/>
      <c r="P33" s="709"/>
      <c r="Q33" s="709"/>
      <c r="R33" s="709"/>
      <c r="S33" s="709"/>
      <c r="T33" s="709"/>
      <c r="U33" s="709"/>
      <c r="V33" s="709"/>
      <c r="W33" s="709"/>
      <c r="X33" s="709"/>
      <c r="Y33" s="709"/>
      <c r="Z33" s="709"/>
      <c r="AA33" s="709"/>
      <c r="AB33" s="709"/>
      <c r="AC33" s="709"/>
      <c r="AD33" s="721"/>
      <c r="AG33" s="365"/>
    </row>
    <row r="34" spans="2:33" x14ac:dyDescent="0.15">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row>
    <row r="35" spans="2:33" x14ac:dyDescent="0.15">
      <c r="B35" s="349" t="s">
        <v>188</v>
      </c>
      <c r="C35" s="350">
        <f>+AD26+1</f>
        <v>45941</v>
      </c>
      <c r="D35" s="351">
        <f>+C35+1</f>
        <v>45942</v>
      </c>
      <c r="E35" s="351">
        <f t="shared" ref="E35:AD35" si="6">+D35+1</f>
        <v>45943</v>
      </c>
      <c r="F35" s="351">
        <f t="shared" si="6"/>
        <v>45944</v>
      </c>
      <c r="G35" s="351">
        <f t="shared" si="6"/>
        <v>45945</v>
      </c>
      <c r="H35" s="351">
        <f t="shared" si="6"/>
        <v>45946</v>
      </c>
      <c r="I35" s="351">
        <f t="shared" si="6"/>
        <v>45947</v>
      </c>
      <c r="J35" s="351">
        <f t="shared" si="6"/>
        <v>45948</v>
      </c>
      <c r="K35" s="351">
        <f t="shared" si="6"/>
        <v>45949</v>
      </c>
      <c r="L35" s="351">
        <f t="shared" si="6"/>
        <v>45950</v>
      </c>
      <c r="M35" s="351">
        <f t="shared" si="6"/>
        <v>45951</v>
      </c>
      <c r="N35" s="351">
        <f t="shared" si="6"/>
        <v>45952</v>
      </c>
      <c r="O35" s="351">
        <f t="shared" si="6"/>
        <v>45953</v>
      </c>
      <c r="P35" s="351">
        <f t="shared" si="6"/>
        <v>45954</v>
      </c>
      <c r="Q35" s="351">
        <f t="shared" si="6"/>
        <v>45955</v>
      </c>
      <c r="R35" s="351">
        <f t="shared" si="6"/>
        <v>45956</v>
      </c>
      <c r="S35" s="351">
        <f t="shared" si="6"/>
        <v>45957</v>
      </c>
      <c r="T35" s="351">
        <f t="shared" si="6"/>
        <v>45958</v>
      </c>
      <c r="U35" s="351">
        <f t="shared" si="6"/>
        <v>45959</v>
      </c>
      <c r="V35" s="351">
        <f t="shared" si="6"/>
        <v>45960</v>
      </c>
      <c r="W35" s="351">
        <f>+V35+1</f>
        <v>45961</v>
      </c>
      <c r="X35" s="351">
        <f t="shared" si="6"/>
        <v>45962</v>
      </c>
      <c r="Y35" s="351">
        <f t="shared" si="6"/>
        <v>45963</v>
      </c>
      <c r="Z35" s="351">
        <f t="shared" si="6"/>
        <v>45964</v>
      </c>
      <c r="AA35" s="351">
        <f>+Z35+1</f>
        <v>45965</v>
      </c>
      <c r="AB35" s="351">
        <f t="shared" si="6"/>
        <v>45966</v>
      </c>
      <c r="AC35" s="351">
        <f>+AB35+1</f>
        <v>45967</v>
      </c>
      <c r="AD35" s="352">
        <f t="shared" si="6"/>
        <v>45968</v>
      </c>
      <c r="AE35" s="353"/>
      <c r="AF35" s="671">
        <f>+AF26+1</f>
        <v>4</v>
      </c>
      <c r="AG35" s="672"/>
    </row>
    <row r="36" spans="2:33" x14ac:dyDescent="0.15">
      <c r="B36" s="354" t="s">
        <v>65</v>
      </c>
      <c r="C36" s="355" t="str">
        <f>TEXT(WEEKDAY(+C35),"aaa")</f>
        <v>土</v>
      </c>
      <c r="D36" s="356" t="str">
        <f t="shared" ref="D36:AD36" si="7">TEXT(WEEKDAY(+D35),"aaa")</f>
        <v>日</v>
      </c>
      <c r="E36" s="356" t="str">
        <f t="shared" si="7"/>
        <v>月</v>
      </c>
      <c r="F36" s="356" t="str">
        <f t="shared" si="7"/>
        <v>火</v>
      </c>
      <c r="G36" s="356" t="str">
        <f t="shared" si="7"/>
        <v>水</v>
      </c>
      <c r="H36" s="356" t="str">
        <f t="shared" si="7"/>
        <v>木</v>
      </c>
      <c r="I36" s="356" t="str">
        <f t="shared" si="7"/>
        <v>金</v>
      </c>
      <c r="J36" s="356" t="str">
        <f t="shared" si="7"/>
        <v>土</v>
      </c>
      <c r="K36" s="356" t="str">
        <f t="shared" si="7"/>
        <v>日</v>
      </c>
      <c r="L36" s="356" t="str">
        <f t="shared" si="7"/>
        <v>月</v>
      </c>
      <c r="M36" s="356" t="str">
        <f t="shared" si="7"/>
        <v>火</v>
      </c>
      <c r="N36" s="356" t="str">
        <f t="shared" si="7"/>
        <v>水</v>
      </c>
      <c r="O36" s="356" t="str">
        <f t="shared" si="7"/>
        <v>木</v>
      </c>
      <c r="P36" s="356" t="str">
        <f t="shared" si="7"/>
        <v>金</v>
      </c>
      <c r="Q36" s="356" t="str">
        <f t="shared" si="7"/>
        <v>土</v>
      </c>
      <c r="R36" s="356" t="str">
        <f t="shared" si="7"/>
        <v>日</v>
      </c>
      <c r="S36" s="356" t="str">
        <f t="shared" si="7"/>
        <v>月</v>
      </c>
      <c r="T36" s="356" t="str">
        <f t="shared" si="7"/>
        <v>火</v>
      </c>
      <c r="U36" s="356" t="str">
        <f t="shared" si="7"/>
        <v>水</v>
      </c>
      <c r="V36" s="356" t="str">
        <f t="shared" si="7"/>
        <v>木</v>
      </c>
      <c r="W36" s="356" t="str">
        <f t="shared" si="7"/>
        <v>金</v>
      </c>
      <c r="X36" s="356" t="str">
        <f t="shared" si="7"/>
        <v>土</v>
      </c>
      <c r="Y36" s="356" t="str">
        <f t="shared" si="7"/>
        <v>日</v>
      </c>
      <c r="Z36" s="356" t="str">
        <f t="shared" si="7"/>
        <v>月</v>
      </c>
      <c r="AA36" s="356" t="str">
        <f t="shared" si="7"/>
        <v>火</v>
      </c>
      <c r="AB36" s="356" t="str">
        <f t="shared" si="7"/>
        <v>水</v>
      </c>
      <c r="AC36" s="356" t="str">
        <f t="shared" si="7"/>
        <v>木</v>
      </c>
      <c r="AD36" s="357" t="str">
        <f t="shared" si="7"/>
        <v>金</v>
      </c>
      <c r="AF36" s="358" t="s">
        <v>189</v>
      </c>
      <c r="AG36" s="340">
        <f>+COUNTIF(C37:AD38,"中止")</f>
        <v>0</v>
      </c>
    </row>
    <row r="37" spans="2:33" ht="13.5" customHeight="1" x14ac:dyDescent="0.15">
      <c r="B37" s="673" t="s">
        <v>178</v>
      </c>
      <c r="C37" s="704"/>
      <c r="D37" s="705"/>
      <c r="E37" s="705"/>
      <c r="F37" s="705"/>
      <c r="G37" s="705"/>
      <c r="H37" s="705"/>
      <c r="I37" s="705"/>
      <c r="J37" s="705"/>
      <c r="K37" s="705"/>
      <c r="L37" s="705"/>
      <c r="M37" s="705"/>
      <c r="N37" s="705"/>
      <c r="O37" s="705"/>
      <c r="P37" s="705"/>
      <c r="Q37" s="705"/>
      <c r="R37" s="705"/>
      <c r="S37" s="705"/>
      <c r="T37" s="705"/>
      <c r="U37" s="705"/>
      <c r="V37" s="705"/>
      <c r="W37" s="705"/>
      <c r="X37" s="705"/>
      <c r="Y37" s="705"/>
      <c r="Z37" s="705"/>
      <c r="AA37" s="705"/>
      <c r="AB37" s="705"/>
      <c r="AC37" s="705"/>
      <c r="AD37" s="706"/>
      <c r="AF37" s="359" t="s">
        <v>66</v>
      </c>
      <c r="AG37" s="360">
        <f>COUNTA(C35:AD35)-AG36</f>
        <v>28</v>
      </c>
    </row>
    <row r="38" spans="2:33" ht="13.5" customHeight="1" x14ac:dyDescent="0.15">
      <c r="B38" s="674"/>
      <c r="C38" s="704"/>
      <c r="D38" s="705"/>
      <c r="E38" s="705"/>
      <c r="F38" s="705"/>
      <c r="G38" s="705"/>
      <c r="H38" s="705"/>
      <c r="I38" s="705"/>
      <c r="J38" s="705"/>
      <c r="K38" s="705"/>
      <c r="L38" s="705"/>
      <c r="M38" s="705"/>
      <c r="N38" s="705"/>
      <c r="O38" s="705"/>
      <c r="P38" s="705"/>
      <c r="Q38" s="705"/>
      <c r="R38" s="705"/>
      <c r="S38" s="705"/>
      <c r="T38" s="705"/>
      <c r="U38" s="705"/>
      <c r="V38" s="705"/>
      <c r="W38" s="705"/>
      <c r="X38" s="705"/>
      <c r="Y38" s="705"/>
      <c r="Z38" s="705"/>
      <c r="AA38" s="705"/>
      <c r="AB38" s="705"/>
      <c r="AC38" s="705"/>
      <c r="AD38" s="706"/>
      <c r="AF38" s="359" t="s">
        <v>67</v>
      </c>
      <c r="AG38" s="361">
        <f>+COUNTA(C39:AD40)</f>
        <v>8</v>
      </c>
    </row>
    <row r="39" spans="2:33" ht="13.5" customHeight="1" x14ac:dyDescent="0.15">
      <c r="B39" s="682" t="s">
        <v>60</v>
      </c>
      <c r="C39" s="684"/>
      <c r="D39" s="705"/>
      <c r="E39" s="705"/>
      <c r="F39" s="705"/>
      <c r="G39" s="705"/>
      <c r="H39" s="705" t="s">
        <v>83</v>
      </c>
      <c r="I39" s="705" t="s">
        <v>83</v>
      </c>
      <c r="J39" s="705"/>
      <c r="K39" s="705"/>
      <c r="L39" s="705"/>
      <c r="M39" s="705"/>
      <c r="N39" s="705"/>
      <c r="O39" s="705" t="s">
        <v>83</v>
      </c>
      <c r="P39" s="705" t="s">
        <v>83</v>
      </c>
      <c r="Q39" s="705"/>
      <c r="R39" s="705"/>
      <c r="S39" s="705"/>
      <c r="T39" s="705"/>
      <c r="U39" s="705"/>
      <c r="V39" s="705" t="s">
        <v>83</v>
      </c>
      <c r="W39" s="705" t="s">
        <v>83</v>
      </c>
      <c r="X39" s="705"/>
      <c r="Y39" s="705"/>
      <c r="Z39" s="705"/>
      <c r="AA39" s="705"/>
      <c r="AB39" s="705"/>
      <c r="AC39" s="705" t="s">
        <v>83</v>
      </c>
      <c r="AD39" s="706" t="s">
        <v>83</v>
      </c>
      <c r="AF39" s="359" t="s">
        <v>68</v>
      </c>
      <c r="AG39" s="362">
        <f>+AG38/AG37</f>
        <v>0.2857142857142857</v>
      </c>
    </row>
    <row r="40" spans="2:33" x14ac:dyDescent="0.15">
      <c r="B40" s="683"/>
      <c r="C40" s="684"/>
      <c r="D40" s="705"/>
      <c r="E40" s="705"/>
      <c r="F40" s="705"/>
      <c r="G40" s="705"/>
      <c r="H40" s="705"/>
      <c r="I40" s="705"/>
      <c r="J40" s="705"/>
      <c r="K40" s="705"/>
      <c r="L40" s="705"/>
      <c r="M40" s="705"/>
      <c r="N40" s="705"/>
      <c r="O40" s="705"/>
      <c r="P40" s="705"/>
      <c r="Q40" s="705"/>
      <c r="R40" s="705"/>
      <c r="S40" s="705"/>
      <c r="T40" s="705"/>
      <c r="U40" s="705"/>
      <c r="V40" s="705"/>
      <c r="W40" s="705"/>
      <c r="X40" s="705"/>
      <c r="Y40" s="705"/>
      <c r="Z40" s="705"/>
      <c r="AA40" s="705"/>
      <c r="AB40" s="705"/>
      <c r="AC40" s="705"/>
      <c r="AD40" s="706"/>
      <c r="AF40" s="359" t="s">
        <v>57</v>
      </c>
      <c r="AG40" s="361">
        <f>+COUNTA(C41:AD42)</f>
        <v>5</v>
      </c>
    </row>
    <row r="41" spans="2:33" x14ac:dyDescent="0.15">
      <c r="B41" s="687" t="s">
        <v>62</v>
      </c>
      <c r="C41" s="689"/>
      <c r="D41" s="708"/>
      <c r="E41" s="708"/>
      <c r="F41" s="708"/>
      <c r="G41" s="708"/>
      <c r="H41" s="708"/>
      <c r="I41" s="708" t="s">
        <v>83</v>
      </c>
      <c r="J41" s="708"/>
      <c r="K41" s="708"/>
      <c r="L41" s="708"/>
      <c r="M41" s="708"/>
      <c r="N41" s="708"/>
      <c r="O41" s="708"/>
      <c r="P41" s="708" t="s">
        <v>83</v>
      </c>
      <c r="Q41" s="708"/>
      <c r="R41" s="708"/>
      <c r="S41" s="708"/>
      <c r="T41" s="708"/>
      <c r="U41" s="708"/>
      <c r="V41" s="708"/>
      <c r="W41" s="708" t="s">
        <v>83</v>
      </c>
      <c r="X41" s="708"/>
      <c r="Y41" s="708"/>
      <c r="Z41" s="708"/>
      <c r="AA41" s="708"/>
      <c r="AB41" s="708"/>
      <c r="AC41" s="708" t="s">
        <v>83</v>
      </c>
      <c r="AD41" s="720" t="s">
        <v>83</v>
      </c>
      <c r="AF41" s="363" t="s">
        <v>69</v>
      </c>
      <c r="AG41" s="364">
        <f>+AG40/AG37</f>
        <v>0.17857142857142858</v>
      </c>
    </row>
    <row r="42" spans="2:33" x14ac:dyDescent="0.15">
      <c r="B42" s="688"/>
      <c r="C42" s="690"/>
      <c r="D42" s="709"/>
      <c r="E42" s="709"/>
      <c r="F42" s="709"/>
      <c r="G42" s="709"/>
      <c r="H42" s="709"/>
      <c r="I42" s="709"/>
      <c r="J42" s="709"/>
      <c r="K42" s="709"/>
      <c r="L42" s="709"/>
      <c r="M42" s="709"/>
      <c r="N42" s="709"/>
      <c r="O42" s="709"/>
      <c r="P42" s="709"/>
      <c r="Q42" s="709"/>
      <c r="R42" s="709"/>
      <c r="S42" s="709"/>
      <c r="T42" s="709"/>
      <c r="U42" s="709"/>
      <c r="V42" s="709"/>
      <c r="W42" s="709"/>
      <c r="X42" s="709"/>
      <c r="Y42" s="709"/>
      <c r="Z42" s="709"/>
      <c r="AA42" s="709"/>
      <c r="AB42" s="709"/>
      <c r="AC42" s="709"/>
      <c r="AD42" s="721"/>
      <c r="AG42" s="365"/>
    </row>
    <row r="43" spans="2:33" x14ac:dyDescent="0.15">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row>
    <row r="44" spans="2:33" x14ac:dyDescent="0.15">
      <c r="B44" s="349" t="s">
        <v>188</v>
      </c>
      <c r="C44" s="350">
        <f>+AD35+1</f>
        <v>45969</v>
      </c>
      <c r="D44" s="351">
        <f>+C44+1</f>
        <v>45970</v>
      </c>
      <c r="E44" s="351">
        <f t="shared" ref="E44:AD44" si="8">+D44+1</f>
        <v>45971</v>
      </c>
      <c r="F44" s="351">
        <f t="shared" si="8"/>
        <v>45972</v>
      </c>
      <c r="G44" s="351">
        <f t="shared" si="8"/>
        <v>45973</v>
      </c>
      <c r="H44" s="351">
        <f t="shared" si="8"/>
        <v>45974</v>
      </c>
      <c r="I44" s="351">
        <f t="shared" si="8"/>
        <v>45975</v>
      </c>
      <c r="J44" s="351">
        <f t="shared" si="8"/>
        <v>45976</v>
      </c>
      <c r="K44" s="351">
        <f t="shared" si="8"/>
        <v>45977</v>
      </c>
      <c r="L44" s="351">
        <f t="shared" si="8"/>
        <v>45978</v>
      </c>
      <c r="M44" s="351">
        <f t="shared" si="8"/>
        <v>45979</v>
      </c>
      <c r="N44" s="351">
        <f t="shared" si="8"/>
        <v>45980</v>
      </c>
      <c r="O44" s="351">
        <f t="shared" si="8"/>
        <v>45981</v>
      </c>
      <c r="P44" s="351">
        <f t="shared" si="8"/>
        <v>45982</v>
      </c>
      <c r="Q44" s="351">
        <f t="shared" si="8"/>
        <v>45983</v>
      </c>
      <c r="R44" s="351">
        <f t="shared" si="8"/>
        <v>45984</v>
      </c>
      <c r="S44" s="351">
        <f t="shared" si="8"/>
        <v>45985</v>
      </c>
      <c r="T44" s="351">
        <f t="shared" si="8"/>
        <v>45986</v>
      </c>
      <c r="U44" s="351">
        <f t="shared" si="8"/>
        <v>45987</v>
      </c>
      <c r="V44" s="351">
        <f t="shared" si="8"/>
        <v>45988</v>
      </c>
      <c r="W44" s="351">
        <f>+V44+1</f>
        <v>45989</v>
      </c>
      <c r="X44" s="351">
        <f t="shared" si="8"/>
        <v>45990</v>
      </c>
      <c r="Y44" s="351">
        <f t="shared" si="8"/>
        <v>45991</v>
      </c>
      <c r="Z44" s="351">
        <f t="shared" si="8"/>
        <v>45992</v>
      </c>
      <c r="AA44" s="351">
        <f>+Z44+1</f>
        <v>45993</v>
      </c>
      <c r="AB44" s="351">
        <f t="shared" si="8"/>
        <v>45994</v>
      </c>
      <c r="AC44" s="351">
        <f>+AB44+1</f>
        <v>45995</v>
      </c>
      <c r="AD44" s="352">
        <f t="shared" si="8"/>
        <v>45996</v>
      </c>
      <c r="AE44" s="353"/>
      <c r="AF44" s="671">
        <f>+AF35+1</f>
        <v>5</v>
      </c>
      <c r="AG44" s="672"/>
    </row>
    <row r="45" spans="2:33" x14ac:dyDescent="0.15">
      <c r="B45" s="354" t="s">
        <v>65</v>
      </c>
      <c r="C45" s="355" t="str">
        <f>TEXT(WEEKDAY(+C44),"aaa")</f>
        <v>土</v>
      </c>
      <c r="D45" s="356" t="str">
        <f t="shared" ref="D45:AD45" si="9">TEXT(WEEKDAY(+D44),"aaa")</f>
        <v>日</v>
      </c>
      <c r="E45" s="356" t="str">
        <f t="shared" si="9"/>
        <v>月</v>
      </c>
      <c r="F45" s="356" t="str">
        <f t="shared" si="9"/>
        <v>火</v>
      </c>
      <c r="G45" s="356" t="str">
        <f t="shared" si="9"/>
        <v>水</v>
      </c>
      <c r="H45" s="356" t="str">
        <f t="shared" si="9"/>
        <v>木</v>
      </c>
      <c r="I45" s="356" t="str">
        <f t="shared" si="9"/>
        <v>金</v>
      </c>
      <c r="J45" s="356" t="str">
        <f t="shared" si="9"/>
        <v>土</v>
      </c>
      <c r="K45" s="356" t="str">
        <f t="shared" si="9"/>
        <v>日</v>
      </c>
      <c r="L45" s="356" t="str">
        <f t="shared" si="9"/>
        <v>月</v>
      </c>
      <c r="M45" s="356" t="str">
        <f t="shared" si="9"/>
        <v>火</v>
      </c>
      <c r="N45" s="356" t="str">
        <f t="shared" si="9"/>
        <v>水</v>
      </c>
      <c r="O45" s="356" t="str">
        <f t="shared" si="9"/>
        <v>木</v>
      </c>
      <c r="P45" s="356" t="str">
        <f t="shared" si="9"/>
        <v>金</v>
      </c>
      <c r="Q45" s="356" t="str">
        <f t="shared" si="9"/>
        <v>土</v>
      </c>
      <c r="R45" s="356" t="str">
        <f t="shared" si="9"/>
        <v>日</v>
      </c>
      <c r="S45" s="356" t="str">
        <f t="shared" si="9"/>
        <v>月</v>
      </c>
      <c r="T45" s="356" t="str">
        <f t="shared" si="9"/>
        <v>火</v>
      </c>
      <c r="U45" s="356" t="str">
        <f t="shared" si="9"/>
        <v>水</v>
      </c>
      <c r="V45" s="356" t="str">
        <f t="shared" si="9"/>
        <v>木</v>
      </c>
      <c r="W45" s="356" t="str">
        <f t="shared" si="9"/>
        <v>金</v>
      </c>
      <c r="X45" s="356" t="str">
        <f t="shared" si="9"/>
        <v>土</v>
      </c>
      <c r="Y45" s="356" t="str">
        <f t="shared" si="9"/>
        <v>日</v>
      </c>
      <c r="Z45" s="356" t="str">
        <f t="shared" si="9"/>
        <v>月</v>
      </c>
      <c r="AA45" s="356" t="str">
        <f t="shared" si="9"/>
        <v>火</v>
      </c>
      <c r="AB45" s="356" t="str">
        <f t="shared" si="9"/>
        <v>水</v>
      </c>
      <c r="AC45" s="356" t="str">
        <f t="shared" si="9"/>
        <v>木</v>
      </c>
      <c r="AD45" s="357" t="str">
        <f t="shared" si="9"/>
        <v>金</v>
      </c>
      <c r="AF45" s="358" t="s">
        <v>189</v>
      </c>
      <c r="AG45" s="340">
        <f>+COUNTIF(C46:AD47,"中止")</f>
        <v>0</v>
      </c>
    </row>
    <row r="46" spans="2:33" ht="13.5" customHeight="1" x14ac:dyDescent="0.15">
      <c r="B46" s="673" t="s">
        <v>178</v>
      </c>
      <c r="C46" s="704"/>
      <c r="D46" s="705"/>
      <c r="E46" s="705"/>
      <c r="F46" s="705"/>
      <c r="G46" s="705"/>
      <c r="H46" s="705"/>
      <c r="I46" s="705"/>
      <c r="J46" s="705"/>
      <c r="K46" s="705"/>
      <c r="L46" s="705"/>
      <c r="M46" s="705"/>
      <c r="N46" s="705"/>
      <c r="O46" s="705"/>
      <c r="P46" s="705"/>
      <c r="Q46" s="705"/>
      <c r="R46" s="705"/>
      <c r="S46" s="705"/>
      <c r="T46" s="705"/>
      <c r="U46" s="705"/>
      <c r="V46" s="705"/>
      <c r="W46" s="705"/>
      <c r="X46" s="705"/>
      <c r="Y46" s="705"/>
      <c r="Z46" s="705"/>
      <c r="AA46" s="705"/>
      <c r="AB46" s="705"/>
      <c r="AC46" s="705"/>
      <c r="AD46" s="706"/>
      <c r="AF46" s="359" t="s">
        <v>66</v>
      </c>
      <c r="AG46" s="360">
        <f>COUNTA(C44:AD44)-AG45</f>
        <v>28</v>
      </c>
    </row>
    <row r="47" spans="2:33" ht="13.5" customHeight="1" x14ac:dyDescent="0.15">
      <c r="B47" s="674"/>
      <c r="C47" s="704"/>
      <c r="D47" s="705"/>
      <c r="E47" s="705"/>
      <c r="F47" s="705"/>
      <c r="G47" s="705"/>
      <c r="H47" s="705"/>
      <c r="I47" s="705"/>
      <c r="J47" s="705"/>
      <c r="K47" s="705"/>
      <c r="L47" s="705"/>
      <c r="M47" s="705"/>
      <c r="N47" s="705"/>
      <c r="O47" s="705"/>
      <c r="P47" s="705"/>
      <c r="Q47" s="705"/>
      <c r="R47" s="705"/>
      <c r="S47" s="705"/>
      <c r="T47" s="705"/>
      <c r="U47" s="705"/>
      <c r="V47" s="705"/>
      <c r="W47" s="705"/>
      <c r="X47" s="705"/>
      <c r="Y47" s="705"/>
      <c r="Z47" s="705"/>
      <c r="AA47" s="705"/>
      <c r="AB47" s="705"/>
      <c r="AC47" s="705"/>
      <c r="AD47" s="706"/>
      <c r="AF47" s="359" t="s">
        <v>67</v>
      </c>
      <c r="AG47" s="361">
        <f>+COUNTA(C48:AD49)</f>
        <v>8</v>
      </c>
    </row>
    <row r="48" spans="2:33" ht="13.5" customHeight="1" x14ac:dyDescent="0.15">
      <c r="B48" s="682" t="s">
        <v>60</v>
      </c>
      <c r="C48" s="684"/>
      <c r="D48" s="705"/>
      <c r="E48" s="705"/>
      <c r="F48" s="705"/>
      <c r="G48" s="705"/>
      <c r="H48" s="705" t="s">
        <v>83</v>
      </c>
      <c r="I48" s="705" t="s">
        <v>83</v>
      </c>
      <c r="J48" s="705"/>
      <c r="K48" s="705"/>
      <c r="L48" s="705"/>
      <c r="M48" s="705"/>
      <c r="N48" s="705"/>
      <c r="O48" s="705" t="s">
        <v>83</v>
      </c>
      <c r="P48" s="705" t="s">
        <v>83</v>
      </c>
      <c r="Q48" s="705"/>
      <c r="R48" s="705"/>
      <c r="S48" s="705"/>
      <c r="T48" s="705"/>
      <c r="U48" s="705"/>
      <c r="V48" s="705" t="s">
        <v>83</v>
      </c>
      <c r="W48" s="705" t="s">
        <v>83</v>
      </c>
      <c r="X48" s="705"/>
      <c r="Y48" s="705"/>
      <c r="Z48" s="705"/>
      <c r="AA48" s="705"/>
      <c r="AB48" s="705"/>
      <c r="AC48" s="705" t="s">
        <v>83</v>
      </c>
      <c r="AD48" s="706" t="s">
        <v>83</v>
      </c>
      <c r="AF48" s="359" t="s">
        <v>68</v>
      </c>
      <c r="AG48" s="362">
        <f>+AG47/AG46</f>
        <v>0.2857142857142857</v>
      </c>
    </row>
    <row r="49" spans="2:33" x14ac:dyDescent="0.15">
      <c r="B49" s="683"/>
      <c r="C49" s="684"/>
      <c r="D49" s="705"/>
      <c r="E49" s="705"/>
      <c r="F49" s="705"/>
      <c r="G49" s="705"/>
      <c r="H49" s="705"/>
      <c r="I49" s="705"/>
      <c r="J49" s="705"/>
      <c r="K49" s="705"/>
      <c r="L49" s="705"/>
      <c r="M49" s="705"/>
      <c r="N49" s="705"/>
      <c r="O49" s="705"/>
      <c r="P49" s="705"/>
      <c r="Q49" s="705"/>
      <c r="R49" s="705"/>
      <c r="S49" s="705"/>
      <c r="T49" s="705"/>
      <c r="U49" s="705"/>
      <c r="V49" s="705"/>
      <c r="W49" s="705"/>
      <c r="X49" s="705"/>
      <c r="Y49" s="705"/>
      <c r="Z49" s="705"/>
      <c r="AA49" s="705"/>
      <c r="AB49" s="705"/>
      <c r="AC49" s="705"/>
      <c r="AD49" s="706"/>
      <c r="AF49" s="359" t="s">
        <v>57</v>
      </c>
      <c r="AG49" s="361">
        <f>+COUNTA(C50:AD51)</f>
        <v>9</v>
      </c>
    </row>
    <row r="50" spans="2:33" x14ac:dyDescent="0.15">
      <c r="B50" s="687" t="s">
        <v>62</v>
      </c>
      <c r="C50" s="689"/>
      <c r="D50" s="708"/>
      <c r="E50" s="708"/>
      <c r="F50" s="708"/>
      <c r="G50" s="708"/>
      <c r="H50" s="708" t="s">
        <v>83</v>
      </c>
      <c r="I50" s="708" t="s">
        <v>83</v>
      </c>
      <c r="J50" s="708"/>
      <c r="K50" s="708"/>
      <c r="L50" s="708"/>
      <c r="M50" s="708"/>
      <c r="N50" s="708"/>
      <c r="O50" s="708" t="s">
        <v>83</v>
      </c>
      <c r="P50" s="708" t="s">
        <v>83</v>
      </c>
      <c r="Q50" s="708"/>
      <c r="R50" s="708"/>
      <c r="S50" s="708" t="s">
        <v>106</v>
      </c>
      <c r="T50" s="708"/>
      <c r="U50" s="708"/>
      <c r="V50" s="708" t="s">
        <v>83</v>
      </c>
      <c r="W50" s="708" t="s">
        <v>83</v>
      </c>
      <c r="X50" s="708"/>
      <c r="Y50" s="708"/>
      <c r="Z50" s="708"/>
      <c r="AA50" s="708"/>
      <c r="AB50" s="708"/>
      <c r="AC50" s="708" t="s">
        <v>83</v>
      </c>
      <c r="AD50" s="720" t="s">
        <v>83</v>
      </c>
      <c r="AF50" s="363" t="s">
        <v>69</v>
      </c>
      <c r="AG50" s="364">
        <f>+AG49/AG46</f>
        <v>0.32142857142857145</v>
      </c>
    </row>
    <row r="51" spans="2:33" x14ac:dyDescent="0.15">
      <c r="B51" s="688"/>
      <c r="C51" s="690"/>
      <c r="D51" s="709"/>
      <c r="E51" s="709"/>
      <c r="F51" s="709"/>
      <c r="G51" s="709"/>
      <c r="H51" s="709"/>
      <c r="I51" s="709"/>
      <c r="J51" s="709"/>
      <c r="K51" s="709"/>
      <c r="L51" s="709"/>
      <c r="M51" s="709"/>
      <c r="N51" s="709"/>
      <c r="O51" s="709"/>
      <c r="P51" s="709"/>
      <c r="Q51" s="709"/>
      <c r="R51" s="709"/>
      <c r="S51" s="709"/>
      <c r="T51" s="709"/>
      <c r="U51" s="709"/>
      <c r="V51" s="709"/>
      <c r="W51" s="709"/>
      <c r="X51" s="709"/>
      <c r="Y51" s="709"/>
      <c r="Z51" s="709"/>
      <c r="AA51" s="709"/>
      <c r="AB51" s="709"/>
      <c r="AC51" s="709"/>
      <c r="AD51" s="721"/>
      <c r="AG51" s="365"/>
    </row>
    <row r="52" spans="2:33" x14ac:dyDescent="0.15">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row>
    <row r="53" spans="2:33" x14ac:dyDescent="0.15">
      <c r="B53" s="349" t="s">
        <v>188</v>
      </c>
      <c r="C53" s="350">
        <f>+AD44+1</f>
        <v>45997</v>
      </c>
      <c r="D53" s="351">
        <f>+C53+1</f>
        <v>45998</v>
      </c>
      <c r="E53" s="351">
        <f t="shared" ref="E53:AD53" si="10">+D53+1</f>
        <v>45999</v>
      </c>
      <c r="F53" s="351">
        <f t="shared" si="10"/>
        <v>46000</v>
      </c>
      <c r="G53" s="351">
        <f t="shared" si="10"/>
        <v>46001</v>
      </c>
      <c r="H53" s="351">
        <f t="shared" si="10"/>
        <v>46002</v>
      </c>
      <c r="I53" s="351">
        <f t="shared" si="10"/>
        <v>46003</v>
      </c>
      <c r="J53" s="351">
        <f t="shared" si="10"/>
        <v>46004</v>
      </c>
      <c r="K53" s="351">
        <f t="shared" si="10"/>
        <v>46005</v>
      </c>
      <c r="L53" s="351">
        <f t="shared" si="10"/>
        <v>46006</v>
      </c>
      <c r="M53" s="351">
        <f t="shared" si="10"/>
        <v>46007</v>
      </c>
      <c r="N53" s="351">
        <f t="shared" si="10"/>
        <v>46008</v>
      </c>
      <c r="O53" s="351">
        <f t="shared" si="10"/>
        <v>46009</v>
      </c>
      <c r="P53" s="351">
        <f t="shared" si="10"/>
        <v>46010</v>
      </c>
      <c r="Q53" s="351">
        <f t="shared" si="10"/>
        <v>46011</v>
      </c>
      <c r="R53" s="351">
        <f t="shared" si="10"/>
        <v>46012</v>
      </c>
      <c r="S53" s="351">
        <f t="shared" si="10"/>
        <v>46013</v>
      </c>
      <c r="T53" s="351">
        <f t="shared" si="10"/>
        <v>46014</v>
      </c>
      <c r="U53" s="351">
        <f t="shared" si="10"/>
        <v>46015</v>
      </c>
      <c r="V53" s="351">
        <f t="shared" si="10"/>
        <v>46016</v>
      </c>
      <c r="W53" s="351">
        <f>+V53+1</f>
        <v>46017</v>
      </c>
      <c r="X53" s="351">
        <f t="shared" si="10"/>
        <v>46018</v>
      </c>
      <c r="Y53" s="351">
        <f t="shared" si="10"/>
        <v>46019</v>
      </c>
      <c r="Z53" s="351">
        <f t="shared" si="10"/>
        <v>46020</v>
      </c>
      <c r="AA53" s="351">
        <f>+Z53+1</f>
        <v>46021</v>
      </c>
      <c r="AB53" s="351">
        <f t="shared" si="10"/>
        <v>46022</v>
      </c>
      <c r="AC53" s="351">
        <f>+AB53+1</f>
        <v>46023</v>
      </c>
      <c r="AD53" s="352">
        <f t="shared" si="10"/>
        <v>46024</v>
      </c>
      <c r="AE53" s="353"/>
      <c r="AF53" s="671">
        <f>+AF44+1</f>
        <v>6</v>
      </c>
      <c r="AG53" s="672"/>
    </row>
    <row r="54" spans="2:33" x14ac:dyDescent="0.15">
      <c r="B54" s="354" t="s">
        <v>65</v>
      </c>
      <c r="C54" s="355" t="str">
        <f>TEXT(WEEKDAY(+C53),"aaa")</f>
        <v>土</v>
      </c>
      <c r="D54" s="356" t="str">
        <f t="shared" ref="D54:AD54" si="11">TEXT(WEEKDAY(+D53),"aaa")</f>
        <v>日</v>
      </c>
      <c r="E54" s="356" t="str">
        <f t="shared" si="11"/>
        <v>月</v>
      </c>
      <c r="F54" s="356" t="str">
        <f t="shared" si="11"/>
        <v>火</v>
      </c>
      <c r="G54" s="356" t="str">
        <f t="shared" si="11"/>
        <v>水</v>
      </c>
      <c r="H54" s="356" t="str">
        <f t="shared" si="11"/>
        <v>木</v>
      </c>
      <c r="I54" s="356" t="str">
        <f t="shared" si="11"/>
        <v>金</v>
      </c>
      <c r="J54" s="356" t="str">
        <f t="shared" si="11"/>
        <v>土</v>
      </c>
      <c r="K54" s="356" t="str">
        <f t="shared" si="11"/>
        <v>日</v>
      </c>
      <c r="L54" s="356" t="str">
        <f t="shared" si="11"/>
        <v>月</v>
      </c>
      <c r="M54" s="356" t="str">
        <f t="shared" si="11"/>
        <v>火</v>
      </c>
      <c r="N54" s="356" t="str">
        <f t="shared" si="11"/>
        <v>水</v>
      </c>
      <c r="O54" s="356" t="str">
        <f t="shared" si="11"/>
        <v>木</v>
      </c>
      <c r="P54" s="356" t="str">
        <f t="shared" si="11"/>
        <v>金</v>
      </c>
      <c r="Q54" s="356" t="str">
        <f t="shared" si="11"/>
        <v>土</v>
      </c>
      <c r="R54" s="356" t="str">
        <f t="shared" si="11"/>
        <v>日</v>
      </c>
      <c r="S54" s="356" t="str">
        <f t="shared" si="11"/>
        <v>月</v>
      </c>
      <c r="T54" s="356" t="str">
        <f t="shared" si="11"/>
        <v>火</v>
      </c>
      <c r="U54" s="356" t="str">
        <f t="shared" si="11"/>
        <v>水</v>
      </c>
      <c r="V54" s="356" t="str">
        <f t="shared" si="11"/>
        <v>木</v>
      </c>
      <c r="W54" s="356" t="str">
        <f t="shared" si="11"/>
        <v>金</v>
      </c>
      <c r="X54" s="356" t="str">
        <f t="shared" si="11"/>
        <v>土</v>
      </c>
      <c r="Y54" s="356" t="str">
        <f t="shared" si="11"/>
        <v>日</v>
      </c>
      <c r="Z54" s="356" t="str">
        <f t="shared" si="11"/>
        <v>月</v>
      </c>
      <c r="AA54" s="356" t="str">
        <f t="shared" si="11"/>
        <v>火</v>
      </c>
      <c r="AB54" s="356" t="str">
        <f t="shared" si="11"/>
        <v>水</v>
      </c>
      <c r="AC54" s="356" t="str">
        <f t="shared" si="11"/>
        <v>木</v>
      </c>
      <c r="AD54" s="357" t="str">
        <f t="shared" si="11"/>
        <v>金</v>
      </c>
      <c r="AF54" s="358" t="s">
        <v>189</v>
      </c>
      <c r="AG54" s="340">
        <f>+COUNTIF(C55:AD56,"中止")</f>
        <v>0</v>
      </c>
    </row>
    <row r="55" spans="2:33" ht="13.5" customHeight="1" x14ac:dyDescent="0.15">
      <c r="B55" s="673" t="s">
        <v>178</v>
      </c>
      <c r="C55" s="704"/>
      <c r="D55" s="705"/>
      <c r="E55" s="705"/>
      <c r="F55" s="705"/>
      <c r="G55" s="705"/>
      <c r="H55" s="705"/>
      <c r="I55" s="705"/>
      <c r="J55" s="705"/>
      <c r="K55" s="705"/>
      <c r="L55" s="705"/>
      <c r="M55" s="705"/>
      <c r="N55" s="705"/>
      <c r="O55" s="705"/>
      <c r="P55" s="705"/>
      <c r="Q55" s="705"/>
      <c r="R55" s="705"/>
      <c r="S55" s="705"/>
      <c r="T55" s="705"/>
      <c r="U55" s="705"/>
      <c r="V55" s="705"/>
      <c r="W55" s="705" t="s">
        <v>94</v>
      </c>
      <c r="X55" s="705" t="s">
        <v>94</v>
      </c>
      <c r="Y55" s="705" t="s">
        <v>94</v>
      </c>
      <c r="Z55" s="705" t="s">
        <v>94</v>
      </c>
      <c r="AA55" s="705" t="s">
        <v>94</v>
      </c>
      <c r="AB55" s="705" t="s">
        <v>94</v>
      </c>
      <c r="AC55" s="705"/>
      <c r="AD55" s="706"/>
      <c r="AF55" s="359" t="s">
        <v>66</v>
      </c>
      <c r="AG55" s="360">
        <f>COUNTA(C53:AD53)-AG54</f>
        <v>28</v>
      </c>
    </row>
    <row r="56" spans="2:33" ht="13.5" customHeight="1" x14ac:dyDescent="0.15">
      <c r="B56" s="674"/>
      <c r="C56" s="704"/>
      <c r="D56" s="705"/>
      <c r="E56" s="705"/>
      <c r="F56" s="705"/>
      <c r="G56" s="705"/>
      <c r="H56" s="705"/>
      <c r="I56" s="705"/>
      <c r="J56" s="705"/>
      <c r="K56" s="705"/>
      <c r="L56" s="705"/>
      <c r="M56" s="705"/>
      <c r="N56" s="705"/>
      <c r="O56" s="705"/>
      <c r="P56" s="705"/>
      <c r="Q56" s="705"/>
      <c r="R56" s="705"/>
      <c r="S56" s="705"/>
      <c r="T56" s="705"/>
      <c r="U56" s="705"/>
      <c r="V56" s="705"/>
      <c r="W56" s="705"/>
      <c r="X56" s="705"/>
      <c r="Y56" s="705"/>
      <c r="Z56" s="705"/>
      <c r="AA56" s="705"/>
      <c r="AB56" s="705"/>
      <c r="AC56" s="705"/>
      <c r="AD56" s="706"/>
      <c r="AF56" s="359" t="s">
        <v>67</v>
      </c>
      <c r="AG56" s="361">
        <f>+COUNTA(C57:AD58)</f>
        <v>7</v>
      </c>
    </row>
    <row r="57" spans="2:33" ht="13.5" customHeight="1" x14ac:dyDescent="0.15">
      <c r="B57" s="682" t="s">
        <v>60</v>
      </c>
      <c r="C57" s="684"/>
      <c r="D57" s="705"/>
      <c r="E57" s="705"/>
      <c r="F57" s="705"/>
      <c r="G57" s="705"/>
      <c r="H57" s="705" t="s">
        <v>83</v>
      </c>
      <c r="I57" s="705" t="s">
        <v>83</v>
      </c>
      <c r="J57" s="705"/>
      <c r="K57" s="705"/>
      <c r="L57" s="705"/>
      <c r="M57" s="705"/>
      <c r="N57" s="705"/>
      <c r="O57" s="705" t="s">
        <v>83</v>
      </c>
      <c r="P57" s="705" t="s">
        <v>83</v>
      </c>
      <c r="Q57" s="705"/>
      <c r="R57" s="705"/>
      <c r="S57" s="705"/>
      <c r="T57" s="705"/>
      <c r="U57" s="705"/>
      <c r="V57" s="705" t="s">
        <v>83</v>
      </c>
      <c r="W57" s="705"/>
      <c r="X57" s="705"/>
      <c r="Y57" s="705"/>
      <c r="Z57" s="705"/>
      <c r="AA57" s="705"/>
      <c r="AB57" s="705"/>
      <c r="AC57" s="705" t="s">
        <v>83</v>
      </c>
      <c r="AD57" s="706" t="s">
        <v>83</v>
      </c>
      <c r="AF57" s="359" t="s">
        <v>68</v>
      </c>
      <c r="AG57" s="362">
        <f>+AG56/AG55</f>
        <v>0.25</v>
      </c>
    </row>
    <row r="58" spans="2:33" ht="14.25" thickBot="1" x14ac:dyDescent="0.2">
      <c r="B58" s="683"/>
      <c r="C58" s="684"/>
      <c r="D58" s="705"/>
      <c r="E58" s="705"/>
      <c r="F58" s="705"/>
      <c r="G58" s="705"/>
      <c r="H58" s="705"/>
      <c r="I58" s="705"/>
      <c r="J58" s="705"/>
      <c r="K58" s="705"/>
      <c r="L58" s="705"/>
      <c r="M58" s="705"/>
      <c r="N58" s="705"/>
      <c r="O58" s="705"/>
      <c r="P58" s="705"/>
      <c r="Q58" s="705"/>
      <c r="R58" s="705"/>
      <c r="S58" s="705"/>
      <c r="T58" s="705"/>
      <c r="U58" s="705"/>
      <c r="V58" s="705"/>
      <c r="W58" s="707"/>
      <c r="X58" s="707"/>
      <c r="Y58" s="707"/>
      <c r="Z58" s="707"/>
      <c r="AA58" s="707"/>
      <c r="AB58" s="707"/>
      <c r="AC58" s="705"/>
      <c r="AD58" s="706"/>
      <c r="AF58" s="359" t="s">
        <v>57</v>
      </c>
      <c r="AG58" s="361">
        <f>+COUNTA(C59:AD60)</f>
        <v>10</v>
      </c>
    </row>
    <row r="59" spans="2:33" x14ac:dyDescent="0.15">
      <c r="B59" s="687" t="s">
        <v>62</v>
      </c>
      <c r="C59" s="689"/>
      <c r="D59" s="708"/>
      <c r="E59" s="708"/>
      <c r="F59" s="708"/>
      <c r="G59" s="708"/>
      <c r="H59" s="708"/>
      <c r="I59" s="708" t="s">
        <v>83</v>
      </c>
      <c r="J59" s="708"/>
      <c r="K59" s="708"/>
      <c r="L59" s="708"/>
      <c r="M59" s="708"/>
      <c r="N59" s="708"/>
      <c r="O59" s="708"/>
      <c r="P59" s="708" t="s">
        <v>83</v>
      </c>
      <c r="Q59" s="708"/>
      <c r="R59" s="708"/>
      <c r="S59" s="708"/>
      <c r="T59" s="708"/>
      <c r="U59" s="708"/>
      <c r="V59" s="718"/>
      <c r="W59" s="710" t="s">
        <v>83</v>
      </c>
      <c r="X59" s="722" t="s">
        <v>83</v>
      </c>
      <c r="Y59" s="722" t="s">
        <v>83</v>
      </c>
      <c r="Z59" s="722" t="s">
        <v>83</v>
      </c>
      <c r="AA59" s="722" t="s">
        <v>83</v>
      </c>
      <c r="AB59" s="714" t="s">
        <v>83</v>
      </c>
      <c r="AC59" s="724" t="s">
        <v>83</v>
      </c>
      <c r="AD59" s="720" t="s">
        <v>83</v>
      </c>
      <c r="AF59" s="363" t="s">
        <v>69</v>
      </c>
      <c r="AG59" s="364">
        <f>+AG58/AG55</f>
        <v>0.35714285714285715</v>
      </c>
    </row>
    <row r="60" spans="2:33" ht="14.25" thickBot="1" x14ac:dyDescent="0.2">
      <c r="B60" s="688"/>
      <c r="C60" s="690"/>
      <c r="D60" s="709"/>
      <c r="E60" s="709"/>
      <c r="F60" s="709"/>
      <c r="G60" s="709"/>
      <c r="H60" s="709"/>
      <c r="I60" s="709"/>
      <c r="J60" s="709"/>
      <c r="K60" s="709"/>
      <c r="L60" s="709"/>
      <c r="M60" s="709"/>
      <c r="N60" s="709"/>
      <c r="O60" s="709"/>
      <c r="P60" s="709"/>
      <c r="Q60" s="709"/>
      <c r="R60" s="709"/>
      <c r="S60" s="709"/>
      <c r="T60" s="709"/>
      <c r="U60" s="709"/>
      <c r="V60" s="719"/>
      <c r="W60" s="711"/>
      <c r="X60" s="723"/>
      <c r="Y60" s="723"/>
      <c r="Z60" s="723"/>
      <c r="AA60" s="723"/>
      <c r="AB60" s="715"/>
      <c r="AC60" s="725"/>
      <c r="AD60" s="721"/>
      <c r="AG60" s="365"/>
    </row>
    <row r="61" spans="2:33" x14ac:dyDescent="0.15">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row>
    <row r="62" spans="2:33" x14ac:dyDescent="0.15">
      <c r="B62" s="349" t="s">
        <v>188</v>
      </c>
      <c r="C62" s="350">
        <f>+AD53+1</f>
        <v>46025</v>
      </c>
      <c r="D62" s="351">
        <f>+C62+1</f>
        <v>46026</v>
      </c>
      <c r="E62" s="351">
        <f t="shared" ref="E62:AD62" si="12">+D62+1</f>
        <v>46027</v>
      </c>
      <c r="F62" s="351">
        <f t="shared" si="12"/>
        <v>46028</v>
      </c>
      <c r="G62" s="351">
        <f t="shared" si="12"/>
        <v>46029</v>
      </c>
      <c r="H62" s="351">
        <f t="shared" si="12"/>
        <v>46030</v>
      </c>
      <c r="I62" s="351">
        <f t="shared" si="12"/>
        <v>46031</v>
      </c>
      <c r="J62" s="351">
        <f t="shared" si="12"/>
        <v>46032</v>
      </c>
      <c r="K62" s="351">
        <f t="shared" si="12"/>
        <v>46033</v>
      </c>
      <c r="L62" s="351">
        <f t="shared" si="12"/>
        <v>46034</v>
      </c>
      <c r="M62" s="351">
        <f t="shared" si="12"/>
        <v>46035</v>
      </c>
      <c r="N62" s="351">
        <f t="shared" si="12"/>
        <v>46036</v>
      </c>
      <c r="O62" s="351">
        <f t="shared" si="12"/>
        <v>46037</v>
      </c>
      <c r="P62" s="351">
        <f t="shared" si="12"/>
        <v>46038</v>
      </c>
      <c r="Q62" s="351">
        <f t="shared" si="12"/>
        <v>46039</v>
      </c>
      <c r="R62" s="351">
        <f t="shared" si="12"/>
        <v>46040</v>
      </c>
      <c r="S62" s="351">
        <f t="shared" si="12"/>
        <v>46041</v>
      </c>
      <c r="T62" s="351">
        <f t="shared" si="12"/>
        <v>46042</v>
      </c>
      <c r="U62" s="351">
        <f t="shared" si="12"/>
        <v>46043</v>
      </c>
      <c r="V62" s="351">
        <f t="shared" si="12"/>
        <v>46044</v>
      </c>
      <c r="W62" s="351">
        <f>+V62+1</f>
        <v>46045</v>
      </c>
      <c r="X62" s="351">
        <f t="shared" si="12"/>
        <v>46046</v>
      </c>
      <c r="Y62" s="351">
        <f t="shared" si="12"/>
        <v>46047</v>
      </c>
      <c r="Z62" s="351">
        <f t="shared" si="12"/>
        <v>46048</v>
      </c>
      <c r="AA62" s="351">
        <f>+Z62+1</f>
        <v>46049</v>
      </c>
      <c r="AB62" s="351">
        <f t="shared" si="12"/>
        <v>46050</v>
      </c>
      <c r="AC62" s="351">
        <f>+AB62+1</f>
        <v>46051</v>
      </c>
      <c r="AD62" s="352">
        <f t="shared" si="12"/>
        <v>46052</v>
      </c>
      <c r="AE62" s="353"/>
      <c r="AF62" s="671">
        <f>+AF53+1</f>
        <v>7</v>
      </c>
      <c r="AG62" s="672"/>
    </row>
    <row r="63" spans="2:33" x14ac:dyDescent="0.15">
      <c r="B63" s="354" t="s">
        <v>65</v>
      </c>
      <c r="C63" s="355" t="str">
        <f>TEXT(WEEKDAY(+C62),"aaa")</f>
        <v>土</v>
      </c>
      <c r="D63" s="356" t="str">
        <f t="shared" ref="D63:AD63" si="13">TEXT(WEEKDAY(+D62),"aaa")</f>
        <v>日</v>
      </c>
      <c r="E63" s="356" t="str">
        <f t="shared" si="13"/>
        <v>月</v>
      </c>
      <c r="F63" s="356" t="str">
        <f t="shared" si="13"/>
        <v>火</v>
      </c>
      <c r="G63" s="356" t="str">
        <f t="shared" si="13"/>
        <v>水</v>
      </c>
      <c r="H63" s="356" t="str">
        <f t="shared" si="13"/>
        <v>木</v>
      </c>
      <c r="I63" s="356" t="str">
        <f t="shared" si="13"/>
        <v>金</v>
      </c>
      <c r="J63" s="356" t="str">
        <f t="shared" si="13"/>
        <v>土</v>
      </c>
      <c r="K63" s="356" t="str">
        <f t="shared" si="13"/>
        <v>日</v>
      </c>
      <c r="L63" s="356" t="str">
        <f t="shared" si="13"/>
        <v>月</v>
      </c>
      <c r="M63" s="356" t="str">
        <f t="shared" si="13"/>
        <v>火</v>
      </c>
      <c r="N63" s="356" t="str">
        <f t="shared" si="13"/>
        <v>水</v>
      </c>
      <c r="O63" s="356" t="str">
        <f t="shared" si="13"/>
        <v>木</v>
      </c>
      <c r="P63" s="356" t="str">
        <f t="shared" si="13"/>
        <v>金</v>
      </c>
      <c r="Q63" s="356" t="str">
        <f t="shared" si="13"/>
        <v>土</v>
      </c>
      <c r="R63" s="356" t="str">
        <f t="shared" si="13"/>
        <v>日</v>
      </c>
      <c r="S63" s="356" t="str">
        <f t="shared" si="13"/>
        <v>月</v>
      </c>
      <c r="T63" s="356" t="str">
        <f t="shared" si="13"/>
        <v>火</v>
      </c>
      <c r="U63" s="356" t="str">
        <f t="shared" si="13"/>
        <v>水</v>
      </c>
      <c r="V63" s="356" t="str">
        <f t="shared" si="13"/>
        <v>木</v>
      </c>
      <c r="W63" s="356" t="str">
        <f t="shared" si="13"/>
        <v>金</v>
      </c>
      <c r="X63" s="356" t="str">
        <f t="shared" si="13"/>
        <v>土</v>
      </c>
      <c r="Y63" s="356" t="str">
        <f t="shared" si="13"/>
        <v>日</v>
      </c>
      <c r="Z63" s="356" t="str">
        <f t="shared" si="13"/>
        <v>月</v>
      </c>
      <c r="AA63" s="356" t="str">
        <f t="shared" si="13"/>
        <v>火</v>
      </c>
      <c r="AB63" s="356" t="str">
        <f t="shared" si="13"/>
        <v>水</v>
      </c>
      <c r="AC63" s="356" t="str">
        <f t="shared" si="13"/>
        <v>木</v>
      </c>
      <c r="AD63" s="357" t="str">
        <f t="shared" si="13"/>
        <v>金</v>
      </c>
      <c r="AF63" s="358" t="s">
        <v>189</v>
      </c>
      <c r="AG63" s="340">
        <f>+COUNTIF(C64:AD65,"中止")</f>
        <v>0</v>
      </c>
    </row>
    <row r="64" spans="2:33" ht="13.5" customHeight="1" x14ac:dyDescent="0.15">
      <c r="B64" s="673" t="s">
        <v>178</v>
      </c>
      <c r="C64" s="704"/>
      <c r="D64" s="705"/>
      <c r="E64" s="705"/>
      <c r="F64" s="705"/>
      <c r="G64" s="705"/>
      <c r="H64" s="705"/>
      <c r="I64" s="705"/>
      <c r="J64" s="705"/>
      <c r="K64" s="705"/>
      <c r="L64" s="705"/>
      <c r="M64" s="705"/>
      <c r="N64" s="705"/>
      <c r="O64" s="705"/>
      <c r="P64" s="705"/>
      <c r="Q64" s="705"/>
      <c r="R64" s="705"/>
      <c r="S64" s="705"/>
      <c r="T64" s="705"/>
      <c r="U64" s="705"/>
      <c r="V64" s="705"/>
      <c r="W64" s="705"/>
      <c r="X64" s="705"/>
      <c r="Y64" s="705"/>
      <c r="Z64" s="705"/>
      <c r="AA64" s="705"/>
      <c r="AB64" s="705"/>
      <c r="AC64" s="705"/>
      <c r="AD64" s="706"/>
      <c r="AF64" s="359" t="s">
        <v>66</v>
      </c>
      <c r="AG64" s="360">
        <f>COUNTA(C62:AD62)-AG63</f>
        <v>28</v>
      </c>
    </row>
    <row r="65" spans="2:33" ht="13.5" customHeight="1" x14ac:dyDescent="0.15">
      <c r="B65" s="674"/>
      <c r="C65" s="704"/>
      <c r="D65" s="705"/>
      <c r="E65" s="705"/>
      <c r="F65" s="705"/>
      <c r="G65" s="705"/>
      <c r="H65" s="705"/>
      <c r="I65" s="705"/>
      <c r="J65" s="705"/>
      <c r="K65" s="705"/>
      <c r="L65" s="705"/>
      <c r="M65" s="705"/>
      <c r="N65" s="705"/>
      <c r="O65" s="705"/>
      <c r="P65" s="705"/>
      <c r="Q65" s="705"/>
      <c r="R65" s="705"/>
      <c r="S65" s="705"/>
      <c r="T65" s="705"/>
      <c r="U65" s="705"/>
      <c r="V65" s="705"/>
      <c r="W65" s="705"/>
      <c r="X65" s="705"/>
      <c r="Y65" s="705"/>
      <c r="Z65" s="705"/>
      <c r="AA65" s="705"/>
      <c r="AB65" s="705"/>
      <c r="AC65" s="705"/>
      <c r="AD65" s="706"/>
      <c r="AF65" s="359" t="s">
        <v>67</v>
      </c>
      <c r="AG65" s="361">
        <f>+COUNTA(C66:AD67)</f>
        <v>8</v>
      </c>
    </row>
    <row r="66" spans="2:33" ht="13.5" customHeight="1" x14ac:dyDescent="0.15">
      <c r="B66" s="682" t="s">
        <v>60</v>
      </c>
      <c r="C66" s="684"/>
      <c r="D66" s="705"/>
      <c r="E66" s="705"/>
      <c r="F66" s="705"/>
      <c r="G66" s="705"/>
      <c r="H66" s="705" t="s">
        <v>83</v>
      </c>
      <c r="I66" s="705" t="s">
        <v>83</v>
      </c>
      <c r="J66" s="705"/>
      <c r="K66" s="705"/>
      <c r="L66" s="705"/>
      <c r="M66" s="705"/>
      <c r="N66" s="705"/>
      <c r="O66" s="705" t="s">
        <v>83</v>
      </c>
      <c r="P66" s="705" t="s">
        <v>83</v>
      </c>
      <c r="Q66" s="705"/>
      <c r="R66" s="705"/>
      <c r="S66" s="705"/>
      <c r="T66" s="705"/>
      <c r="U66" s="705"/>
      <c r="V66" s="705" t="s">
        <v>83</v>
      </c>
      <c r="W66" s="705" t="s">
        <v>83</v>
      </c>
      <c r="X66" s="705"/>
      <c r="Y66" s="705"/>
      <c r="Z66" s="705"/>
      <c r="AA66" s="705"/>
      <c r="AB66" s="705"/>
      <c r="AC66" s="705" t="s">
        <v>83</v>
      </c>
      <c r="AD66" s="706" t="s">
        <v>83</v>
      </c>
      <c r="AF66" s="359" t="s">
        <v>68</v>
      </c>
      <c r="AG66" s="362">
        <f>+AG65/AG64</f>
        <v>0.2857142857142857</v>
      </c>
    </row>
    <row r="67" spans="2:33" x14ac:dyDescent="0.15">
      <c r="B67" s="683"/>
      <c r="C67" s="684"/>
      <c r="D67" s="705"/>
      <c r="E67" s="705"/>
      <c r="F67" s="705"/>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6"/>
      <c r="AF67" s="359" t="s">
        <v>57</v>
      </c>
      <c r="AG67" s="361">
        <f>+COUNTA(C68:AD69)</f>
        <v>5</v>
      </c>
    </row>
    <row r="68" spans="2:33" x14ac:dyDescent="0.15">
      <c r="B68" s="687" t="s">
        <v>62</v>
      </c>
      <c r="C68" s="689"/>
      <c r="D68" s="708"/>
      <c r="E68" s="708"/>
      <c r="F68" s="708"/>
      <c r="G68" s="708"/>
      <c r="H68" s="708"/>
      <c r="I68" s="708" t="s">
        <v>83</v>
      </c>
      <c r="J68" s="708"/>
      <c r="K68" s="708"/>
      <c r="L68" s="708"/>
      <c r="M68" s="708"/>
      <c r="N68" s="708"/>
      <c r="O68" s="708"/>
      <c r="P68" s="708" t="s">
        <v>83</v>
      </c>
      <c r="Q68" s="708"/>
      <c r="R68" s="708"/>
      <c r="S68" s="708"/>
      <c r="T68" s="708"/>
      <c r="U68" s="708"/>
      <c r="V68" s="708"/>
      <c r="W68" s="708" t="s">
        <v>83</v>
      </c>
      <c r="X68" s="708"/>
      <c r="Y68" s="708"/>
      <c r="Z68" s="708"/>
      <c r="AA68" s="708"/>
      <c r="AB68" s="708"/>
      <c r="AC68" s="708" t="s">
        <v>83</v>
      </c>
      <c r="AD68" s="720" t="s">
        <v>83</v>
      </c>
      <c r="AF68" s="363" t="s">
        <v>69</v>
      </c>
      <c r="AG68" s="364">
        <f>+AG67/AG64</f>
        <v>0.17857142857142858</v>
      </c>
    </row>
    <row r="69" spans="2:33" x14ac:dyDescent="0.15">
      <c r="B69" s="688"/>
      <c r="C69" s="690"/>
      <c r="D69" s="709"/>
      <c r="E69" s="709"/>
      <c r="F69" s="709"/>
      <c r="G69" s="709"/>
      <c r="H69" s="709"/>
      <c r="I69" s="709"/>
      <c r="J69" s="709"/>
      <c r="K69" s="709"/>
      <c r="L69" s="709"/>
      <c r="M69" s="709"/>
      <c r="N69" s="709"/>
      <c r="O69" s="709"/>
      <c r="P69" s="709"/>
      <c r="Q69" s="709"/>
      <c r="R69" s="709"/>
      <c r="S69" s="709"/>
      <c r="T69" s="709"/>
      <c r="U69" s="709"/>
      <c r="V69" s="709"/>
      <c r="W69" s="709"/>
      <c r="X69" s="709"/>
      <c r="Y69" s="709"/>
      <c r="Z69" s="709"/>
      <c r="AA69" s="709"/>
      <c r="AB69" s="709"/>
      <c r="AC69" s="709"/>
      <c r="AD69" s="721"/>
      <c r="AG69" s="365"/>
    </row>
    <row r="70" spans="2:33" x14ac:dyDescent="0.15">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row>
    <row r="71" spans="2:33" x14ac:dyDescent="0.15">
      <c r="B71" s="349" t="s">
        <v>188</v>
      </c>
      <c r="C71" s="350">
        <f>+AD62+1</f>
        <v>46053</v>
      </c>
      <c r="D71" s="351">
        <f>+C71+1</f>
        <v>46054</v>
      </c>
      <c r="E71" s="351">
        <f t="shared" ref="E71:AD71" si="14">+D71+1</f>
        <v>46055</v>
      </c>
      <c r="F71" s="351">
        <f t="shared" si="14"/>
        <v>46056</v>
      </c>
      <c r="G71" s="351">
        <f t="shared" si="14"/>
        <v>46057</v>
      </c>
      <c r="H71" s="351">
        <f t="shared" si="14"/>
        <v>46058</v>
      </c>
      <c r="I71" s="351">
        <f t="shared" si="14"/>
        <v>46059</v>
      </c>
      <c r="J71" s="351">
        <f t="shared" si="14"/>
        <v>46060</v>
      </c>
      <c r="K71" s="351">
        <f t="shared" si="14"/>
        <v>46061</v>
      </c>
      <c r="L71" s="351">
        <f t="shared" si="14"/>
        <v>46062</v>
      </c>
      <c r="M71" s="351">
        <f t="shared" si="14"/>
        <v>46063</v>
      </c>
      <c r="N71" s="351">
        <f t="shared" si="14"/>
        <v>46064</v>
      </c>
      <c r="O71" s="351">
        <f t="shared" si="14"/>
        <v>46065</v>
      </c>
      <c r="P71" s="351">
        <f t="shared" si="14"/>
        <v>46066</v>
      </c>
      <c r="Q71" s="351">
        <f t="shared" si="14"/>
        <v>46067</v>
      </c>
      <c r="R71" s="351">
        <f t="shared" si="14"/>
        <v>46068</v>
      </c>
      <c r="S71" s="351">
        <f t="shared" si="14"/>
        <v>46069</v>
      </c>
      <c r="T71" s="351">
        <f t="shared" si="14"/>
        <v>46070</v>
      </c>
      <c r="U71" s="351">
        <f t="shared" si="14"/>
        <v>46071</v>
      </c>
      <c r="V71" s="351">
        <f t="shared" si="14"/>
        <v>46072</v>
      </c>
      <c r="W71" s="351">
        <f>+V71+1</f>
        <v>46073</v>
      </c>
      <c r="X71" s="351">
        <f t="shared" si="14"/>
        <v>46074</v>
      </c>
      <c r="Y71" s="351">
        <f t="shared" si="14"/>
        <v>46075</v>
      </c>
      <c r="Z71" s="351">
        <f t="shared" si="14"/>
        <v>46076</v>
      </c>
      <c r="AA71" s="351">
        <f>+Z71+1</f>
        <v>46077</v>
      </c>
      <c r="AB71" s="351">
        <f t="shared" si="14"/>
        <v>46078</v>
      </c>
      <c r="AC71" s="351">
        <f>+AB71+1</f>
        <v>46079</v>
      </c>
      <c r="AD71" s="352">
        <f t="shared" si="14"/>
        <v>46080</v>
      </c>
      <c r="AE71" s="353"/>
      <c r="AF71" s="671">
        <f>+AF62+1</f>
        <v>8</v>
      </c>
      <c r="AG71" s="672"/>
    </row>
    <row r="72" spans="2:33" x14ac:dyDescent="0.15">
      <c r="B72" s="354" t="s">
        <v>65</v>
      </c>
      <c r="C72" s="355" t="str">
        <f>TEXT(WEEKDAY(+C71),"aaa")</f>
        <v>土</v>
      </c>
      <c r="D72" s="356" t="str">
        <f t="shared" ref="D72:AD72" si="15">TEXT(WEEKDAY(+D71),"aaa")</f>
        <v>日</v>
      </c>
      <c r="E72" s="356" t="str">
        <f t="shared" si="15"/>
        <v>月</v>
      </c>
      <c r="F72" s="356" t="str">
        <f t="shared" si="15"/>
        <v>火</v>
      </c>
      <c r="G72" s="356" t="str">
        <f t="shared" si="15"/>
        <v>水</v>
      </c>
      <c r="H72" s="356" t="str">
        <f t="shared" si="15"/>
        <v>木</v>
      </c>
      <c r="I72" s="356" t="str">
        <f t="shared" si="15"/>
        <v>金</v>
      </c>
      <c r="J72" s="356" t="str">
        <f t="shared" si="15"/>
        <v>土</v>
      </c>
      <c r="K72" s="356" t="str">
        <f t="shared" si="15"/>
        <v>日</v>
      </c>
      <c r="L72" s="356" t="str">
        <f t="shared" si="15"/>
        <v>月</v>
      </c>
      <c r="M72" s="356" t="str">
        <f t="shared" si="15"/>
        <v>火</v>
      </c>
      <c r="N72" s="356" t="str">
        <f t="shared" si="15"/>
        <v>水</v>
      </c>
      <c r="O72" s="356" t="str">
        <f t="shared" si="15"/>
        <v>木</v>
      </c>
      <c r="P72" s="356" t="str">
        <f t="shared" si="15"/>
        <v>金</v>
      </c>
      <c r="Q72" s="356" t="str">
        <f t="shared" si="15"/>
        <v>土</v>
      </c>
      <c r="R72" s="356" t="str">
        <f t="shared" si="15"/>
        <v>日</v>
      </c>
      <c r="S72" s="356" t="str">
        <f t="shared" si="15"/>
        <v>月</v>
      </c>
      <c r="T72" s="356" t="str">
        <f t="shared" si="15"/>
        <v>火</v>
      </c>
      <c r="U72" s="356" t="str">
        <f t="shared" si="15"/>
        <v>水</v>
      </c>
      <c r="V72" s="356" t="str">
        <f t="shared" si="15"/>
        <v>木</v>
      </c>
      <c r="W72" s="356" t="str">
        <f t="shared" si="15"/>
        <v>金</v>
      </c>
      <c r="X72" s="356" t="str">
        <f t="shared" si="15"/>
        <v>土</v>
      </c>
      <c r="Y72" s="356" t="str">
        <f t="shared" si="15"/>
        <v>日</v>
      </c>
      <c r="Z72" s="356" t="str">
        <f t="shared" si="15"/>
        <v>月</v>
      </c>
      <c r="AA72" s="356" t="str">
        <f t="shared" si="15"/>
        <v>火</v>
      </c>
      <c r="AB72" s="356" t="str">
        <f t="shared" si="15"/>
        <v>水</v>
      </c>
      <c r="AC72" s="356" t="str">
        <f t="shared" si="15"/>
        <v>木</v>
      </c>
      <c r="AD72" s="357" t="str">
        <f t="shared" si="15"/>
        <v>金</v>
      </c>
      <c r="AF72" s="358" t="s">
        <v>189</v>
      </c>
      <c r="AG72" s="340">
        <f>+COUNTIF(C73:AD74,"中止")</f>
        <v>0</v>
      </c>
    </row>
    <row r="73" spans="2:33" ht="13.5" customHeight="1" x14ac:dyDescent="0.15">
      <c r="B73" s="673" t="s">
        <v>178</v>
      </c>
      <c r="C73" s="704"/>
      <c r="D73" s="705"/>
      <c r="E73" s="705"/>
      <c r="F73" s="705"/>
      <c r="G73" s="705"/>
      <c r="H73" s="705"/>
      <c r="I73" s="705"/>
      <c r="J73" s="705"/>
      <c r="K73" s="705"/>
      <c r="L73" s="705"/>
      <c r="M73" s="705"/>
      <c r="N73" s="705"/>
      <c r="O73" s="705"/>
      <c r="P73" s="705"/>
      <c r="Q73" s="705"/>
      <c r="R73" s="705"/>
      <c r="S73" s="705"/>
      <c r="T73" s="705"/>
      <c r="U73" s="705"/>
      <c r="V73" s="705"/>
      <c r="W73" s="705"/>
      <c r="X73" s="705"/>
      <c r="Y73" s="705"/>
      <c r="Z73" s="705"/>
      <c r="AA73" s="705"/>
      <c r="AB73" s="705"/>
      <c r="AC73" s="705"/>
      <c r="AD73" s="706"/>
      <c r="AF73" s="359" t="s">
        <v>66</v>
      </c>
      <c r="AG73" s="360">
        <f>COUNTA(C71:AD71)-AG72</f>
        <v>28</v>
      </c>
    </row>
    <row r="74" spans="2:33" ht="13.5" customHeight="1" x14ac:dyDescent="0.15">
      <c r="B74" s="674"/>
      <c r="C74" s="704"/>
      <c r="D74" s="705"/>
      <c r="E74" s="705"/>
      <c r="F74" s="705"/>
      <c r="G74" s="705"/>
      <c r="H74" s="705"/>
      <c r="I74" s="705"/>
      <c r="J74" s="705"/>
      <c r="K74" s="705"/>
      <c r="L74" s="705"/>
      <c r="M74" s="705"/>
      <c r="N74" s="705"/>
      <c r="O74" s="705"/>
      <c r="P74" s="705"/>
      <c r="Q74" s="705"/>
      <c r="R74" s="705"/>
      <c r="S74" s="705"/>
      <c r="T74" s="705"/>
      <c r="U74" s="705"/>
      <c r="V74" s="705"/>
      <c r="W74" s="705"/>
      <c r="X74" s="705"/>
      <c r="Y74" s="705"/>
      <c r="Z74" s="705"/>
      <c r="AA74" s="705"/>
      <c r="AB74" s="705"/>
      <c r="AC74" s="705"/>
      <c r="AD74" s="706"/>
      <c r="AF74" s="359" t="s">
        <v>67</v>
      </c>
      <c r="AG74" s="361">
        <f>+COUNTA(C75:AD76)</f>
        <v>8</v>
      </c>
    </row>
    <row r="75" spans="2:33" ht="13.5" customHeight="1" x14ac:dyDescent="0.15">
      <c r="B75" s="682" t="s">
        <v>60</v>
      </c>
      <c r="C75" s="684"/>
      <c r="D75" s="705"/>
      <c r="E75" s="705"/>
      <c r="F75" s="705"/>
      <c r="G75" s="705"/>
      <c r="H75" s="705" t="s">
        <v>83</v>
      </c>
      <c r="I75" s="705" t="s">
        <v>83</v>
      </c>
      <c r="J75" s="705"/>
      <c r="K75" s="705"/>
      <c r="L75" s="705"/>
      <c r="M75" s="705"/>
      <c r="N75" s="705"/>
      <c r="O75" s="705" t="s">
        <v>83</v>
      </c>
      <c r="P75" s="705" t="s">
        <v>83</v>
      </c>
      <c r="Q75" s="705"/>
      <c r="R75" s="705"/>
      <c r="S75" s="705"/>
      <c r="T75" s="705"/>
      <c r="U75" s="705"/>
      <c r="V75" s="705" t="s">
        <v>83</v>
      </c>
      <c r="W75" s="705" t="s">
        <v>83</v>
      </c>
      <c r="X75" s="705"/>
      <c r="Y75" s="705"/>
      <c r="Z75" s="705"/>
      <c r="AA75" s="705"/>
      <c r="AB75" s="705"/>
      <c r="AC75" s="705" t="s">
        <v>83</v>
      </c>
      <c r="AD75" s="706" t="s">
        <v>83</v>
      </c>
      <c r="AF75" s="359" t="s">
        <v>68</v>
      </c>
      <c r="AG75" s="362">
        <f>+AG74/AG73</f>
        <v>0.2857142857142857</v>
      </c>
    </row>
    <row r="76" spans="2:33" x14ac:dyDescent="0.15">
      <c r="B76" s="683"/>
      <c r="C76" s="684"/>
      <c r="D76" s="705"/>
      <c r="E76" s="705"/>
      <c r="F76" s="705"/>
      <c r="G76" s="705"/>
      <c r="H76" s="705"/>
      <c r="I76" s="705"/>
      <c r="J76" s="705"/>
      <c r="K76" s="705"/>
      <c r="L76" s="705"/>
      <c r="M76" s="705"/>
      <c r="N76" s="705"/>
      <c r="O76" s="705"/>
      <c r="P76" s="705"/>
      <c r="Q76" s="705"/>
      <c r="R76" s="705"/>
      <c r="S76" s="705"/>
      <c r="T76" s="705"/>
      <c r="U76" s="705"/>
      <c r="V76" s="705"/>
      <c r="W76" s="705"/>
      <c r="X76" s="705"/>
      <c r="Y76" s="705"/>
      <c r="Z76" s="705"/>
      <c r="AA76" s="705"/>
      <c r="AB76" s="705"/>
      <c r="AC76" s="705"/>
      <c r="AD76" s="706"/>
      <c r="AF76" s="359" t="s">
        <v>57</v>
      </c>
      <c r="AG76" s="361">
        <f>+COUNTA(C77:AD78)</f>
        <v>7</v>
      </c>
    </row>
    <row r="77" spans="2:33" x14ac:dyDescent="0.15">
      <c r="B77" s="687" t="s">
        <v>62</v>
      </c>
      <c r="C77" s="689"/>
      <c r="D77" s="708"/>
      <c r="E77" s="708"/>
      <c r="F77" s="708"/>
      <c r="G77" s="708"/>
      <c r="H77" s="708"/>
      <c r="I77" s="708" t="s">
        <v>83</v>
      </c>
      <c r="J77" s="708"/>
      <c r="K77" s="708"/>
      <c r="L77" s="708"/>
      <c r="M77" s="708"/>
      <c r="N77" s="708"/>
      <c r="O77" s="708"/>
      <c r="P77" s="708" t="s">
        <v>83</v>
      </c>
      <c r="Q77" s="708"/>
      <c r="R77" s="708"/>
      <c r="S77" s="708"/>
      <c r="T77" s="708"/>
      <c r="U77" s="708"/>
      <c r="V77" s="708"/>
      <c r="W77" s="708" t="s">
        <v>83</v>
      </c>
      <c r="X77" s="708"/>
      <c r="Y77" s="708" t="s">
        <v>106</v>
      </c>
      <c r="Z77" s="708" t="s">
        <v>106</v>
      </c>
      <c r="AA77" s="708" t="s">
        <v>106</v>
      </c>
      <c r="AB77" s="708" t="s">
        <v>106</v>
      </c>
      <c r="AC77" s="708"/>
      <c r="AD77" s="720"/>
      <c r="AF77" s="363" t="s">
        <v>69</v>
      </c>
      <c r="AG77" s="364">
        <f>+AG76/AG73</f>
        <v>0.25</v>
      </c>
    </row>
    <row r="78" spans="2:33" x14ac:dyDescent="0.15">
      <c r="B78" s="688"/>
      <c r="C78" s="690"/>
      <c r="D78" s="709"/>
      <c r="E78" s="709"/>
      <c r="F78" s="709"/>
      <c r="G78" s="709"/>
      <c r="H78" s="709"/>
      <c r="I78" s="709"/>
      <c r="J78" s="709"/>
      <c r="K78" s="709"/>
      <c r="L78" s="709"/>
      <c r="M78" s="709"/>
      <c r="N78" s="709"/>
      <c r="O78" s="709"/>
      <c r="P78" s="709"/>
      <c r="Q78" s="709"/>
      <c r="R78" s="709"/>
      <c r="S78" s="709"/>
      <c r="T78" s="709"/>
      <c r="U78" s="709"/>
      <c r="V78" s="709"/>
      <c r="W78" s="709"/>
      <c r="X78" s="709"/>
      <c r="Y78" s="709"/>
      <c r="Z78" s="709"/>
      <c r="AA78" s="709"/>
      <c r="AB78" s="709"/>
      <c r="AC78" s="709"/>
      <c r="AD78" s="721"/>
      <c r="AG78" s="365"/>
    </row>
    <row r="79" spans="2:33" x14ac:dyDescent="0.15">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c r="AA79" s="366"/>
      <c r="AB79" s="366"/>
      <c r="AC79" s="366"/>
      <c r="AD79" s="366"/>
    </row>
    <row r="80" spans="2:33" x14ac:dyDescent="0.15">
      <c r="B80" s="349" t="s">
        <v>188</v>
      </c>
      <c r="C80" s="367"/>
      <c r="D80" s="351"/>
      <c r="E80" s="351"/>
      <c r="F80" s="351"/>
      <c r="G80" s="351"/>
      <c r="H80" s="351"/>
      <c r="I80" s="351"/>
      <c r="J80" s="351"/>
      <c r="K80" s="351"/>
      <c r="L80" s="351"/>
      <c r="M80" s="351"/>
      <c r="N80" s="351"/>
      <c r="O80" s="351"/>
      <c r="P80" s="351"/>
      <c r="Q80" s="351"/>
      <c r="R80" s="351"/>
      <c r="S80" s="351"/>
      <c r="T80" s="351"/>
      <c r="U80" s="351"/>
      <c r="V80" s="351"/>
      <c r="W80" s="351"/>
      <c r="X80" s="351"/>
      <c r="Y80" s="351"/>
      <c r="Z80" s="351"/>
      <c r="AA80" s="351"/>
      <c r="AB80" s="351"/>
      <c r="AC80" s="351"/>
      <c r="AD80" s="352"/>
      <c r="AE80" s="353"/>
      <c r="AF80" s="671">
        <f>+AF71+1</f>
        <v>9</v>
      </c>
      <c r="AG80" s="672"/>
    </row>
    <row r="81" spans="2:33" x14ac:dyDescent="0.15">
      <c r="B81" s="354" t="s">
        <v>65</v>
      </c>
      <c r="C81" s="369"/>
      <c r="D81" s="356"/>
      <c r="E81" s="356"/>
      <c r="F81" s="356"/>
      <c r="G81" s="356"/>
      <c r="H81" s="356"/>
      <c r="I81" s="356"/>
      <c r="J81" s="356"/>
      <c r="K81" s="356"/>
      <c r="L81" s="356"/>
      <c r="M81" s="356"/>
      <c r="N81" s="356"/>
      <c r="O81" s="356"/>
      <c r="P81" s="356"/>
      <c r="Q81" s="356"/>
      <c r="R81" s="356"/>
      <c r="S81" s="356"/>
      <c r="T81" s="356"/>
      <c r="U81" s="356"/>
      <c r="V81" s="356"/>
      <c r="W81" s="356"/>
      <c r="X81" s="356"/>
      <c r="Y81" s="356"/>
      <c r="Z81" s="356"/>
      <c r="AA81" s="356"/>
      <c r="AB81" s="356"/>
      <c r="AC81" s="356"/>
      <c r="AD81" s="357"/>
      <c r="AF81" s="358" t="s">
        <v>189</v>
      </c>
      <c r="AG81" s="340">
        <f>+COUNTIF(C82:AD83,"中止")</f>
        <v>0</v>
      </c>
    </row>
    <row r="82" spans="2:33" ht="13.5" customHeight="1" x14ac:dyDescent="0.15">
      <c r="B82" s="673" t="s">
        <v>178</v>
      </c>
      <c r="C82" s="704"/>
      <c r="D82" s="705"/>
      <c r="E82" s="705"/>
      <c r="F82" s="705"/>
      <c r="G82" s="705"/>
      <c r="H82" s="705"/>
      <c r="I82" s="705"/>
      <c r="J82" s="705"/>
      <c r="K82" s="705"/>
      <c r="L82" s="705"/>
      <c r="M82" s="705"/>
      <c r="N82" s="705"/>
      <c r="O82" s="705"/>
      <c r="P82" s="705"/>
      <c r="Q82" s="705"/>
      <c r="R82" s="705"/>
      <c r="S82" s="705"/>
      <c r="T82" s="705"/>
      <c r="U82" s="705"/>
      <c r="V82" s="705"/>
      <c r="W82" s="705"/>
      <c r="X82" s="705"/>
      <c r="Y82" s="705"/>
      <c r="Z82" s="705"/>
      <c r="AA82" s="705"/>
      <c r="AB82" s="705"/>
      <c r="AC82" s="705"/>
      <c r="AD82" s="706"/>
      <c r="AF82" s="359" t="s">
        <v>66</v>
      </c>
      <c r="AG82" s="360">
        <f>COUNTA(C80:AD80)-AG81</f>
        <v>0</v>
      </c>
    </row>
    <row r="83" spans="2:33" ht="13.5" customHeight="1" x14ac:dyDescent="0.15">
      <c r="B83" s="674"/>
      <c r="C83" s="704"/>
      <c r="D83" s="705"/>
      <c r="E83" s="705"/>
      <c r="F83" s="705"/>
      <c r="G83" s="705"/>
      <c r="H83" s="705"/>
      <c r="I83" s="705"/>
      <c r="J83" s="705"/>
      <c r="K83" s="705"/>
      <c r="L83" s="705"/>
      <c r="M83" s="705"/>
      <c r="N83" s="705"/>
      <c r="O83" s="705"/>
      <c r="P83" s="705"/>
      <c r="Q83" s="705"/>
      <c r="R83" s="705"/>
      <c r="S83" s="705"/>
      <c r="T83" s="705"/>
      <c r="U83" s="705"/>
      <c r="V83" s="705"/>
      <c r="W83" s="705"/>
      <c r="X83" s="705"/>
      <c r="Y83" s="705"/>
      <c r="Z83" s="705"/>
      <c r="AA83" s="705"/>
      <c r="AB83" s="705"/>
      <c r="AC83" s="705"/>
      <c r="AD83" s="706"/>
      <c r="AF83" s="359" t="s">
        <v>67</v>
      </c>
      <c r="AG83" s="361">
        <f>+COUNTA(C84:AD85)</f>
        <v>0</v>
      </c>
    </row>
    <row r="84" spans="2:33" ht="13.5" customHeight="1" x14ac:dyDescent="0.15">
      <c r="B84" s="682" t="s">
        <v>60</v>
      </c>
      <c r="C84" s="684"/>
      <c r="D84" s="705"/>
      <c r="E84" s="705"/>
      <c r="F84" s="705"/>
      <c r="G84" s="705"/>
      <c r="H84" s="705"/>
      <c r="I84" s="705"/>
      <c r="J84" s="705"/>
      <c r="K84" s="705"/>
      <c r="L84" s="705"/>
      <c r="M84" s="705"/>
      <c r="N84" s="705"/>
      <c r="O84" s="705"/>
      <c r="P84" s="705"/>
      <c r="Q84" s="705"/>
      <c r="R84" s="705"/>
      <c r="S84" s="705"/>
      <c r="T84" s="705"/>
      <c r="U84" s="705"/>
      <c r="V84" s="705"/>
      <c r="W84" s="705"/>
      <c r="X84" s="705"/>
      <c r="Y84" s="705"/>
      <c r="Z84" s="705"/>
      <c r="AA84" s="705"/>
      <c r="AB84" s="705"/>
      <c r="AC84" s="705"/>
      <c r="AD84" s="706"/>
      <c r="AF84" s="359" t="s">
        <v>68</v>
      </c>
      <c r="AG84" s="362" t="e">
        <f>+AG83/AG82</f>
        <v>#DIV/0!</v>
      </c>
    </row>
    <row r="85" spans="2:33" x14ac:dyDescent="0.15">
      <c r="B85" s="683"/>
      <c r="C85" s="684"/>
      <c r="D85" s="705"/>
      <c r="E85" s="705"/>
      <c r="F85" s="705"/>
      <c r="G85" s="705"/>
      <c r="H85" s="705"/>
      <c r="I85" s="705"/>
      <c r="J85" s="705"/>
      <c r="K85" s="705"/>
      <c r="L85" s="705"/>
      <c r="M85" s="705"/>
      <c r="N85" s="705"/>
      <c r="O85" s="705"/>
      <c r="P85" s="705"/>
      <c r="Q85" s="705"/>
      <c r="R85" s="705"/>
      <c r="S85" s="705"/>
      <c r="T85" s="705"/>
      <c r="U85" s="705"/>
      <c r="V85" s="705"/>
      <c r="W85" s="705"/>
      <c r="X85" s="705"/>
      <c r="Y85" s="705"/>
      <c r="Z85" s="705"/>
      <c r="AA85" s="705"/>
      <c r="AB85" s="705"/>
      <c r="AC85" s="705"/>
      <c r="AD85" s="706"/>
      <c r="AF85" s="359" t="s">
        <v>57</v>
      </c>
      <c r="AG85" s="361">
        <f>+COUNTA(C86:AD87)</f>
        <v>0</v>
      </c>
    </row>
    <row r="86" spans="2:33" x14ac:dyDescent="0.15">
      <c r="B86" s="687" t="s">
        <v>62</v>
      </c>
      <c r="C86" s="689"/>
      <c r="D86" s="708"/>
      <c r="E86" s="708"/>
      <c r="F86" s="708"/>
      <c r="G86" s="708"/>
      <c r="H86" s="708"/>
      <c r="I86" s="708"/>
      <c r="J86" s="708"/>
      <c r="K86" s="708"/>
      <c r="L86" s="708"/>
      <c r="M86" s="708"/>
      <c r="N86" s="708"/>
      <c r="O86" s="708"/>
      <c r="P86" s="708"/>
      <c r="Q86" s="708"/>
      <c r="R86" s="708"/>
      <c r="S86" s="708"/>
      <c r="T86" s="708"/>
      <c r="U86" s="708"/>
      <c r="V86" s="708"/>
      <c r="W86" s="708"/>
      <c r="X86" s="708"/>
      <c r="Y86" s="708"/>
      <c r="Z86" s="708"/>
      <c r="AA86" s="708"/>
      <c r="AB86" s="708"/>
      <c r="AC86" s="708"/>
      <c r="AD86" s="720"/>
      <c r="AF86" s="363" t="s">
        <v>69</v>
      </c>
      <c r="AG86" s="364" t="e">
        <f>+AG85/AG82</f>
        <v>#DIV/0!</v>
      </c>
    </row>
    <row r="87" spans="2:33" x14ac:dyDescent="0.15">
      <c r="B87" s="688"/>
      <c r="C87" s="690"/>
      <c r="D87" s="709"/>
      <c r="E87" s="709"/>
      <c r="F87" s="709"/>
      <c r="G87" s="709"/>
      <c r="H87" s="709"/>
      <c r="I87" s="709"/>
      <c r="J87" s="709"/>
      <c r="K87" s="709"/>
      <c r="L87" s="709"/>
      <c r="M87" s="709"/>
      <c r="N87" s="709"/>
      <c r="O87" s="709"/>
      <c r="P87" s="709"/>
      <c r="Q87" s="709"/>
      <c r="R87" s="709"/>
      <c r="S87" s="709"/>
      <c r="T87" s="709"/>
      <c r="U87" s="709"/>
      <c r="V87" s="709"/>
      <c r="W87" s="709"/>
      <c r="X87" s="709"/>
      <c r="Y87" s="709"/>
      <c r="Z87" s="709"/>
      <c r="AA87" s="709"/>
      <c r="AB87" s="709"/>
      <c r="AC87" s="709"/>
      <c r="AD87" s="721"/>
      <c r="AG87" s="365"/>
    </row>
    <row r="88" spans="2:33" x14ac:dyDescent="0.15">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row>
  </sheetData>
  <mergeCells count="814">
    <mergeCell ref="AA86:AA87"/>
    <mergeCell ref="AB86:AB87"/>
    <mergeCell ref="AC86:AC87"/>
    <mergeCell ref="AD86:AD87"/>
    <mergeCell ref="U86:U87"/>
    <mergeCell ref="V86:V87"/>
    <mergeCell ref="W86:W87"/>
    <mergeCell ref="X86:X87"/>
    <mergeCell ref="Y86:Y87"/>
    <mergeCell ref="Z86:Z87"/>
    <mergeCell ref="O86:O87"/>
    <mergeCell ref="P86:P87"/>
    <mergeCell ref="Q86:Q87"/>
    <mergeCell ref="R86:R87"/>
    <mergeCell ref="S86:S87"/>
    <mergeCell ref="T86:T87"/>
    <mergeCell ref="I86:I87"/>
    <mergeCell ref="J86:J87"/>
    <mergeCell ref="K86:K87"/>
    <mergeCell ref="L86:L87"/>
    <mergeCell ref="M86:M87"/>
    <mergeCell ref="N86:N87"/>
    <mergeCell ref="AB84:AB85"/>
    <mergeCell ref="AC84:AC85"/>
    <mergeCell ref="AD84:AD85"/>
    <mergeCell ref="B86:B87"/>
    <mergeCell ref="C86:C87"/>
    <mergeCell ref="D86:D87"/>
    <mergeCell ref="E86:E87"/>
    <mergeCell ref="F86:F87"/>
    <mergeCell ref="G86:G87"/>
    <mergeCell ref="H86:H87"/>
    <mergeCell ref="V84:V85"/>
    <mergeCell ref="W84:W85"/>
    <mergeCell ref="X84:X85"/>
    <mergeCell ref="Y84:Y85"/>
    <mergeCell ref="Z84:Z85"/>
    <mergeCell ref="AA84:AA85"/>
    <mergeCell ref="P84:P85"/>
    <mergeCell ref="Q84:Q85"/>
    <mergeCell ref="R84:R85"/>
    <mergeCell ref="S84:S85"/>
    <mergeCell ref="T84:T85"/>
    <mergeCell ref="U84:U85"/>
    <mergeCell ref="J84:J85"/>
    <mergeCell ref="K84:K85"/>
    <mergeCell ref="L84:L85"/>
    <mergeCell ref="M84:M85"/>
    <mergeCell ref="N84:N85"/>
    <mergeCell ref="O84:O85"/>
    <mergeCell ref="AC82:AC83"/>
    <mergeCell ref="AD82:AD83"/>
    <mergeCell ref="B84:B85"/>
    <mergeCell ref="C84:C85"/>
    <mergeCell ref="D84:D85"/>
    <mergeCell ref="E84:E85"/>
    <mergeCell ref="F84:F85"/>
    <mergeCell ref="G84:G85"/>
    <mergeCell ref="H84:H85"/>
    <mergeCell ref="I84:I85"/>
    <mergeCell ref="W82:W83"/>
    <mergeCell ref="X82:X83"/>
    <mergeCell ref="Y82:Y83"/>
    <mergeCell ref="Z82:Z83"/>
    <mergeCell ref="AA82:AA83"/>
    <mergeCell ref="AB82:AB83"/>
    <mergeCell ref="Q82:Q83"/>
    <mergeCell ref="R82:R83"/>
    <mergeCell ref="S82:S83"/>
    <mergeCell ref="T82:T83"/>
    <mergeCell ref="U82:U83"/>
    <mergeCell ref="V82:V83"/>
    <mergeCell ref="K82:K83"/>
    <mergeCell ref="L82:L83"/>
    <mergeCell ref="M82:M83"/>
    <mergeCell ref="N82:N83"/>
    <mergeCell ref="O82:O83"/>
    <mergeCell ref="P82:P83"/>
    <mergeCell ref="AF80:AG80"/>
    <mergeCell ref="B82:B83"/>
    <mergeCell ref="C82:C83"/>
    <mergeCell ref="D82:D83"/>
    <mergeCell ref="E82:E83"/>
    <mergeCell ref="F82:F83"/>
    <mergeCell ref="G82:G83"/>
    <mergeCell ref="H82:H83"/>
    <mergeCell ref="I82:I83"/>
    <mergeCell ref="J82:J83"/>
    <mergeCell ref="Y77:Y78"/>
    <mergeCell ref="Z77:Z78"/>
    <mergeCell ref="AA77:AA78"/>
    <mergeCell ref="AB77:AB78"/>
    <mergeCell ref="AC77:AC78"/>
    <mergeCell ref="AD77:AD78"/>
    <mergeCell ref="S77:S78"/>
    <mergeCell ref="T77:T78"/>
    <mergeCell ref="U77:U78"/>
    <mergeCell ref="V77:V78"/>
    <mergeCell ref="W77:W78"/>
    <mergeCell ref="X77:X78"/>
    <mergeCell ref="M77:M78"/>
    <mergeCell ref="N77:N78"/>
    <mergeCell ref="O77:O78"/>
    <mergeCell ref="P77:P78"/>
    <mergeCell ref="Q77:Q78"/>
    <mergeCell ref="R77:R78"/>
    <mergeCell ref="G77:G78"/>
    <mergeCell ref="H77:H78"/>
    <mergeCell ref="I77:I78"/>
    <mergeCell ref="J77:J78"/>
    <mergeCell ref="K77:K78"/>
    <mergeCell ref="L77:L78"/>
    <mergeCell ref="Z75:Z76"/>
    <mergeCell ref="AA75:AA76"/>
    <mergeCell ref="AB75:AB76"/>
    <mergeCell ref="AC75:AC76"/>
    <mergeCell ref="AD75:AD76"/>
    <mergeCell ref="B77:B78"/>
    <mergeCell ref="C77:C78"/>
    <mergeCell ref="D77:D78"/>
    <mergeCell ref="E77:E78"/>
    <mergeCell ref="F77:F78"/>
    <mergeCell ref="T75:T76"/>
    <mergeCell ref="U75:U76"/>
    <mergeCell ref="V75:V76"/>
    <mergeCell ref="W75:W76"/>
    <mergeCell ref="X75:X76"/>
    <mergeCell ref="Y75:Y76"/>
    <mergeCell ref="N75:N76"/>
    <mergeCell ref="O75:O76"/>
    <mergeCell ref="P75:P76"/>
    <mergeCell ref="Q75:Q76"/>
    <mergeCell ref="R75:R76"/>
    <mergeCell ref="S75:S76"/>
    <mergeCell ref="H75:H76"/>
    <mergeCell ref="I75:I76"/>
    <mergeCell ref="J75:J76"/>
    <mergeCell ref="K75:K76"/>
    <mergeCell ref="L75:L76"/>
    <mergeCell ref="M75:M76"/>
    <mergeCell ref="B75:B76"/>
    <mergeCell ref="C75:C76"/>
    <mergeCell ref="D75:D76"/>
    <mergeCell ref="E75:E76"/>
    <mergeCell ref="F75:F76"/>
    <mergeCell ref="G75:G76"/>
    <mergeCell ref="Y73:Y74"/>
    <mergeCell ref="Z73:Z74"/>
    <mergeCell ref="AA73:AA74"/>
    <mergeCell ref="AB73:AB74"/>
    <mergeCell ref="AC73:AC74"/>
    <mergeCell ref="AD73:AD74"/>
    <mergeCell ref="S73:S74"/>
    <mergeCell ref="T73:T74"/>
    <mergeCell ref="U73:U74"/>
    <mergeCell ref="V73:V74"/>
    <mergeCell ref="W73:W74"/>
    <mergeCell ref="X73:X74"/>
    <mergeCell ref="I68:I69"/>
    <mergeCell ref="J68:J69"/>
    <mergeCell ref="M73:M74"/>
    <mergeCell ref="N73:N74"/>
    <mergeCell ref="O73:O74"/>
    <mergeCell ref="P73:P74"/>
    <mergeCell ref="Q73:Q74"/>
    <mergeCell ref="R73:R74"/>
    <mergeCell ref="G73:G74"/>
    <mergeCell ref="H73:H74"/>
    <mergeCell ref="I73:I74"/>
    <mergeCell ref="J73:J74"/>
    <mergeCell ref="K73:K74"/>
    <mergeCell ref="L73:L74"/>
    <mergeCell ref="K68:K69"/>
    <mergeCell ref="L68:L69"/>
    <mergeCell ref="M68:M69"/>
    <mergeCell ref="N68:N69"/>
    <mergeCell ref="AA68:AA69"/>
    <mergeCell ref="AB68:AB69"/>
    <mergeCell ref="AC68:AC69"/>
    <mergeCell ref="AD68:AD69"/>
    <mergeCell ref="N66:N67"/>
    <mergeCell ref="O66:O67"/>
    <mergeCell ref="AF71:AG71"/>
    <mergeCell ref="B73:B74"/>
    <mergeCell ref="C73:C74"/>
    <mergeCell ref="D73:D74"/>
    <mergeCell ref="E73:E74"/>
    <mergeCell ref="F73:F74"/>
    <mergeCell ref="U68:U69"/>
    <mergeCell ref="V68:V69"/>
    <mergeCell ref="W68:W69"/>
    <mergeCell ref="X68:X69"/>
    <mergeCell ref="Y68:Y69"/>
    <mergeCell ref="Z68:Z69"/>
    <mergeCell ref="O68:O69"/>
    <mergeCell ref="P68:P69"/>
    <mergeCell ref="Q68:Q69"/>
    <mergeCell ref="R68:R69"/>
    <mergeCell ref="S68:S69"/>
    <mergeCell ref="T68:T69"/>
    <mergeCell ref="AB66:AB67"/>
    <mergeCell ref="AC66:AC67"/>
    <mergeCell ref="AD66:AD67"/>
    <mergeCell ref="B68:B69"/>
    <mergeCell ref="C68:C69"/>
    <mergeCell ref="D68:D69"/>
    <mergeCell ref="E68:E69"/>
    <mergeCell ref="F68:F69"/>
    <mergeCell ref="G68:G69"/>
    <mergeCell ref="H68:H69"/>
    <mergeCell ref="V66:V67"/>
    <mergeCell ref="W66:W67"/>
    <mergeCell ref="X66:X67"/>
    <mergeCell ref="Y66:Y67"/>
    <mergeCell ref="Z66:Z67"/>
    <mergeCell ref="AA66:AA67"/>
    <mergeCell ref="P66:P67"/>
    <mergeCell ref="Q66:Q67"/>
    <mergeCell ref="R66:R67"/>
    <mergeCell ref="S66:S67"/>
    <mergeCell ref="B66:B67"/>
    <mergeCell ref="C66:C67"/>
    <mergeCell ref="D66:D67"/>
    <mergeCell ref="E66:E67"/>
    <mergeCell ref="F66:F67"/>
    <mergeCell ref="G66:G67"/>
    <mergeCell ref="H66:H67"/>
    <mergeCell ref="I66:I67"/>
    <mergeCell ref="W64:W65"/>
    <mergeCell ref="Q64:Q65"/>
    <mergeCell ref="R64:R65"/>
    <mergeCell ref="S64:S65"/>
    <mergeCell ref="T64:T65"/>
    <mergeCell ref="U64:U65"/>
    <mergeCell ref="V64:V65"/>
    <mergeCell ref="K64:K65"/>
    <mergeCell ref="L64:L65"/>
    <mergeCell ref="M64:M65"/>
    <mergeCell ref="T66:T67"/>
    <mergeCell ref="U66:U67"/>
    <mergeCell ref="J66:J67"/>
    <mergeCell ref="K66:K67"/>
    <mergeCell ref="L66:L67"/>
    <mergeCell ref="M66:M67"/>
    <mergeCell ref="AF62:AG62"/>
    <mergeCell ref="B64:B65"/>
    <mergeCell ref="C64:C65"/>
    <mergeCell ref="D64:D65"/>
    <mergeCell ref="E64:E65"/>
    <mergeCell ref="F64:F65"/>
    <mergeCell ref="G64:G65"/>
    <mergeCell ref="H64:H65"/>
    <mergeCell ref="I64:I65"/>
    <mergeCell ref="J64:J65"/>
    <mergeCell ref="AD64:AD65"/>
    <mergeCell ref="X64:X65"/>
    <mergeCell ref="Y64:Y65"/>
    <mergeCell ref="Z64:Z65"/>
    <mergeCell ref="AA64:AA65"/>
    <mergeCell ref="AB64:AB65"/>
    <mergeCell ref="AC64:AC65"/>
    <mergeCell ref="N64:N65"/>
    <mergeCell ref="O64:O65"/>
    <mergeCell ref="P64:P65"/>
    <mergeCell ref="Y59:Y60"/>
    <mergeCell ref="Z59:Z60"/>
    <mergeCell ref="AA59:AA60"/>
    <mergeCell ref="AB59:AB60"/>
    <mergeCell ref="AC59:AC60"/>
    <mergeCell ref="AD59:AD60"/>
    <mergeCell ref="S59:S60"/>
    <mergeCell ref="T59:T60"/>
    <mergeCell ref="U59:U60"/>
    <mergeCell ref="V59:V60"/>
    <mergeCell ref="W59:W60"/>
    <mergeCell ref="X59:X60"/>
    <mergeCell ref="M59:M60"/>
    <mergeCell ref="N59:N60"/>
    <mergeCell ref="O59:O60"/>
    <mergeCell ref="P59:P60"/>
    <mergeCell ref="Q59:Q60"/>
    <mergeCell ref="R59:R60"/>
    <mergeCell ref="G59:G60"/>
    <mergeCell ref="H59:H60"/>
    <mergeCell ref="I59:I60"/>
    <mergeCell ref="J59:J60"/>
    <mergeCell ref="K59:K60"/>
    <mergeCell ref="L59:L60"/>
    <mergeCell ref="Z57:Z58"/>
    <mergeCell ref="AA57:AA58"/>
    <mergeCell ref="AB57:AB58"/>
    <mergeCell ref="AC57:AC58"/>
    <mergeCell ref="AD57:AD58"/>
    <mergeCell ref="B59:B60"/>
    <mergeCell ref="C59:C60"/>
    <mergeCell ref="D59:D60"/>
    <mergeCell ref="E59:E60"/>
    <mergeCell ref="F59:F60"/>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Y55:Y56"/>
    <mergeCell ref="Z55:Z56"/>
    <mergeCell ref="AA55:AA56"/>
    <mergeCell ref="AB55:AB56"/>
    <mergeCell ref="AC55:AC56"/>
    <mergeCell ref="AD55:AD56"/>
    <mergeCell ref="S55:S56"/>
    <mergeCell ref="T55:T56"/>
    <mergeCell ref="U55:U56"/>
    <mergeCell ref="V55:V56"/>
    <mergeCell ref="W55:W56"/>
    <mergeCell ref="X55:X56"/>
    <mergeCell ref="I50:I51"/>
    <mergeCell ref="J50:J51"/>
    <mergeCell ref="M55:M56"/>
    <mergeCell ref="N55:N56"/>
    <mergeCell ref="O55:O56"/>
    <mergeCell ref="P55:P56"/>
    <mergeCell ref="Q55:Q56"/>
    <mergeCell ref="R55:R56"/>
    <mergeCell ref="G55:G56"/>
    <mergeCell ref="H55:H56"/>
    <mergeCell ref="I55:I56"/>
    <mergeCell ref="J55:J56"/>
    <mergeCell ref="K55:K56"/>
    <mergeCell ref="L55:L56"/>
    <mergeCell ref="K50:K51"/>
    <mergeCell ref="L50:L51"/>
    <mergeCell ref="M50:M51"/>
    <mergeCell ref="N50:N51"/>
    <mergeCell ref="AA50:AA51"/>
    <mergeCell ref="AB50:AB51"/>
    <mergeCell ref="AC50:AC51"/>
    <mergeCell ref="AD50:AD51"/>
    <mergeCell ref="N48:N49"/>
    <mergeCell ref="O48:O49"/>
    <mergeCell ref="AF53:AG53"/>
    <mergeCell ref="B55:B56"/>
    <mergeCell ref="C55:C56"/>
    <mergeCell ref="D55:D56"/>
    <mergeCell ref="E55:E56"/>
    <mergeCell ref="F55:F56"/>
    <mergeCell ref="U50:U51"/>
    <mergeCell ref="V50:V51"/>
    <mergeCell ref="W50:W51"/>
    <mergeCell ref="X50:X51"/>
    <mergeCell ref="Y50:Y51"/>
    <mergeCell ref="Z50:Z51"/>
    <mergeCell ref="O50:O51"/>
    <mergeCell ref="P50:P51"/>
    <mergeCell ref="Q50:Q51"/>
    <mergeCell ref="R50:R51"/>
    <mergeCell ref="S50:S51"/>
    <mergeCell ref="T50:T51"/>
    <mergeCell ref="AB48:AB49"/>
    <mergeCell ref="AC48:AC49"/>
    <mergeCell ref="AD48:AD49"/>
    <mergeCell ref="B50:B51"/>
    <mergeCell ref="C50:C51"/>
    <mergeCell ref="D50:D51"/>
    <mergeCell ref="E50:E51"/>
    <mergeCell ref="F50:F51"/>
    <mergeCell ref="G50:G51"/>
    <mergeCell ref="H50:H51"/>
    <mergeCell ref="V48:V49"/>
    <mergeCell ref="W48:W49"/>
    <mergeCell ref="X48:X49"/>
    <mergeCell ref="Y48:Y49"/>
    <mergeCell ref="Z48:Z49"/>
    <mergeCell ref="AA48:AA49"/>
    <mergeCell ref="P48:P49"/>
    <mergeCell ref="Q48:Q49"/>
    <mergeCell ref="R48:R49"/>
    <mergeCell ref="S48:S49"/>
    <mergeCell ref="B48:B49"/>
    <mergeCell ref="C48:C49"/>
    <mergeCell ref="D48:D49"/>
    <mergeCell ref="E48:E49"/>
    <mergeCell ref="F48:F49"/>
    <mergeCell ref="G48:G49"/>
    <mergeCell ref="H48:H49"/>
    <mergeCell ref="I48:I49"/>
    <mergeCell ref="W46:W47"/>
    <mergeCell ref="Q46:Q47"/>
    <mergeCell ref="R46:R47"/>
    <mergeCell ref="S46:S47"/>
    <mergeCell ref="T46:T47"/>
    <mergeCell ref="U46:U47"/>
    <mergeCell ref="V46:V47"/>
    <mergeCell ref="K46:K47"/>
    <mergeCell ref="L46:L47"/>
    <mergeCell ref="M46:M47"/>
    <mergeCell ref="T48:T49"/>
    <mergeCell ref="U48:U49"/>
    <mergeCell ref="J48:J49"/>
    <mergeCell ref="K48:K49"/>
    <mergeCell ref="L48:L49"/>
    <mergeCell ref="M48:M49"/>
    <mergeCell ref="AF44:AG44"/>
    <mergeCell ref="B46:B47"/>
    <mergeCell ref="C46:C47"/>
    <mergeCell ref="D46:D47"/>
    <mergeCell ref="E46:E47"/>
    <mergeCell ref="F46:F47"/>
    <mergeCell ref="G46:G47"/>
    <mergeCell ref="H46:H47"/>
    <mergeCell ref="I46:I47"/>
    <mergeCell ref="J46:J47"/>
    <mergeCell ref="AD46:AD47"/>
    <mergeCell ref="X46:X47"/>
    <mergeCell ref="Y46:Y47"/>
    <mergeCell ref="Z46:Z47"/>
    <mergeCell ref="AA46:AA47"/>
    <mergeCell ref="AB46:AB47"/>
    <mergeCell ref="AC46:AC47"/>
    <mergeCell ref="N46:N47"/>
    <mergeCell ref="O46:O47"/>
    <mergeCell ref="P46:P47"/>
    <mergeCell ref="Y41:Y42"/>
    <mergeCell ref="Z41:Z42"/>
    <mergeCell ref="AA41:AA42"/>
    <mergeCell ref="AB41:AB42"/>
    <mergeCell ref="AC41:AC42"/>
    <mergeCell ref="AD41:AD42"/>
    <mergeCell ref="S41:S42"/>
    <mergeCell ref="T41:T42"/>
    <mergeCell ref="U41:U42"/>
    <mergeCell ref="V41:V42"/>
    <mergeCell ref="W41:W42"/>
    <mergeCell ref="X41:X42"/>
    <mergeCell ref="M41:M42"/>
    <mergeCell ref="N41:N42"/>
    <mergeCell ref="O41:O42"/>
    <mergeCell ref="P41:P42"/>
    <mergeCell ref="Q41:Q42"/>
    <mergeCell ref="R41:R42"/>
    <mergeCell ref="G41:G42"/>
    <mergeCell ref="H41:H42"/>
    <mergeCell ref="I41:I42"/>
    <mergeCell ref="J41:J42"/>
    <mergeCell ref="K41:K42"/>
    <mergeCell ref="L41:L42"/>
    <mergeCell ref="Z39:Z40"/>
    <mergeCell ref="AA39:AA40"/>
    <mergeCell ref="AB39:AB40"/>
    <mergeCell ref="AC39:AC40"/>
    <mergeCell ref="AD39:AD40"/>
    <mergeCell ref="B41:B42"/>
    <mergeCell ref="C41:C42"/>
    <mergeCell ref="D41:D42"/>
    <mergeCell ref="E41:E42"/>
    <mergeCell ref="F41:F42"/>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Y37:Y38"/>
    <mergeCell ref="Z37:Z38"/>
    <mergeCell ref="AA37:AA38"/>
    <mergeCell ref="AB37:AB38"/>
    <mergeCell ref="AC37:AC38"/>
    <mergeCell ref="AD37:AD38"/>
    <mergeCell ref="S37:S38"/>
    <mergeCell ref="T37:T38"/>
    <mergeCell ref="U37:U38"/>
    <mergeCell ref="V37:V38"/>
    <mergeCell ref="W37:W38"/>
    <mergeCell ref="X37:X38"/>
    <mergeCell ref="I32:I33"/>
    <mergeCell ref="J32:J33"/>
    <mergeCell ref="M37:M38"/>
    <mergeCell ref="N37:N38"/>
    <mergeCell ref="O37:O38"/>
    <mergeCell ref="P37:P38"/>
    <mergeCell ref="Q37:Q38"/>
    <mergeCell ref="R37:R38"/>
    <mergeCell ref="G37:G38"/>
    <mergeCell ref="H37:H38"/>
    <mergeCell ref="I37:I38"/>
    <mergeCell ref="J37:J38"/>
    <mergeCell ref="K37:K38"/>
    <mergeCell ref="L37:L38"/>
    <mergeCell ref="K32:K33"/>
    <mergeCell ref="L32:L33"/>
    <mergeCell ref="M32:M33"/>
    <mergeCell ref="N32:N33"/>
    <mergeCell ref="AA32:AA33"/>
    <mergeCell ref="AB32:AB33"/>
    <mergeCell ref="AC32:AC33"/>
    <mergeCell ref="AD32:AD33"/>
    <mergeCell ref="N30:N31"/>
    <mergeCell ref="O30:O31"/>
    <mergeCell ref="AF35:AG35"/>
    <mergeCell ref="B37:B38"/>
    <mergeCell ref="C37:C38"/>
    <mergeCell ref="D37:D38"/>
    <mergeCell ref="E37:E38"/>
    <mergeCell ref="F37:F38"/>
    <mergeCell ref="U32:U33"/>
    <mergeCell ref="V32:V33"/>
    <mergeCell ref="W32:W33"/>
    <mergeCell ref="X32:X33"/>
    <mergeCell ref="Y32:Y33"/>
    <mergeCell ref="Z32:Z33"/>
    <mergeCell ref="O32:O33"/>
    <mergeCell ref="P32:P33"/>
    <mergeCell ref="Q32:Q33"/>
    <mergeCell ref="R32:R33"/>
    <mergeCell ref="S32:S33"/>
    <mergeCell ref="T32:T33"/>
    <mergeCell ref="AB30:AB31"/>
    <mergeCell ref="AC30:AC31"/>
    <mergeCell ref="AD30:AD31"/>
    <mergeCell ref="B32:B33"/>
    <mergeCell ref="C32:C33"/>
    <mergeCell ref="D32:D33"/>
    <mergeCell ref="E32:E33"/>
    <mergeCell ref="F32:F33"/>
    <mergeCell ref="G32:G33"/>
    <mergeCell ref="H32:H33"/>
    <mergeCell ref="V30:V31"/>
    <mergeCell ref="W30:W31"/>
    <mergeCell ref="X30:X31"/>
    <mergeCell ref="Y30:Y31"/>
    <mergeCell ref="Z30:Z31"/>
    <mergeCell ref="AA30:AA31"/>
    <mergeCell ref="P30:P31"/>
    <mergeCell ref="Q30:Q31"/>
    <mergeCell ref="R30:R31"/>
    <mergeCell ref="S30:S31"/>
    <mergeCell ref="B30:B31"/>
    <mergeCell ref="C30:C31"/>
    <mergeCell ref="D30:D31"/>
    <mergeCell ref="E30:E31"/>
    <mergeCell ref="F30:F31"/>
    <mergeCell ref="G30:G31"/>
    <mergeCell ref="H30:H31"/>
    <mergeCell ref="I30:I31"/>
    <mergeCell ref="W28:W29"/>
    <mergeCell ref="Q28:Q29"/>
    <mergeCell ref="R28:R29"/>
    <mergeCell ref="S28:S29"/>
    <mergeCell ref="T28:T29"/>
    <mergeCell ref="U28:U29"/>
    <mergeCell ref="V28:V29"/>
    <mergeCell ref="K28:K29"/>
    <mergeCell ref="L28:L29"/>
    <mergeCell ref="M28:M29"/>
    <mergeCell ref="T30:T31"/>
    <mergeCell ref="U30:U31"/>
    <mergeCell ref="J30:J31"/>
    <mergeCell ref="K30:K31"/>
    <mergeCell ref="L30:L31"/>
    <mergeCell ref="M30:M31"/>
    <mergeCell ref="AF26:AG26"/>
    <mergeCell ref="B28:B29"/>
    <mergeCell ref="C28:C29"/>
    <mergeCell ref="D28:D29"/>
    <mergeCell ref="E28:E29"/>
    <mergeCell ref="F28:F29"/>
    <mergeCell ref="G28:G29"/>
    <mergeCell ref="H28:H29"/>
    <mergeCell ref="I28:I29"/>
    <mergeCell ref="J28:J29"/>
    <mergeCell ref="AD28:AD29"/>
    <mergeCell ref="X28:X29"/>
    <mergeCell ref="Y28:Y29"/>
    <mergeCell ref="Z28:Z29"/>
    <mergeCell ref="AA28:AA29"/>
    <mergeCell ref="AB28:AB29"/>
    <mergeCell ref="AC28:AC29"/>
    <mergeCell ref="N28:N29"/>
    <mergeCell ref="O28:O29"/>
    <mergeCell ref="P28:P29"/>
    <mergeCell ref="Y23:Y24"/>
    <mergeCell ref="Z23:Z24"/>
    <mergeCell ref="AA23:AA24"/>
    <mergeCell ref="AB23:AB24"/>
    <mergeCell ref="AC23:AC24"/>
    <mergeCell ref="AD23:AD24"/>
    <mergeCell ref="S23:S24"/>
    <mergeCell ref="T23:T24"/>
    <mergeCell ref="U23:U24"/>
    <mergeCell ref="V23:V24"/>
    <mergeCell ref="W23:W24"/>
    <mergeCell ref="X23:X24"/>
    <mergeCell ref="M23:M24"/>
    <mergeCell ref="N23:N24"/>
    <mergeCell ref="O23:O24"/>
    <mergeCell ref="P23:P24"/>
    <mergeCell ref="Q23:Q24"/>
    <mergeCell ref="R23:R24"/>
    <mergeCell ref="G23:G24"/>
    <mergeCell ref="H23:H24"/>
    <mergeCell ref="I23:I24"/>
    <mergeCell ref="J23:J24"/>
    <mergeCell ref="K23:K24"/>
    <mergeCell ref="L23:L24"/>
    <mergeCell ref="Z21:Z22"/>
    <mergeCell ref="AA21:AA22"/>
    <mergeCell ref="AB21:AB22"/>
    <mergeCell ref="AC21:AC22"/>
    <mergeCell ref="AD21:AD22"/>
    <mergeCell ref="B23:B24"/>
    <mergeCell ref="C23:C24"/>
    <mergeCell ref="D23:D24"/>
    <mergeCell ref="E23:E24"/>
    <mergeCell ref="F23:F2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Y19:Y20"/>
    <mergeCell ref="Z19:Z20"/>
    <mergeCell ref="AA19:AA20"/>
    <mergeCell ref="AB19:AB20"/>
    <mergeCell ref="AC19:AC20"/>
    <mergeCell ref="AD19:AD20"/>
    <mergeCell ref="S19:S20"/>
    <mergeCell ref="T19:T20"/>
    <mergeCell ref="U19:U20"/>
    <mergeCell ref="V19:V20"/>
    <mergeCell ref="W19:W20"/>
    <mergeCell ref="X19:X20"/>
    <mergeCell ref="I14:I15"/>
    <mergeCell ref="J14:J15"/>
    <mergeCell ref="M19:M20"/>
    <mergeCell ref="N19:N20"/>
    <mergeCell ref="O19:O20"/>
    <mergeCell ref="P19:P20"/>
    <mergeCell ref="Q19:Q20"/>
    <mergeCell ref="R19:R20"/>
    <mergeCell ref="G19:G20"/>
    <mergeCell ref="H19:H20"/>
    <mergeCell ref="I19:I20"/>
    <mergeCell ref="J19:J20"/>
    <mergeCell ref="K19:K20"/>
    <mergeCell ref="L19:L20"/>
    <mergeCell ref="K14:K15"/>
    <mergeCell ref="L14:L15"/>
    <mergeCell ref="M14:M15"/>
    <mergeCell ref="N14:N15"/>
    <mergeCell ref="AA14:AA15"/>
    <mergeCell ref="AB14:AB15"/>
    <mergeCell ref="AC14:AC15"/>
    <mergeCell ref="AD14:AD15"/>
    <mergeCell ref="N12:N13"/>
    <mergeCell ref="O12:O13"/>
    <mergeCell ref="AF17:AG17"/>
    <mergeCell ref="B19:B20"/>
    <mergeCell ref="C19:C20"/>
    <mergeCell ref="D19:D20"/>
    <mergeCell ref="E19:E20"/>
    <mergeCell ref="F19:F20"/>
    <mergeCell ref="U14:U15"/>
    <mergeCell ref="V14:V15"/>
    <mergeCell ref="W14:W15"/>
    <mergeCell ref="X14:X15"/>
    <mergeCell ref="Y14:Y15"/>
    <mergeCell ref="Z14:Z15"/>
    <mergeCell ref="O14:O15"/>
    <mergeCell ref="P14:P15"/>
    <mergeCell ref="Q14:Q15"/>
    <mergeCell ref="R14:R15"/>
    <mergeCell ref="S14:S15"/>
    <mergeCell ref="T14:T15"/>
    <mergeCell ref="AB12:AB13"/>
    <mergeCell ref="AC12:AC13"/>
    <mergeCell ref="AD12:AD13"/>
    <mergeCell ref="B14:B15"/>
    <mergeCell ref="C14:C15"/>
    <mergeCell ref="D14:D15"/>
    <mergeCell ref="E14:E15"/>
    <mergeCell ref="F14:F15"/>
    <mergeCell ref="G14:G15"/>
    <mergeCell ref="H14:H15"/>
    <mergeCell ref="V12:V13"/>
    <mergeCell ref="W12:W13"/>
    <mergeCell ref="X12:X13"/>
    <mergeCell ref="Y12:Y13"/>
    <mergeCell ref="Z12:Z13"/>
    <mergeCell ref="AA12:AA13"/>
    <mergeCell ref="P12:P13"/>
    <mergeCell ref="Q12:Q13"/>
    <mergeCell ref="R12:R13"/>
    <mergeCell ref="S12:S13"/>
    <mergeCell ref="B12:B13"/>
    <mergeCell ref="C12:C13"/>
    <mergeCell ref="D12:D13"/>
    <mergeCell ref="E12:E13"/>
    <mergeCell ref="F12:F13"/>
    <mergeCell ref="G12:G13"/>
    <mergeCell ref="H12:H13"/>
    <mergeCell ref="I12:I13"/>
    <mergeCell ref="W10:W11"/>
    <mergeCell ref="Q10:Q11"/>
    <mergeCell ref="R10:R11"/>
    <mergeCell ref="S10:S11"/>
    <mergeCell ref="T10:T11"/>
    <mergeCell ref="U10:U11"/>
    <mergeCell ref="V10:V11"/>
    <mergeCell ref="K10:K11"/>
    <mergeCell ref="L10:L11"/>
    <mergeCell ref="M10:M11"/>
    <mergeCell ref="T12:T13"/>
    <mergeCell ref="U12:U13"/>
    <mergeCell ref="J12:J13"/>
    <mergeCell ref="K12:K13"/>
    <mergeCell ref="L12:L13"/>
    <mergeCell ref="M12:M13"/>
    <mergeCell ref="AF8:AG8"/>
    <mergeCell ref="B10:B11"/>
    <mergeCell ref="C10:C11"/>
    <mergeCell ref="D10:D11"/>
    <mergeCell ref="E10:E11"/>
    <mergeCell ref="F10:F11"/>
    <mergeCell ref="G10:G11"/>
    <mergeCell ref="H10:H11"/>
    <mergeCell ref="I10:I11"/>
    <mergeCell ref="J10:J11"/>
    <mergeCell ref="AD10:AD11"/>
    <mergeCell ref="X10:X11"/>
    <mergeCell ref="Y10:Y11"/>
    <mergeCell ref="Z10:Z11"/>
    <mergeCell ref="AA10:AA11"/>
    <mergeCell ref="AB10:AB11"/>
    <mergeCell ref="AC10:AC11"/>
    <mergeCell ref="N10:N11"/>
    <mergeCell ref="O10:O11"/>
    <mergeCell ref="P10:P11"/>
    <mergeCell ref="AB4:AF4"/>
    <mergeCell ref="B5:E5"/>
    <mergeCell ref="G5:J5"/>
    <mergeCell ref="L5:N5"/>
    <mergeCell ref="P5:R5"/>
    <mergeCell ref="AB5:AF5"/>
    <mergeCell ref="B4:E4"/>
    <mergeCell ref="G4:J4"/>
    <mergeCell ref="S4:T4"/>
    <mergeCell ref="U4:V4"/>
    <mergeCell ref="W4:X4"/>
    <mergeCell ref="Y4:Z4"/>
    <mergeCell ref="U2:V2"/>
    <mergeCell ref="W2:X2"/>
    <mergeCell ref="Y2:Z2"/>
    <mergeCell ref="AB2:AF2"/>
    <mergeCell ref="B3:E3"/>
    <mergeCell ref="S3:T3"/>
    <mergeCell ref="U3:V3"/>
    <mergeCell ref="W3:X3"/>
    <mergeCell ref="Y3:Z3"/>
    <mergeCell ref="AB3:AF3"/>
  </mergeCells>
  <phoneticPr fontId="19"/>
  <conditionalFormatting sqref="C9:AE9 C18:AE18 C81:AD81 C72:AD72 C63:AD63 C54:AD54 C45:AD45 C36:AD36 C27:AD27 C82:D82 AE19 AE10">
    <cfRule type="containsText" dxfId="42" priority="42" operator="containsText" text="日">
      <formula>NOT(ISERROR(SEARCH("日",C9)))</formula>
    </cfRule>
    <cfRule type="containsText" dxfId="41" priority="43" operator="containsText" text="土">
      <formula>NOT(ISERROR(SEARCH("土",C9)))</formula>
    </cfRule>
  </conditionalFormatting>
  <conditionalFormatting sqref="AE27:AE28 AE36:AE37 AE45:AE46 AE54:AE55 AE63:AE64 AE72:AE73 AE81:AE82">
    <cfRule type="containsText" dxfId="40" priority="40" operator="containsText" text="日">
      <formula>NOT(ISERROR(SEARCH("日",AE27)))</formula>
    </cfRule>
    <cfRule type="containsText" dxfId="39" priority="41" operator="containsText" text="土">
      <formula>NOT(ISERROR(SEARCH("土",AE27)))</formula>
    </cfRule>
  </conditionalFormatting>
  <conditionalFormatting sqref="Y3:Z4">
    <cfRule type="cellIs" dxfId="38" priority="37" operator="greaterThanOrEqual">
      <formula>0.285</formula>
    </cfRule>
    <cfRule type="cellIs" dxfId="37" priority="38" operator="greaterThanOrEqual">
      <formula>0.25</formula>
    </cfRule>
    <cfRule type="cellIs" dxfId="36" priority="39" operator="greaterThanOrEqual">
      <formula>0.214</formula>
    </cfRule>
  </conditionalFormatting>
  <conditionalFormatting sqref="E82:AD82">
    <cfRule type="containsText" dxfId="35" priority="35" operator="containsText" text="日">
      <formula>NOT(ISERROR(SEARCH("日",E82)))</formula>
    </cfRule>
    <cfRule type="containsText" dxfId="34" priority="36" operator="containsText" text="土">
      <formula>NOT(ISERROR(SEARCH("土",E82)))</formula>
    </cfRule>
  </conditionalFormatting>
  <conditionalFormatting sqref="C73:D73">
    <cfRule type="containsText" dxfId="33" priority="33" operator="containsText" text="日">
      <formula>NOT(ISERROR(SEARCH("日",C73)))</formula>
    </cfRule>
    <cfRule type="containsText" dxfId="32" priority="34" operator="containsText" text="土">
      <formula>NOT(ISERROR(SEARCH("土",C73)))</formula>
    </cfRule>
  </conditionalFormatting>
  <conditionalFormatting sqref="E73:AD73">
    <cfRule type="containsText" dxfId="31" priority="31" operator="containsText" text="日">
      <formula>NOT(ISERROR(SEARCH("日",E73)))</formula>
    </cfRule>
    <cfRule type="containsText" dxfId="30" priority="32" operator="containsText" text="土">
      <formula>NOT(ISERROR(SEARCH("土",E73)))</formula>
    </cfRule>
  </conditionalFormatting>
  <conditionalFormatting sqref="C64:D64">
    <cfRule type="containsText" dxfId="29" priority="29" operator="containsText" text="日">
      <formula>NOT(ISERROR(SEARCH("日",C64)))</formula>
    </cfRule>
    <cfRule type="containsText" dxfId="28" priority="30" operator="containsText" text="土">
      <formula>NOT(ISERROR(SEARCH("土",C64)))</formula>
    </cfRule>
  </conditionalFormatting>
  <conditionalFormatting sqref="E64:AD64">
    <cfRule type="containsText" dxfId="27" priority="27" operator="containsText" text="日">
      <formula>NOT(ISERROR(SEARCH("日",E64)))</formula>
    </cfRule>
    <cfRule type="containsText" dxfId="26" priority="28" operator="containsText" text="土">
      <formula>NOT(ISERROR(SEARCH("土",E64)))</formula>
    </cfRule>
  </conditionalFormatting>
  <conditionalFormatting sqref="C55:D55">
    <cfRule type="containsText" dxfId="25" priority="25" operator="containsText" text="日">
      <formula>NOT(ISERROR(SEARCH("日",C55)))</formula>
    </cfRule>
    <cfRule type="containsText" dxfId="24" priority="26" operator="containsText" text="土">
      <formula>NOT(ISERROR(SEARCH("土",C55)))</formula>
    </cfRule>
  </conditionalFormatting>
  <conditionalFormatting sqref="E55:AD55">
    <cfRule type="containsText" dxfId="23" priority="23" operator="containsText" text="日">
      <formula>NOT(ISERROR(SEARCH("日",E55)))</formula>
    </cfRule>
    <cfRule type="containsText" dxfId="22" priority="24" operator="containsText" text="土">
      <formula>NOT(ISERROR(SEARCH("土",E55)))</formula>
    </cfRule>
  </conditionalFormatting>
  <conditionalFormatting sqref="C46:D46">
    <cfRule type="containsText" dxfId="21" priority="21" operator="containsText" text="日">
      <formula>NOT(ISERROR(SEARCH("日",C46)))</formula>
    </cfRule>
    <cfRule type="containsText" dxfId="20" priority="22" operator="containsText" text="土">
      <formula>NOT(ISERROR(SEARCH("土",C46)))</formula>
    </cfRule>
  </conditionalFormatting>
  <conditionalFormatting sqref="E46:AD46">
    <cfRule type="containsText" dxfId="19" priority="19" operator="containsText" text="日">
      <formula>NOT(ISERROR(SEARCH("日",E46)))</formula>
    </cfRule>
    <cfRule type="containsText" dxfId="18" priority="20" operator="containsText" text="土">
      <formula>NOT(ISERROR(SEARCH("土",E46)))</formula>
    </cfRule>
  </conditionalFormatting>
  <conditionalFormatting sqref="C37:D37">
    <cfRule type="containsText" dxfId="17" priority="17" operator="containsText" text="日">
      <formula>NOT(ISERROR(SEARCH("日",C37)))</formula>
    </cfRule>
    <cfRule type="containsText" dxfId="16" priority="18" operator="containsText" text="土">
      <formula>NOT(ISERROR(SEARCH("土",C37)))</formula>
    </cfRule>
  </conditionalFormatting>
  <conditionalFormatting sqref="E37:AD37">
    <cfRule type="containsText" dxfId="15" priority="15" operator="containsText" text="日">
      <formula>NOT(ISERROR(SEARCH("日",E37)))</formula>
    </cfRule>
    <cfRule type="containsText" dxfId="14" priority="16" operator="containsText" text="土">
      <formula>NOT(ISERROR(SEARCH("土",E37)))</formula>
    </cfRule>
  </conditionalFormatting>
  <conditionalFormatting sqref="C28:D28">
    <cfRule type="containsText" dxfId="13" priority="13" operator="containsText" text="日">
      <formula>NOT(ISERROR(SEARCH("日",C28)))</formula>
    </cfRule>
    <cfRule type="containsText" dxfId="12" priority="14" operator="containsText" text="土">
      <formula>NOT(ISERROR(SEARCH("土",C28)))</formula>
    </cfRule>
  </conditionalFormatting>
  <conditionalFormatting sqref="E28:AD28">
    <cfRule type="containsText" dxfId="11" priority="11" operator="containsText" text="日">
      <formula>NOT(ISERROR(SEARCH("日",E28)))</formula>
    </cfRule>
    <cfRule type="containsText" dxfId="10" priority="12" operator="containsText" text="土">
      <formula>NOT(ISERROR(SEARCH("土",E28)))</formula>
    </cfRule>
  </conditionalFormatting>
  <conditionalFormatting sqref="C19:D19">
    <cfRule type="containsText" dxfId="9" priority="9" operator="containsText" text="日">
      <formula>NOT(ISERROR(SEARCH("日",C19)))</formula>
    </cfRule>
    <cfRule type="containsText" dxfId="8" priority="10" operator="containsText" text="土">
      <formula>NOT(ISERROR(SEARCH("土",C19)))</formula>
    </cfRule>
  </conditionalFormatting>
  <conditionalFormatting sqref="E19:AD19">
    <cfRule type="containsText" dxfId="7" priority="7" operator="containsText" text="日">
      <formula>NOT(ISERROR(SEARCH("日",E19)))</formula>
    </cfRule>
    <cfRule type="containsText" dxfId="6" priority="8" operator="containsText" text="土">
      <formula>NOT(ISERROR(SEARCH("土",E19)))</formula>
    </cfRule>
  </conditionalFormatting>
  <conditionalFormatting sqref="C10:D10">
    <cfRule type="containsText" dxfId="5" priority="5" operator="containsText" text="日">
      <formula>NOT(ISERROR(SEARCH("日",C10)))</formula>
    </cfRule>
    <cfRule type="containsText" dxfId="4" priority="6" operator="containsText" text="土">
      <formula>NOT(ISERROR(SEARCH("土",C10)))</formula>
    </cfRule>
  </conditionalFormatting>
  <conditionalFormatting sqref="E10:AD10">
    <cfRule type="containsText" dxfId="3" priority="3" operator="containsText" text="日">
      <formula>NOT(ISERROR(SEARCH("日",E10)))</formula>
    </cfRule>
    <cfRule type="containsText" dxfId="2" priority="4" operator="containsText" text="土">
      <formula>NOT(ISERROR(SEARCH("土",E10)))</formula>
    </cfRule>
  </conditionalFormatting>
  <conditionalFormatting sqref="C1:AD1048576">
    <cfRule type="cellIs" dxfId="1" priority="1" operator="equal">
      <formula>"雨"</formula>
    </cfRule>
    <cfRule type="cellIs" dxfId="0" priority="2" operator="equal">
      <formula>"休"</formula>
    </cfRule>
  </conditionalFormatting>
  <dataValidations count="5">
    <dataValidation type="list" allowBlank="1" showInputMessage="1" showErrorMessage="1" sqref="C84:AD85 C75:AD76 C66:AD67 C57:AD58 C48:AD49 C39:AD40 C30:AD31 C21:AD22 C12:AD13" xr:uid="{00000000-0002-0000-3600-000000000000}">
      <formula1>"　,休"</formula1>
    </dataValidation>
    <dataValidation type="list" allowBlank="1" showInputMessage="1" showErrorMessage="1" sqref="C82:AD83 C73:AD74 C64:AD65 C55:AD56 C46:AD47 C37:AD38 C28:AD29 C19:AD20 C10:AD11" xr:uid="{00000000-0002-0000-3600-000001000000}">
      <formula1>"　,中止,夏休,冬休"</formula1>
    </dataValidation>
    <dataValidation type="list" showInputMessage="1" showErrorMessage="1" sqref="C23:AD23 C32:AD32 C41:AD41 C50:AD50 C59:AD59 C68:AD68 C77:AD77 C86:AD86 C14:AD14" xr:uid="{00000000-0002-0000-3600-000002000000}">
      <formula1>"　,休,雨"</formula1>
    </dataValidation>
    <dataValidation type="list" showInputMessage="1" showErrorMessage="1" sqref="AE68:AE69 AE14:AE15 AE59:AE60 AE77:AE78 AE50:AE51 AE41:AE42 AE32:AE33 AE23:AE24 AE86:AE87" xr:uid="{00000000-0002-0000-3600-000003000000}">
      <formula1>"　,休"</formula1>
    </dataValidation>
    <dataValidation type="list" showInputMessage="1" showErrorMessage="1" sqref="AE76 AE13 AE22 AE31 AE40 AE49 AE58 AE67 AE85" xr:uid="{00000000-0002-0000-3600-000004000000}">
      <formula1>"　,祝,中止"</formula1>
    </dataValidation>
  </dataValidations>
  <pageMargins left="0.51181102362204722" right="0.11811023622047245" top="0.55118110236220474" bottom="0.35433070866141736" header="0.31496062992125984" footer="0.31496062992125984"/>
  <pageSetup paperSize="9" scale="71"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6">
    <tabColor theme="0"/>
  </sheetPr>
  <dimension ref="A1:X48"/>
  <sheetViews>
    <sheetView showGridLines="0" view="pageBreakPreview" zoomScale="80" zoomScaleNormal="95" zoomScaleSheetLayoutView="80" workbookViewId="0">
      <selection activeCell="B9" sqref="B9:W26"/>
    </sheetView>
  </sheetViews>
  <sheetFormatPr defaultRowHeight="13.5" x14ac:dyDescent="0.15"/>
  <cols>
    <col min="1" max="163" width="3.625" style="5" customWidth="1"/>
    <col min="164" max="256" width="9" style="5"/>
    <col min="257" max="419" width="3.625" style="5" customWidth="1"/>
    <col min="420" max="512" width="9" style="5"/>
    <col min="513" max="675" width="3.625" style="5" customWidth="1"/>
    <col min="676" max="768" width="9" style="5"/>
    <col min="769" max="931" width="3.625" style="5" customWidth="1"/>
    <col min="932" max="1024" width="9" style="5"/>
    <col min="1025" max="1187" width="3.625" style="5" customWidth="1"/>
    <col min="1188" max="1280" width="9" style="5"/>
    <col min="1281" max="1443" width="3.625" style="5" customWidth="1"/>
    <col min="1444" max="1536" width="9" style="5"/>
    <col min="1537" max="1699" width="3.625" style="5" customWidth="1"/>
    <col min="1700" max="1792" width="9" style="5"/>
    <col min="1793" max="1955" width="3.625" style="5" customWidth="1"/>
    <col min="1956" max="2048" width="9" style="5"/>
    <col min="2049" max="2211" width="3.625" style="5" customWidth="1"/>
    <col min="2212" max="2304" width="9" style="5"/>
    <col min="2305" max="2467" width="3.625" style="5" customWidth="1"/>
    <col min="2468" max="2560" width="9" style="5"/>
    <col min="2561" max="2723" width="3.625" style="5" customWidth="1"/>
    <col min="2724" max="2816" width="9" style="5"/>
    <col min="2817" max="2979" width="3.625" style="5" customWidth="1"/>
    <col min="2980" max="3072" width="9" style="5"/>
    <col min="3073" max="3235" width="3.625" style="5" customWidth="1"/>
    <col min="3236" max="3328" width="9" style="5"/>
    <col min="3329" max="3491" width="3.625" style="5" customWidth="1"/>
    <col min="3492" max="3584" width="9" style="5"/>
    <col min="3585" max="3747" width="3.625" style="5" customWidth="1"/>
    <col min="3748" max="3840" width="9" style="5"/>
    <col min="3841" max="4003" width="3.625" style="5" customWidth="1"/>
    <col min="4004" max="4096" width="9" style="5"/>
    <col min="4097" max="4259" width="3.625" style="5" customWidth="1"/>
    <col min="4260" max="4352" width="9" style="5"/>
    <col min="4353" max="4515" width="3.625" style="5" customWidth="1"/>
    <col min="4516" max="4608" width="9" style="5"/>
    <col min="4609" max="4771" width="3.625" style="5" customWidth="1"/>
    <col min="4772" max="4864" width="9" style="5"/>
    <col min="4865" max="5027" width="3.625" style="5" customWidth="1"/>
    <col min="5028" max="5120" width="9" style="5"/>
    <col min="5121" max="5283" width="3.625" style="5" customWidth="1"/>
    <col min="5284" max="5376" width="9" style="5"/>
    <col min="5377" max="5539" width="3.625" style="5" customWidth="1"/>
    <col min="5540" max="5632" width="9" style="5"/>
    <col min="5633" max="5795" width="3.625" style="5" customWidth="1"/>
    <col min="5796" max="5888" width="9" style="5"/>
    <col min="5889" max="6051" width="3.625" style="5" customWidth="1"/>
    <col min="6052" max="6144" width="9" style="5"/>
    <col min="6145" max="6307" width="3.625" style="5" customWidth="1"/>
    <col min="6308" max="6400" width="9" style="5"/>
    <col min="6401" max="6563" width="3.625" style="5" customWidth="1"/>
    <col min="6564" max="6656" width="9" style="5"/>
    <col min="6657" max="6819" width="3.625" style="5" customWidth="1"/>
    <col min="6820" max="6912" width="9" style="5"/>
    <col min="6913" max="7075" width="3.625" style="5" customWidth="1"/>
    <col min="7076" max="7168" width="9" style="5"/>
    <col min="7169" max="7331" width="3.625" style="5" customWidth="1"/>
    <col min="7332" max="7424" width="9" style="5"/>
    <col min="7425" max="7587" width="3.625" style="5" customWidth="1"/>
    <col min="7588" max="7680" width="9" style="5"/>
    <col min="7681" max="7843" width="3.625" style="5" customWidth="1"/>
    <col min="7844" max="7936" width="9" style="5"/>
    <col min="7937" max="8099" width="3.625" style="5" customWidth="1"/>
    <col min="8100" max="8192" width="9" style="5"/>
    <col min="8193" max="8355" width="3.625" style="5" customWidth="1"/>
    <col min="8356" max="8448" width="9" style="5"/>
    <col min="8449" max="8611" width="3.625" style="5" customWidth="1"/>
    <col min="8612" max="8704" width="9" style="5"/>
    <col min="8705" max="8867" width="3.625" style="5" customWidth="1"/>
    <col min="8868" max="8960" width="9" style="5"/>
    <col min="8961" max="9123" width="3.625" style="5" customWidth="1"/>
    <col min="9124" max="9216" width="9" style="5"/>
    <col min="9217" max="9379" width="3.625" style="5" customWidth="1"/>
    <col min="9380" max="9472" width="9" style="5"/>
    <col min="9473" max="9635" width="3.625" style="5" customWidth="1"/>
    <col min="9636" max="9728" width="9" style="5"/>
    <col min="9729" max="9891" width="3.625" style="5" customWidth="1"/>
    <col min="9892" max="9984" width="9" style="5"/>
    <col min="9985" max="10147" width="3.625" style="5" customWidth="1"/>
    <col min="10148" max="10240" width="9" style="5"/>
    <col min="10241" max="10403" width="3.625" style="5" customWidth="1"/>
    <col min="10404" max="10496" width="9" style="5"/>
    <col min="10497" max="10659" width="3.625" style="5" customWidth="1"/>
    <col min="10660" max="10752" width="9" style="5"/>
    <col min="10753" max="10915" width="3.625" style="5" customWidth="1"/>
    <col min="10916" max="11008" width="9" style="5"/>
    <col min="11009" max="11171" width="3.625" style="5" customWidth="1"/>
    <col min="11172" max="11264" width="9" style="5"/>
    <col min="11265" max="11427" width="3.625" style="5" customWidth="1"/>
    <col min="11428" max="11520" width="9" style="5"/>
    <col min="11521" max="11683" width="3.625" style="5" customWidth="1"/>
    <col min="11684" max="11776" width="9" style="5"/>
    <col min="11777" max="11939" width="3.625" style="5" customWidth="1"/>
    <col min="11940" max="12032" width="9" style="5"/>
    <col min="12033" max="12195" width="3.625" style="5" customWidth="1"/>
    <col min="12196" max="12288" width="9" style="5"/>
    <col min="12289" max="12451" width="3.625" style="5" customWidth="1"/>
    <col min="12452" max="12544" width="9" style="5"/>
    <col min="12545" max="12707" width="3.625" style="5" customWidth="1"/>
    <col min="12708" max="12800" width="9" style="5"/>
    <col min="12801" max="12963" width="3.625" style="5" customWidth="1"/>
    <col min="12964" max="13056" width="9" style="5"/>
    <col min="13057" max="13219" width="3.625" style="5" customWidth="1"/>
    <col min="13220" max="13312" width="9" style="5"/>
    <col min="13313" max="13475" width="3.625" style="5" customWidth="1"/>
    <col min="13476" max="13568" width="9" style="5"/>
    <col min="13569" max="13731" width="3.625" style="5" customWidth="1"/>
    <col min="13732" max="13824" width="9" style="5"/>
    <col min="13825" max="13987" width="3.625" style="5" customWidth="1"/>
    <col min="13988" max="14080" width="9" style="5"/>
    <col min="14081" max="14243" width="3.625" style="5" customWidth="1"/>
    <col min="14244" max="14336" width="9" style="5"/>
    <col min="14337" max="14499" width="3.625" style="5" customWidth="1"/>
    <col min="14500" max="14592" width="9" style="5"/>
    <col min="14593" max="14755" width="3.625" style="5" customWidth="1"/>
    <col min="14756" max="14848" width="9" style="5"/>
    <col min="14849" max="15011" width="3.625" style="5" customWidth="1"/>
    <col min="15012" max="15104" width="9" style="5"/>
    <col min="15105" max="15267" width="3.625" style="5" customWidth="1"/>
    <col min="15268" max="15360" width="9" style="5"/>
    <col min="15361" max="15523" width="3.625" style="5" customWidth="1"/>
    <col min="15524" max="15616" width="9" style="5"/>
    <col min="15617" max="15779" width="3.625" style="5" customWidth="1"/>
    <col min="15780" max="15872" width="9" style="5"/>
    <col min="15873" max="16035" width="3.625" style="5" customWidth="1"/>
    <col min="16036" max="16128" width="9" style="5"/>
    <col min="16129" max="16291" width="3.625" style="5" customWidth="1"/>
    <col min="16292" max="16384" width="9" style="5"/>
  </cols>
  <sheetData>
    <row r="1" spans="1:24" x14ac:dyDescent="0.15">
      <c r="A1" s="3" t="s">
        <v>32</v>
      </c>
      <c r="B1" s="4"/>
      <c r="C1" s="4"/>
      <c r="D1" s="4"/>
      <c r="E1" s="4"/>
      <c r="F1" s="4"/>
      <c r="G1" s="4"/>
      <c r="H1" s="4"/>
      <c r="I1" s="4"/>
      <c r="J1" s="4"/>
      <c r="K1" s="4"/>
      <c r="L1" s="4"/>
      <c r="M1" s="4"/>
      <c r="N1" s="4"/>
      <c r="O1" s="4"/>
      <c r="P1" s="4"/>
      <c r="Q1" s="4"/>
      <c r="R1" s="4"/>
      <c r="S1" s="4"/>
      <c r="T1" s="4"/>
      <c r="U1" s="4"/>
      <c r="V1" s="4"/>
      <c r="W1" s="4"/>
      <c r="X1" s="4"/>
    </row>
    <row r="2" spans="1:24" ht="30" customHeight="1" thickBot="1" x14ac:dyDescent="0.2">
      <c r="A2" s="403" t="s">
        <v>111</v>
      </c>
      <c r="B2" s="403"/>
      <c r="C2" s="403"/>
      <c r="D2" s="403"/>
      <c r="E2" s="403"/>
      <c r="F2" s="403"/>
      <c r="G2" s="403"/>
      <c r="H2" s="403"/>
      <c r="I2" s="403"/>
      <c r="J2" s="403"/>
      <c r="K2" s="403"/>
      <c r="L2" s="403"/>
      <c r="M2" s="403"/>
      <c r="N2" s="403"/>
      <c r="O2" s="403"/>
      <c r="P2" s="403"/>
      <c r="Q2" s="403"/>
      <c r="R2" s="403"/>
      <c r="S2" s="403"/>
      <c r="T2" s="403"/>
      <c r="U2" s="403"/>
      <c r="V2" s="403"/>
      <c r="W2" s="403"/>
      <c r="X2" s="403"/>
    </row>
    <row r="3" spans="1:24" ht="26.1" customHeight="1" x14ac:dyDescent="0.15">
      <c r="A3" s="404" t="s">
        <v>33</v>
      </c>
      <c r="B3" s="405"/>
      <c r="C3" s="405"/>
      <c r="D3" s="406"/>
      <c r="E3" s="462" t="s">
        <v>25</v>
      </c>
      <c r="F3" s="463"/>
      <c r="G3" s="463"/>
      <c r="H3" s="405" t="s">
        <v>50</v>
      </c>
      <c r="I3" s="463"/>
      <c r="J3" s="464"/>
      <c r="K3" s="407" t="s">
        <v>26</v>
      </c>
      <c r="L3" s="405"/>
      <c r="M3" s="408"/>
      <c r="N3" s="465">
        <v>37778</v>
      </c>
      <c r="O3" s="466"/>
      <c r="P3" s="466"/>
      <c r="Q3" s="466"/>
      <c r="R3" s="466"/>
      <c r="S3" s="466"/>
      <c r="T3" s="466"/>
      <c r="U3" s="466"/>
      <c r="V3" s="466"/>
      <c r="W3" s="466"/>
      <c r="X3" s="467"/>
    </row>
    <row r="4" spans="1:24" ht="26.1" customHeight="1" x14ac:dyDescent="0.15">
      <c r="A4" s="413" t="s">
        <v>27</v>
      </c>
      <c r="B4" s="414"/>
      <c r="C4" s="414"/>
      <c r="D4" s="415"/>
      <c r="E4" s="457" t="s">
        <v>112</v>
      </c>
      <c r="F4" s="434"/>
      <c r="G4" s="434"/>
      <c r="H4" s="434"/>
      <c r="I4" s="434"/>
      <c r="J4" s="434"/>
      <c r="K4" s="434"/>
      <c r="L4" s="434"/>
      <c r="M4" s="434"/>
      <c r="N4" s="434"/>
      <c r="O4" s="434"/>
      <c r="P4" s="434"/>
      <c r="Q4" s="434"/>
      <c r="R4" s="434"/>
      <c r="S4" s="434"/>
      <c r="T4" s="434"/>
      <c r="U4" s="434"/>
      <c r="V4" s="434"/>
      <c r="W4" s="434"/>
      <c r="X4" s="458"/>
    </row>
    <row r="5" spans="1:24" ht="26.1" customHeight="1" x14ac:dyDescent="0.15">
      <c r="A5" s="413"/>
      <c r="B5" s="414"/>
      <c r="C5" s="414"/>
      <c r="D5" s="415"/>
      <c r="E5" s="409" t="s">
        <v>34</v>
      </c>
      <c r="F5" s="409"/>
      <c r="G5" s="409"/>
      <c r="H5" s="39" t="s">
        <v>113</v>
      </c>
      <c r="I5" s="422"/>
      <c r="J5" s="422"/>
      <c r="K5" s="422"/>
      <c r="L5" s="422"/>
      <c r="M5" s="422"/>
      <c r="N5" s="422"/>
      <c r="O5" s="422"/>
      <c r="P5" s="422"/>
      <c r="Q5" s="422"/>
      <c r="R5" s="422"/>
      <c r="S5" s="422"/>
      <c r="T5" s="422"/>
      <c r="U5" s="422"/>
      <c r="V5" s="422"/>
      <c r="W5" s="422"/>
      <c r="X5" s="10" t="s">
        <v>114</v>
      </c>
    </row>
    <row r="6" spans="1:24" ht="26.1" customHeight="1" x14ac:dyDescent="0.15">
      <c r="A6" s="416" t="s">
        <v>30</v>
      </c>
      <c r="B6" s="417"/>
      <c r="C6" s="417"/>
      <c r="D6" s="418"/>
      <c r="E6" s="459" t="str">
        <f>入力シート!C5</f>
        <v>××××工事（第２工区）</v>
      </c>
      <c r="F6" s="460"/>
      <c r="G6" s="460"/>
      <c r="H6" s="460"/>
      <c r="I6" s="460"/>
      <c r="J6" s="460"/>
      <c r="K6" s="460"/>
      <c r="L6" s="460"/>
      <c r="M6" s="460"/>
      <c r="N6" s="460"/>
      <c r="O6" s="460"/>
      <c r="P6" s="460"/>
      <c r="Q6" s="460"/>
      <c r="R6" s="460"/>
      <c r="S6" s="460"/>
      <c r="T6" s="460"/>
      <c r="U6" s="460"/>
      <c r="V6" s="460"/>
      <c r="W6" s="460"/>
      <c r="X6" s="461"/>
    </row>
    <row r="7" spans="1:24" ht="26.1" customHeight="1" thickBot="1" x14ac:dyDescent="0.2">
      <c r="A7" s="450" t="s">
        <v>24</v>
      </c>
      <c r="B7" s="437"/>
      <c r="C7" s="437"/>
      <c r="D7" s="438"/>
      <c r="E7" s="452" t="e">
        <f>"50"&amp;入力シート!#REF!&amp;"-"&amp;入力シート!#REF!</f>
        <v>#REF!</v>
      </c>
      <c r="F7" s="453"/>
      <c r="G7" s="453"/>
      <c r="H7" s="453"/>
      <c r="I7" s="453"/>
      <c r="J7" s="453"/>
      <c r="K7" s="453"/>
      <c r="L7" s="453"/>
      <c r="M7" s="453"/>
      <c r="N7" s="453"/>
      <c r="O7" s="453"/>
      <c r="P7" s="453"/>
      <c r="Q7" s="453"/>
      <c r="R7" s="453"/>
      <c r="S7" s="453"/>
      <c r="T7" s="453"/>
      <c r="U7" s="453"/>
      <c r="V7" s="453"/>
      <c r="W7" s="453"/>
      <c r="X7" s="454"/>
    </row>
    <row r="8" spans="1:24" x14ac:dyDescent="0.15">
      <c r="A8" s="6"/>
      <c r="B8" s="7" t="s">
        <v>28</v>
      </c>
      <c r="C8" s="7"/>
      <c r="D8" s="7"/>
      <c r="E8" s="7"/>
      <c r="F8" s="7"/>
      <c r="G8" s="7"/>
      <c r="H8" s="7"/>
      <c r="I8" s="7"/>
      <c r="J8" s="7"/>
      <c r="K8" s="7"/>
      <c r="L8" s="7"/>
      <c r="M8" s="7"/>
      <c r="N8" s="7"/>
      <c r="O8" s="7"/>
      <c r="P8" s="7"/>
      <c r="Q8" s="7"/>
      <c r="R8" s="7"/>
      <c r="S8" s="7"/>
      <c r="T8" s="7"/>
      <c r="U8" s="7"/>
      <c r="V8" s="7"/>
      <c r="W8" s="7"/>
      <c r="X8" s="8"/>
    </row>
    <row r="9" spans="1:24" x14ac:dyDescent="0.15">
      <c r="A9" s="9"/>
      <c r="B9" s="455" t="s">
        <v>243</v>
      </c>
      <c r="C9" s="456"/>
      <c r="D9" s="456"/>
      <c r="E9" s="456"/>
      <c r="F9" s="456"/>
      <c r="G9" s="456"/>
      <c r="H9" s="456"/>
      <c r="I9" s="456"/>
      <c r="J9" s="456"/>
      <c r="K9" s="456"/>
      <c r="L9" s="456"/>
      <c r="M9" s="456"/>
      <c r="N9" s="456"/>
      <c r="O9" s="456"/>
      <c r="P9" s="456"/>
      <c r="Q9" s="456"/>
      <c r="R9" s="456"/>
      <c r="S9" s="456"/>
      <c r="T9" s="456"/>
      <c r="U9" s="456"/>
      <c r="V9" s="456"/>
      <c r="W9" s="456"/>
      <c r="X9" s="10"/>
    </row>
    <row r="10" spans="1:24" x14ac:dyDescent="0.15">
      <c r="A10" s="9"/>
      <c r="B10" s="456"/>
      <c r="C10" s="456"/>
      <c r="D10" s="456"/>
      <c r="E10" s="456"/>
      <c r="F10" s="456"/>
      <c r="G10" s="456"/>
      <c r="H10" s="456"/>
      <c r="I10" s="456"/>
      <c r="J10" s="456"/>
      <c r="K10" s="456"/>
      <c r="L10" s="456"/>
      <c r="M10" s="456"/>
      <c r="N10" s="456"/>
      <c r="O10" s="456"/>
      <c r="P10" s="456"/>
      <c r="Q10" s="456"/>
      <c r="R10" s="456"/>
      <c r="S10" s="456"/>
      <c r="T10" s="456"/>
      <c r="U10" s="456"/>
      <c r="V10" s="456"/>
      <c r="W10" s="456"/>
      <c r="X10" s="10"/>
    </row>
    <row r="11" spans="1:24" x14ac:dyDescent="0.15">
      <c r="A11" s="9"/>
      <c r="B11" s="456"/>
      <c r="C11" s="456"/>
      <c r="D11" s="456"/>
      <c r="E11" s="456"/>
      <c r="F11" s="456"/>
      <c r="G11" s="456"/>
      <c r="H11" s="456"/>
      <c r="I11" s="456"/>
      <c r="J11" s="456"/>
      <c r="K11" s="456"/>
      <c r="L11" s="456"/>
      <c r="M11" s="456"/>
      <c r="N11" s="456"/>
      <c r="O11" s="456"/>
      <c r="P11" s="456"/>
      <c r="Q11" s="456"/>
      <c r="R11" s="456"/>
      <c r="S11" s="456"/>
      <c r="T11" s="456"/>
      <c r="U11" s="456"/>
      <c r="V11" s="456"/>
      <c r="W11" s="456"/>
      <c r="X11" s="10"/>
    </row>
    <row r="12" spans="1:24" x14ac:dyDescent="0.15">
      <c r="A12" s="9"/>
      <c r="B12" s="456"/>
      <c r="C12" s="456"/>
      <c r="D12" s="456"/>
      <c r="E12" s="456"/>
      <c r="F12" s="456"/>
      <c r="G12" s="456"/>
      <c r="H12" s="456"/>
      <c r="I12" s="456"/>
      <c r="J12" s="456"/>
      <c r="K12" s="456"/>
      <c r="L12" s="456"/>
      <c r="M12" s="456"/>
      <c r="N12" s="456"/>
      <c r="O12" s="456"/>
      <c r="P12" s="456"/>
      <c r="Q12" s="456"/>
      <c r="R12" s="456"/>
      <c r="S12" s="456"/>
      <c r="T12" s="456"/>
      <c r="U12" s="456"/>
      <c r="V12" s="456"/>
      <c r="W12" s="456"/>
      <c r="X12" s="10"/>
    </row>
    <row r="13" spans="1:24" x14ac:dyDescent="0.15">
      <c r="A13" s="9"/>
      <c r="B13" s="456"/>
      <c r="C13" s="456"/>
      <c r="D13" s="456"/>
      <c r="E13" s="456"/>
      <c r="F13" s="456"/>
      <c r="G13" s="456"/>
      <c r="H13" s="456"/>
      <c r="I13" s="456"/>
      <c r="J13" s="456"/>
      <c r="K13" s="456"/>
      <c r="L13" s="456"/>
      <c r="M13" s="456"/>
      <c r="N13" s="456"/>
      <c r="O13" s="456"/>
      <c r="P13" s="456"/>
      <c r="Q13" s="456"/>
      <c r="R13" s="456"/>
      <c r="S13" s="456"/>
      <c r="T13" s="456"/>
      <c r="U13" s="456"/>
      <c r="V13" s="456"/>
      <c r="W13" s="456"/>
      <c r="X13" s="10"/>
    </row>
    <row r="14" spans="1:24" x14ac:dyDescent="0.15">
      <c r="A14" s="9"/>
      <c r="B14" s="456"/>
      <c r="C14" s="456"/>
      <c r="D14" s="456"/>
      <c r="E14" s="456"/>
      <c r="F14" s="456"/>
      <c r="G14" s="456"/>
      <c r="H14" s="456"/>
      <c r="I14" s="456"/>
      <c r="J14" s="456"/>
      <c r="K14" s="456"/>
      <c r="L14" s="456"/>
      <c r="M14" s="456"/>
      <c r="N14" s="456"/>
      <c r="O14" s="456"/>
      <c r="P14" s="456"/>
      <c r="Q14" s="456"/>
      <c r="R14" s="456"/>
      <c r="S14" s="456"/>
      <c r="T14" s="456"/>
      <c r="U14" s="456"/>
      <c r="V14" s="456"/>
      <c r="W14" s="456"/>
      <c r="X14" s="10"/>
    </row>
    <row r="15" spans="1:24" x14ac:dyDescent="0.15">
      <c r="A15" s="9"/>
      <c r="B15" s="456"/>
      <c r="C15" s="456"/>
      <c r="D15" s="456"/>
      <c r="E15" s="456"/>
      <c r="F15" s="456"/>
      <c r="G15" s="456"/>
      <c r="H15" s="456"/>
      <c r="I15" s="456"/>
      <c r="J15" s="456"/>
      <c r="K15" s="456"/>
      <c r="L15" s="456"/>
      <c r="M15" s="456"/>
      <c r="N15" s="456"/>
      <c r="O15" s="456"/>
      <c r="P15" s="456"/>
      <c r="Q15" s="456"/>
      <c r="R15" s="456"/>
      <c r="S15" s="456"/>
      <c r="T15" s="456"/>
      <c r="U15" s="456"/>
      <c r="V15" s="456"/>
      <c r="W15" s="456"/>
      <c r="X15" s="10"/>
    </row>
    <row r="16" spans="1:24" x14ac:dyDescent="0.15">
      <c r="A16" s="9"/>
      <c r="B16" s="456"/>
      <c r="C16" s="456"/>
      <c r="D16" s="456"/>
      <c r="E16" s="456"/>
      <c r="F16" s="456"/>
      <c r="G16" s="456"/>
      <c r="H16" s="456"/>
      <c r="I16" s="456"/>
      <c r="J16" s="456"/>
      <c r="K16" s="456"/>
      <c r="L16" s="456"/>
      <c r="M16" s="456"/>
      <c r="N16" s="456"/>
      <c r="O16" s="456"/>
      <c r="P16" s="456"/>
      <c r="Q16" s="456"/>
      <c r="R16" s="456"/>
      <c r="S16" s="456"/>
      <c r="T16" s="456"/>
      <c r="U16" s="456"/>
      <c r="V16" s="456"/>
      <c r="W16" s="456"/>
      <c r="X16" s="10"/>
    </row>
    <row r="17" spans="1:24" x14ac:dyDescent="0.15">
      <c r="A17" s="9"/>
      <c r="B17" s="456"/>
      <c r="C17" s="456"/>
      <c r="D17" s="456"/>
      <c r="E17" s="456"/>
      <c r="F17" s="456"/>
      <c r="G17" s="456"/>
      <c r="H17" s="456"/>
      <c r="I17" s="456"/>
      <c r="J17" s="456"/>
      <c r="K17" s="456"/>
      <c r="L17" s="456"/>
      <c r="M17" s="456"/>
      <c r="N17" s="456"/>
      <c r="O17" s="456"/>
      <c r="P17" s="456"/>
      <c r="Q17" s="456"/>
      <c r="R17" s="456"/>
      <c r="S17" s="456"/>
      <c r="T17" s="456"/>
      <c r="U17" s="456"/>
      <c r="V17" s="456"/>
      <c r="W17" s="456"/>
      <c r="X17" s="10"/>
    </row>
    <row r="18" spans="1:24" x14ac:dyDescent="0.15">
      <c r="A18" s="9"/>
      <c r="B18" s="456"/>
      <c r="C18" s="456"/>
      <c r="D18" s="456"/>
      <c r="E18" s="456"/>
      <c r="F18" s="456"/>
      <c r="G18" s="456"/>
      <c r="H18" s="456"/>
      <c r="I18" s="456"/>
      <c r="J18" s="456"/>
      <c r="K18" s="456"/>
      <c r="L18" s="456"/>
      <c r="M18" s="456"/>
      <c r="N18" s="456"/>
      <c r="O18" s="456"/>
      <c r="P18" s="456"/>
      <c r="Q18" s="456"/>
      <c r="R18" s="456"/>
      <c r="S18" s="456"/>
      <c r="T18" s="456"/>
      <c r="U18" s="456"/>
      <c r="V18" s="456"/>
      <c r="W18" s="456"/>
      <c r="X18" s="10"/>
    </row>
    <row r="19" spans="1:24" x14ac:dyDescent="0.15">
      <c r="A19" s="9"/>
      <c r="B19" s="456"/>
      <c r="C19" s="456"/>
      <c r="D19" s="456"/>
      <c r="E19" s="456"/>
      <c r="F19" s="456"/>
      <c r="G19" s="456"/>
      <c r="H19" s="456"/>
      <c r="I19" s="456"/>
      <c r="J19" s="456"/>
      <c r="K19" s="456"/>
      <c r="L19" s="456"/>
      <c r="M19" s="456"/>
      <c r="N19" s="456"/>
      <c r="O19" s="456"/>
      <c r="P19" s="456"/>
      <c r="Q19" s="456"/>
      <c r="R19" s="456"/>
      <c r="S19" s="456"/>
      <c r="T19" s="456"/>
      <c r="U19" s="456"/>
      <c r="V19" s="456"/>
      <c r="W19" s="456"/>
      <c r="X19" s="10"/>
    </row>
    <row r="20" spans="1:24" x14ac:dyDescent="0.15">
      <c r="A20" s="9"/>
      <c r="B20" s="456"/>
      <c r="C20" s="456"/>
      <c r="D20" s="456"/>
      <c r="E20" s="456"/>
      <c r="F20" s="456"/>
      <c r="G20" s="456"/>
      <c r="H20" s="456"/>
      <c r="I20" s="456"/>
      <c r="J20" s="456"/>
      <c r="K20" s="456"/>
      <c r="L20" s="456"/>
      <c r="M20" s="456"/>
      <c r="N20" s="456"/>
      <c r="O20" s="456"/>
      <c r="P20" s="456"/>
      <c r="Q20" s="456"/>
      <c r="R20" s="456"/>
      <c r="S20" s="456"/>
      <c r="T20" s="456"/>
      <c r="U20" s="456"/>
      <c r="V20" s="456"/>
      <c r="W20" s="456"/>
      <c r="X20" s="10"/>
    </row>
    <row r="21" spans="1:24" x14ac:dyDescent="0.15">
      <c r="A21" s="9"/>
      <c r="B21" s="456"/>
      <c r="C21" s="456"/>
      <c r="D21" s="456"/>
      <c r="E21" s="456"/>
      <c r="F21" s="456"/>
      <c r="G21" s="456"/>
      <c r="H21" s="456"/>
      <c r="I21" s="456"/>
      <c r="J21" s="456"/>
      <c r="K21" s="456"/>
      <c r="L21" s="456"/>
      <c r="M21" s="456"/>
      <c r="N21" s="456"/>
      <c r="O21" s="456"/>
      <c r="P21" s="456"/>
      <c r="Q21" s="456"/>
      <c r="R21" s="456"/>
      <c r="S21" s="456"/>
      <c r="T21" s="456"/>
      <c r="U21" s="456"/>
      <c r="V21" s="456"/>
      <c r="W21" s="456"/>
      <c r="X21" s="10"/>
    </row>
    <row r="22" spans="1:24" x14ac:dyDescent="0.15">
      <c r="A22" s="9"/>
      <c r="B22" s="456"/>
      <c r="C22" s="456"/>
      <c r="D22" s="456"/>
      <c r="E22" s="456"/>
      <c r="F22" s="456"/>
      <c r="G22" s="456"/>
      <c r="H22" s="456"/>
      <c r="I22" s="456"/>
      <c r="J22" s="456"/>
      <c r="K22" s="456"/>
      <c r="L22" s="456"/>
      <c r="M22" s="456"/>
      <c r="N22" s="456"/>
      <c r="O22" s="456"/>
      <c r="P22" s="456"/>
      <c r="Q22" s="456"/>
      <c r="R22" s="456"/>
      <c r="S22" s="456"/>
      <c r="T22" s="456"/>
      <c r="U22" s="456"/>
      <c r="V22" s="456"/>
      <c r="W22" s="456"/>
      <c r="X22" s="10"/>
    </row>
    <row r="23" spans="1:24" x14ac:dyDescent="0.15">
      <c r="A23" s="9"/>
      <c r="B23" s="456"/>
      <c r="C23" s="456"/>
      <c r="D23" s="456"/>
      <c r="E23" s="456"/>
      <c r="F23" s="456"/>
      <c r="G23" s="456"/>
      <c r="H23" s="456"/>
      <c r="I23" s="456"/>
      <c r="J23" s="456"/>
      <c r="K23" s="456"/>
      <c r="L23" s="456"/>
      <c r="M23" s="456"/>
      <c r="N23" s="456"/>
      <c r="O23" s="456"/>
      <c r="P23" s="456"/>
      <c r="Q23" s="456"/>
      <c r="R23" s="456"/>
      <c r="S23" s="456"/>
      <c r="T23" s="456"/>
      <c r="U23" s="456"/>
      <c r="V23" s="456"/>
      <c r="W23" s="456"/>
      <c r="X23" s="10"/>
    </row>
    <row r="24" spans="1:24" x14ac:dyDescent="0.15">
      <c r="A24" s="9"/>
      <c r="B24" s="456"/>
      <c r="C24" s="456"/>
      <c r="D24" s="456"/>
      <c r="E24" s="456"/>
      <c r="F24" s="456"/>
      <c r="G24" s="456"/>
      <c r="H24" s="456"/>
      <c r="I24" s="456"/>
      <c r="J24" s="456"/>
      <c r="K24" s="456"/>
      <c r="L24" s="456"/>
      <c r="M24" s="456"/>
      <c r="N24" s="456"/>
      <c r="O24" s="456"/>
      <c r="P24" s="456"/>
      <c r="Q24" s="456"/>
      <c r="R24" s="456"/>
      <c r="S24" s="456"/>
      <c r="T24" s="456"/>
      <c r="U24" s="456"/>
      <c r="V24" s="456"/>
      <c r="W24" s="456"/>
      <c r="X24" s="10"/>
    </row>
    <row r="25" spans="1:24" x14ac:dyDescent="0.15">
      <c r="A25" s="9"/>
      <c r="B25" s="456"/>
      <c r="C25" s="456"/>
      <c r="D25" s="456"/>
      <c r="E25" s="456"/>
      <c r="F25" s="456"/>
      <c r="G25" s="456"/>
      <c r="H25" s="456"/>
      <c r="I25" s="456"/>
      <c r="J25" s="456"/>
      <c r="K25" s="456"/>
      <c r="L25" s="456"/>
      <c r="M25" s="456"/>
      <c r="N25" s="456"/>
      <c r="O25" s="456"/>
      <c r="P25" s="456"/>
      <c r="Q25" s="456"/>
      <c r="R25" s="456"/>
      <c r="S25" s="456"/>
      <c r="T25" s="456"/>
      <c r="U25" s="456"/>
      <c r="V25" s="456"/>
      <c r="W25" s="456"/>
      <c r="X25" s="10"/>
    </row>
    <row r="26" spans="1:24" x14ac:dyDescent="0.15">
      <c r="A26" s="9"/>
      <c r="B26" s="456"/>
      <c r="C26" s="456"/>
      <c r="D26" s="456"/>
      <c r="E26" s="456"/>
      <c r="F26" s="456"/>
      <c r="G26" s="456"/>
      <c r="H26" s="456"/>
      <c r="I26" s="456"/>
      <c r="J26" s="456"/>
      <c r="K26" s="456"/>
      <c r="L26" s="456"/>
      <c r="M26" s="456"/>
      <c r="N26" s="456"/>
      <c r="O26" s="456"/>
      <c r="P26" s="456"/>
      <c r="Q26" s="456"/>
      <c r="R26" s="456"/>
      <c r="S26" s="456"/>
      <c r="T26" s="456"/>
      <c r="U26" s="456"/>
      <c r="V26" s="456"/>
      <c r="W26" s="456"/>
      <c r="X26" s="10"/>
    </row>
    <row r="27" spans="1:24" ht="26.1" customHeight="1" thickBot="1" x14ac:dyDescent="0.2">
      <c r="A27" s="11"/>
      <c r="B27" s="419" t="s">
        <v>35</v>
      </c>
      <c r="C27" s="419"/>
      <c r="D27" s="419"/>
      <c r="E27" s="419"/>
      <c r="F27" s="419"/>
      <c r="G27" s="419" t="s">
        <v>36</v>
      </c>
      <c r="H27" s="419"/>
      <c r="I27" s="419"/>
      <c r="J27" s="419"/>
      <c r="K27" s="419"/>
      <c r="L27" s="420"/>
      <c r="M27" s="420"/>
      <c r="N27" s="420"/>
      <c r="O27" s="420"/>
      <c r="P27" s="420"/>
      <c r="Q27" s="420"/>
      <c r="R27" s="420"/>
      <c r="S27" s="420"/>
      <c r="T27" s="420"/>
      <c r="U27" s="420"/>
      <c r="V27" s="420"/>
      <c r="W27" s="420"/>
      <c r="X27" s="12"/>
    </row>
    <row r="28" spans="1:24" ht="15.95" customHeight="1" x14ac:dyDescent="0.15">
      <c r="A28" s="13"/>
      <c r="B28" s="426" t="s">
        <v>11</v>
      </c>
      <c r="C28" s="409" t="s">
        <v>29</v>
      </c>
      <c r="D28" s="409"/>
      <c r="E28" s="409"/>
      <c r="F28" s="409"/>
      <c r="G28" s="410" t="s">
        <v>37</v>
      </c>
      <c r="H28" s="410"/>
      <c r="I28" s="409"/>
      <c r="J28" s="412" t="s">
        <v>38</v>
      </c>
      <c r="K28" s="412"/>
      <c r="L28" s="409"/>
      <c r="M28" s="412" t="s">
        <v>39</v>
      </c>
      <c r="N28" s="412"/>
      <c r="O28" s="409"/>
      <c r="P28" s="412" t="s">
        <v>40</v>
      </c>
      <c r="Q28" s="412"/>
      <c r="R28" s="409"/>
      <c r="S28" s="412" t="s">
        <v>115</v>
      </c>
      <c r="T28" s="412"/>
      <c r="U28" s="409" t="s">
        <v>116</v>
      </c>
      <c r="V28" s="409"/>
      <c r="W28" s="409"/>
      <c r="X28" s="10"/>
    </row>
    <row r="29" spans="1:24" ht="15.95" customHeight="1" x14ac:dyDescent="0.15">
      <c r="A29" s="421" t="s">
        <v>42</v>
      </c>
      <c r="B29" s="427"/>
      <c r="C29" s="409"/>
      <c r="D29" s="409"/>
      <c r="E29" s="409"/>
      <c r="F29" s="409"/>
      <c r="G29" s="411"/>
      <c r="H29" s="411"/>
      <c r="I29" s="409"/>
      <c r="J29" s="409"/>
      <c r="K29" s="409"/>
      <c r="L29" s="409"/>
      <c r="M29" s="409"/>
      <c r="N29" s="409"/>
      <c r="O29" s="409"/>
      <c r="P29" s="409"/>
      <c r="Q29" s="409"/>
      <c r="R29" s="409"/>
      <c r="S29" s="409"/>
      <c r="T29" s="409"/>
      <c r="U29" s="409"/>
      <c r="V29" s="409"/>
      <c r="W29" s="409"/>
      <c r="X29" s="10"/>
    </row>
    <row r="30" spans="1:24" ht="15.95" customHeight="1" x14ac:dyDescent="0.15">
      <c r="A30" s="421"/>
      <c r="B30" s="427"/>
      <c r="C30" s="4"/>
      <c r="D30" s="4"/>
      <c r="E30" s="4"/>
      <c r="F30" s="4"/>
      <c r="G30" s="422" t="s">
        <v>34</v>
      </c>
      <c r="H30" s="422"/>
      <c r="I30" s="422"/>
      <c r="J30" s="423"/>
      <c r="K30" s="423"/>
      <c r="L30" s="423"/>
      <c r="M30" s="423"/>
      <c r="N30" s="423"/>
      <c r="O30" s="423"/>
      <c r="P30" s="423"/>
      <c r="Q30" s="423"/>
      <c r="R30" s="423"/>
      <c r="S30" s="423"/>
      <c r="T30" s="423"/>
      <c r="U30" s="423"/>
      <c r="V30" s="423"/>
      <c r="W30" s="4"/>
      <c r="X30" s="10"/>
    </row>
    <row r="31" spans="1:24" ht="15.95" customHeight="1" x14ac:dyDescent="0.15">
      <c r="A31" s="421"/>
      <c r="B31" s="427"/>
      <c r="C31" s="4"/>
      <c r="D31" s="4"/>
      <c r="E31" s="4"/>
      <c r="F31" s="4"/>
      <c r="G31" s="422"/>
      <c r="H31" s="422"/>
      <c r="I31" s="422"/>
      <c r="J31" s="423"/>
      <c r="K31" s="423"/>
      <c r="L31" s="423"/>
      <c r="M31" s="423"/>
      <c r="N31" s="423"/>
      <c r="O31" s="423"/>
      <c r="P31" s="423"/>
      <c r="Q31" s="423"/>
      <c r="R31" s="423"/>
      <c r="S31" s="423"/>
      <c r="T31" s="423"/>
      <c r="U31" s="423"/>
      <c r="V31" s="423"/>
      <c r="W31" s="4"/>
      <c r="X31" s="10"/>
    </row>
    <row r="32" spans="1:24" ht="15.95" customHeight="1" x14ac:dyDescent="0.15">
      <c r="A32" s="421"/>
      <c r="B32" s="427"/>
      <c r="C32" s="4"/>
      <c r="D32" s="4"/>
      <c r="E32" s="4"/>
      <c r="F32" s="4"/>
      <c r="G32" s="422"/>
      <c r="H32" s="422"/>
      <c r="I32" s="422"/>
      <c r="J32" s="423"/>
      <c r="K32" s="423"/>
      <c r="L32" s="423"/>
      <c r="M32" s="423"/>
      <c r="N32" s="423"/>
      <c r="O32" s="423"/>
      <c r="P32" s="423"/>
      <c r="Q32" s="423"/>
      <c r="R32" s="423"/>
      <c r="S32" s="423"/>
      <c r="T32" s="423"/>
      <c r="U32" s="423"/>
      <c r="V32" s="423"/>
      <c r="W32" s="4"/>
      <c r="X32" s="10"/>
    </row>
    <row r="33" spans="1:24" ht="15.95" customHeight="1" x14ac:dyDescent="0.15">
      <c r="A33" s="14" t="s">
        <v>54</v>
      </c>
      <c r="B33" s="428"/>
      <c r="C33" s="40"/>
      <c r="D33" s="40"/>
      <c r="E33" s="40"/>
      <c r="F33" s="40"/>
      <c r="G33" s="40"/>
      <c r="H33" s="40"/>
      <c r="I33" s="40"/>
      <c r="J33" s="40"/>
      <c r="K33" s="40"/>
      <c r="L33" s="40"/>
      <c r="M33" s="424"/>
      <c r="N33" s="424"/>
      <c r="O33" s="424" t="s">
        <v>31</v>
      </c>
      <c r="P33" s="424"/>
      <c r="Q33" s="425"/>
      <c r="R33" s="425"/>
      <c r="S33" s="425"/>
      <c r="T33" s="425"/>
      <c r="U33" s="425"/>
      <c r="V33" s="425"/>
      <c r="W33" s="425"/>
      <c r="X33" s="15"/>
    </row>
    <row r="34" spans="1:24" ht="15.95" customHeight="1" x14ac:dyDescent="0.15">
      <c r="A34" s="16"/>
      <c r="B34" s="431" t="s">
        <v>43</v>
      </c>
      <c r="C34" s="417" t="s">
        <v>29</v>
      </c>
      <c r="D34" s="417"/>
      <c r="E34" s="417"/>
      <c r="F34" s="417"/>
      <c r="G34" s="433" t="s">
        <v>38</v>
      </c>
      <c r="H34" s="434"/>
      <c r="I34" s="417"/>
      <c r="J34" s="417" t="s">
        <v>39</v>
      </c>
      <c r="K34" s="417"/>
      <c r="L34" s="417"/>
      <c r="M34" s="417" t="s">
        <v>40</v>
      </c>
      <c r="N34" s="417"/>
      <c r="O34" s="417"/>
      <c r="P34" s="417" t="s">
        <v>44</v>
      </c>
      <c r="Q34" s="417"/>
      <c r="R34" s="417"/>
      <c r="S34" s="430" t="s">
        <v>41</v>
      </c>
      <c r="T34" s="417"/>
      <c r="U34" s="417" t="s">
        <v>117</v>
      </c>
      <c r="V34" s="417"/>
      <c r="W34" s="417"/>
      <c r="X34" s="17"/>
    </row>
    <row r="35" spans="1:24" ht="15.95" customHeight="1" x14ac:dyDescent="0.15">
      <c r="A35" s="421" t="s">
        <v>45</v>
      </c>
      <c r="B35" s="427"/>
      <c r="C35" s="409"/>
      <c r="D35" s="409"/>
      <c r="E35" s="409"/>
      <c r="F35" s="409"/>
      <c r="G35" s="422"/>
      <c r="H35" s="422"/>
      <c r="I35" s="409"/>
      <c r="J35" s="409"/>
      <c r="K35" s="409"/>
      <c r="L35" s="409"/>
      <c r="M35" s="409"/>
      <c r="N35" s="409"/>
      <c r="O35" s="409"/>
      <c r="P35" s="409"/>
      <c r="Q35" s="409"/>
      <c r="R35" s="409"/>
      <c r="S35" s="409"/>
      <c r="T35" s="409"/>
      <c r="U35" s="409"/>
      <c r="V35" s="409"/>
      <c r="W35" s="409"/>
      <c r="X35" s="10"/>
    </row>
    <row r="36" spans="1:24" ht="15.95" customHeight="1" x14ac:dyDescent="0.15">
      <c r="A36" s="421"/>
      <c r="B36" s="427"/>
      <c r="C36" s="4"/>
      <c r="D36" s="4"/>
      <c r="E36" s="4"/>
      <c r="F36" s="4"/>
      <c r="G36" s="422" t="s">
        <v>55</v>
      </c>
      <c r="H36" s="422"/>
      <c r="I36" s="422"/>
      <c r="J36" s="423"/>
      <c r="K36" s="423"/>
      <c r="L36" s="423"/>
      <c r="M36" s="423"/>
      <c r="N36" s="423"/>
      <c r="O36" s="423"/>
      <c r="P36" s="423"/>
      <c r="Q36" s="423"/>
      <c r="R36" s="423"/>
      <c r="S36" s="423"/>
      <c r="T36" s="423"/>
      <c r="U36" s="423"/>
      <c r="V36" s="423"/>
      <c r="W36" s="4"/>
      <c r="X36" s="10"/>
    </row>
    <row r="37" spans="1:24" ht="15.95" customHeight="1" x14ac:dyDescent="0.15">
      <c r="A37" s="421"/>
      <c r="B37" s="427"/>
      <c r="C37" s="4"/>
      <c r="D37" s="4"/>
      <c r="E37" s="4"/>
      <c r="F37" s="4"/>
      <c r="G37" s="422"/>
      <c r="H37" s="422"/>
      <c r="I37" s="422"/>
      <c r="J37" s="423"/>
      <c r="K37" s="423"/>
      <c r="L37" s="423"/>
      <c r="M37" s="423"/>
      <c r="N37" s="423"/>
      <c r="O37" s="423"/>
      <c r="P37" s="423"/>
      <c r="Q37" s="423"/>
      <c r="R37" s="423"/>
      <c r="S37" s="423"/>
      <c r="T37" s="423"/>
      <c r="U37" s="423"/>
      <c r="V37" s="423"/>
      <c r="W37" s="4"/>
      <c r="X37" s="10"/>
    </row>
    <row r="38" spans="1:24" ht="15.95" customHeight="1" x14ac:dyDescent="0.15">
      <c r="A38" s="421"/>
      <c r="B38" s="427"/>
      <c r="C38" s="4"/>
      <c r="D38" s="4"/>
      <c r="E38" s="4"/>
      <c r="F38" s="4"/>
      <c r="G38" s="422"/>
      <c r="H38" s="422"/>
      <c r="I38" s="422"/>
      <c r="J38" s="423"/>
      <c r="K38" s="423"/>
      <c r="L38" s="423"/>
      <c r="M38" s="423"/>
      <c r="N38" s="423"/>
      <c r="O38" s="423"/>
      <c r="P38" s="423"/>
      <c r="Q38" s="423"/>
      <c r="R38" s="423"/>
      <c r="S38" s="423"/>
      <c r="T38" s="423"/>
      <c r="U38" s="423"/>
      <c r="V38" s="423"/>
      <c r="W38" s="4"/>
      <c r="X38" s="10"/>
    </row>
    <row r="39" spans="1:24" ht="15.95" customHeight="1" thickBot="1" x14ac:dyDescent="0.2">
      <c r="A39" s="18"/>
      <c r="B39" s="432"/>
      <c r="C39" s="41"/>
      <c r="D39" s="41"/>
      <c r="E39" s="41"/>
      <c r="F39" s="41"/>
      <c r="G39" s="41"/>
      <c r="H39" s="41"/>
      <c r="I39" s="41"/>
      <c r="J39" s="41"/>
      <c r="K39" s="41"/>
      <c r="L39" s="41"/>
      <c r="M39" s="419"/>
      <c r="N39" s="419"/>
      <c r="O39" s="419" t="s">
        <v>31</v>
      </c>
      <c r="P39" s="419"/>
      <c r="Q39" s="429"/>
      <c r="R39" s="429"/>
      <c r="S39" s="429"/>
      <c r="T39" s="429"/>
      <c r="U39" s="429"/>
      <c r="V39" s="429"/>
      <c r="W39" s="429"/>
      <c r="X39" s="12"/>
    </row>
    <row r="40" spans="1:24" ht="14.25" thickBot="1" x14ac:dyDescent="0.2">
      <c r="A40" s="4"/>
      <c r="B40" s="4"/>
      <c r="C40" s="4"/>
      <c r="D40" s="4"/>
      <c r="E40" s="4"/>
      <c r="F40" s="4"/>
      <c r="G40" s="4"/>
      <c r="H40" s="4"/>
      <c r="I40" s="4"/>
      <c r="J40" s="4"/>
      <c r="K40" s="4"/>
      <c r="L40" s="4"/>
      <c r="M40" s="4"/>
      <c r="N40" s="4"/>
      <c r="O40" s="4"/>
      <c r="P40" s="4"/>
      <c r="Q40" s="4"/>
      <c r="R40" s="4"/>
      <c r="S40" s="4"/>
      <c r="T40" s="4"/>
      <c r="U40" s="4"/>
      <c r="V40" s="4"/>
      <c r="W40" s="4"/>
      <c r="X40" s="4"/>
    </row>
    <row r="41" spans="1:24" x14ac:dyDescent="0.15">
      <c r="A41" s="4"/>
      <c r="B41" s="4"/>
      <c r="C41" s="4"/>
      <c r="D41" s="4"/>
      <c r="E41" s="439" t="s">
        <v>46</v>
      </c>
      <c r="F41" s="440"/>
      <c r="G41" s="440"/>
      <c r="H41" s="443" t="s">
        <v>47</v>
      </c>
      <c r="I41" s="440"/>
      <c r="J41" s="440"/>
      <c r="K41" s="444" t="s">
        <v>118</v>
      </c>
      <c r="L41" s="405"/>
      <c r="M41" s="406"/>
      <c r="N41" s="402"/>
      <c r="O41" s="445"/>
      <c r="P41" s="445"/>
      <c r="Q41" s="4"/>
      <c r="R41" s="446" t="s">
        <v>48</v>
      </c>
      <c r="S41" s="405"/>
      <c r="T41" s="408"/>
      <c r="U41" s="444" t="s">
        <v>49</v>
      </c>
      <c r="V41" s="405"/>
      <c r="W41" s="406"/>
      <c r="X41" s="4"/>
    </row>
    <row r="42" spans="1:24" x14ac:dyDescent="0.15">
      <c r="A42" s="4"/>
      <c r="B42" s="4"/>
      <c r="C42" s="4"/>
      <c r="D42" s="4"/>
      <c r="E42" s="441"/>
      <c r="F42" s="442"/>
      <c r="G42" s="442"/>
      <c r="H42" s="442"/>
      <c r="I42" s="442"/>
      <c r="J42" s="442"/>
      <c r="K42" s="435"/>
      <c r="L42" s="414"/>
      <c r="M42" s="415"/>
      <c r="N42" s="445"/>
      <c r="O42" s="445"/>
      <c r="P42" s="445"/>
      <c r="Q42" s="4"/>
      <c r="R42" s="413"/>
      <c r="S42" s="414"/>
      <c r="T42" s="447"/>
      <c r="U42" s="435"/>
      <c r="V42" s="414"/>
      <c r="W42" s="415"/>
      <c r="X42" s="4"/>
    </row>
    <row r="43" spans="1:24" x14ac:dyDescent="0.15">
      <c r="A43" s="4"/>
      <c r="B43" s="4"/>
      <c r="C43" s="4"/>
      <c r="D43" s="4"/>
      <c r="E43" s="441"/>
      <c r="F43" s="442"/>
      <c r="G43" s="442"/>
      <c r="H43" s="442"/>
      <c r="I43" s="442"/>
      <c r="J43" s="442"/>
      <c r="K43" s="435"/>
      <c r="L43" s="414"/>
      <c r="M43" s="415"/>
      <c r="N43" s="445"/>
      <c r="O43" s="445"/>
      <c r="P43" s="445"/>
      <c r="Q43" s="4"/>
      <c r="R43" s="413"/>
      <c r="S43" s="414"/>
      <c r="T43" s="447"/>
      <c r="U43" s="435"/>
      <c r="V43" s="414"/>
      <c r="W43" s="415"/>
      <c r="X43" s="4"/>
    </row>
    <row r="44" spans="1:24" x14ac:dyDescent="0.15">
      <c r="A44" s="4"/>
      <c r="B44" s="4"/>
      <c r="C44" s="4"/>
      <c r="D44" s="4"/>
      <c r="E44" s="441"/>
      <c r="F44" s="442"/>
      <c r="G44" s="442"/>
      <c r="H44" s="442"/>
      <c r="I44" s="442"/>
      <c r="J44" s="442"/>
      <c r="K44" s="435"/>
      <c r="L44" s="414"/>
      <c r="M44" s="415"/>
      <c r="N44" s="445"/>
      <c r="O44" s="445"/>
      <c r="P44" s="445"/>
      <c r="Q44" s="4"/>
      <c r="R44" s="413"/>
      <c r="S44" s="414"/>
      <c r="T44" s="447"/>
      <c r="U44" s="435"/>
      <c r="V44" s="414"/>
      <c r="W44" s="415"/>
      <c r="X44" s="4"/>
    </row>
    <row r="45" spans="1:24" x14ac:dyDescent="0.15">
      <c r="A45" s="4"/>
      <c r="B45" s="4"/>
      <c r="C45" s="4"/>
      <c r="D45" s="4"/>
      <c r="E45" s="441"/>
      <c r="F45" s="442"/>
      <c r="G45" s="442"/>
      <c r="H45" s="442"/>
      <c r="I45" s="442"/>
      <c r="J45" s="442"/>
      <c r="K45" s="435"/>
      <c r="L45" s="414"/>
      <c r="M45" s="415"/>
      <c r="N45" s="409"/>
      <c r="O45" s="409"/>
      <c r="P45" s="409"/>
      <c r="Q45" s="4"/>
      <c r="R45" s="413"/>
      <c r="S45" s="414"/>
      <c r="T45" s="447"/>
      <c r="U45" s="435"/>
      <c r="V45" s="414"/>
      <c r="W45" s="415"/>
      <c r="X45" s="4"/>
    </row>
    <row r="46" spans="1:24" x14ac:dyDescent="0.15">
      <c r="A46" s="4"/>
      <c r="B46" s="4"/>
      <c r="C46" s="4"/>
      <c r="D46" s="4"/>
      <c r="E46" s="441"/>
      <c r="F46" s="442"/>
      <c r="G46" s="442"/>
      <c r="H46" s="442"/>
      <c r="I46" s="442"/>
      <c r="J46" s="442"/>
      <c r="K46" s="435"/>
      <c r="L46" s="414"/>
      <c r="M46" s="415"/>
      <c r="N46" s="409"/>
      <c r="O46" s="409"/>
      <c r="P46" s="409"/>
      <c r="Q46" s="4"/>
      <c r="R46" s="413"/>
      <c r="S46" s="414"/>
      <c r="T46" s="447"/>
      <c r="U46" s="435"/>
      <c r="V46" s="414"/>
      <c r="W46" s="415"/>
      <c r="X46" s="4"/>
    </row>
    <row r="47" spans="1:24" x14ac:dyDescent="0.15">
      <c r="A47" s="4"/>
      <c r="B47" s="4"/>
      <c r="C47" s="4"/>
      <c r="D47" s="4"/>
      <c r="E47" s="441"/>
      <c r="F47" s="442"/>
      <c r="G47" s="442"/>
      <c r="H47" s="442"/>
      <c r="I47" s="442"/>
      <c r="J47" s="442"/>
      <c r="K47" s="435"/>
      <c r="L47" s="414"/>
      <c r="M47" s="415"/>
      <c r="N47" s="409"/>
      <c r="O47" s="409"/>
      <c r="P47" s="409"/>
      <c r="Q47" s="4"/>
      <c r="R47" s="413"/>
      <c r="S47" s="414"/>
      <c r="T47" s="447"/>
      <c r="U47" s="435"/>
      <c r="V47" s="414"/>
      <c r="W47" s="415"/>
      <c r="X47" s="4"/>
    </row>
    <row r="48" spans="1:24" ht="14.25" thickBot="1" x14ac:dyDescent="0.2">
      <c r="A48" s="4"/>
      <c r="B48" s="4"/>
      <c r="C48" s="4"/>
      <c r="D48" s="4"/>
      <c r="E48" s="448"/>
      <c r="F48" s="449"/>
      <c r="G48" s="449"/>
      <c r="H48" s="449"/>
      <c r="I48" s="449"/>
      <c r="J48" s="449"/>
      <c r="K48" s="436"/>
      <c r="L48" s="437"/>
      <c r="M48" s="438"/>
      <c r="N48" s="409"/>
      <c r="O48" s="409"/>
      <c r="P48" s="409"/>
      <c r="Q48" s="4"/>
      <c r="R48" s="450"/>
      <c r="S48" s="437"/>
      <c r="T48" s="451"/>
      <c r="U48" s="436"/>
      <c r="V48" s="437"/>
      <c r="W48" s="438"/>
      <c r="X48" s="4"/>
    </row>
  </sheetData>
  <mergeCells count="67">
    <mergeCell ref="A2:X2"/>
    <mergeCell ref="A3:D3"/>
    <mergeCell ref="E3:G3"/>
    <mergeCell ref="H3:J3"/>
    <mergeCell ref="K3:M3"/>
    <mergeCell ref="N3:X3"/>
    <mergeCell ref="A4:D5"/>
    <mergeCell ref="E4:X4"/>
    <mergeCell ref="E5:G5"/>
    <mergeCell ref="I5:W5"/>
    <mergeCell ref="A6:D6"/>
    <mergeCell ref="E6:X6"/>
    <mergeCell ref="G28:H29"/>
    <mergeCell ref="I28:I29"/>
    <mergeCell ref="J28:K29"/>
    <mergeCell ref="L28:L29"/>
    <mergeCell ref="A7:D7"/>
    <mergeCell ref="E7:X7"/>
    <mergeCell ref="B9:W26"/>
    <mergeCell ref="B27:D27"/>
    <mergeCell ref="E27:F27"/>
    <mergeCell ref="G27:K27"/>
    <mergeCell ref="L27:W27"/>
    <mergeCell ref="J34:K35"/>
    <mergeCell ref="L34:L35"/>
    <mergeCell ref="A29:A32"/>
    <mergeCell ref="G30:I32"/>
    <mergeCell ref="J30:V32"/>
    <mergeCell ref="M33:N33"/>
    <mergeCell ref="O33:P33"/>
    <mergeCell ref="Q33:W33"/>
    <mergeCell ref="M28:N29"/>
    <mergeCell ref="O28:O29"/>
    <mergeCell ref="P28:Q29"/>
    <mergeCell ref="R28:R29"/>
    <mergeCell ref="S28:T29"/>
    <mergeCell ref="U28:W29"/>
    <mergeCell ref="B28:B33"/>
    <mergeCell ref="C28:F29"/>
    <mergeCell ref="A35:A38"/>
    <mergeCell ref="G36:I38"/>
    <mergeCell ref="J36:V38"/>
    <mergeCell ref="M39:N39"/>
    <mergeCell ref="O39:P39"/>
    <mergeCell ref="Q39:W39"/>
    <mergeCell ref="M34:N35"/>
    <mergeCell ref="O34:O35"/>
    <mergeCell ref="P34:Q35"/>
    <mergeCell ref="R34:R35"/>
    <mergeCell ref="S34:T35"/>
    <mergeCell ref="U34:W35"/>
    <mergeCell ref="B34:B39"/>
    <mergeCell ref="C34:F35"/>
    <mergeCell ref="G34:H35"/>
    <mergeCell ref="I34:I35"/>
    <mergeCell ref="U45:W48"/>
    <mergeCell ref="E41:G44"/>
    <mergeCell ref="H41:J44"/>
    <mergeCell ref="K41:M44"/>
    <mergeCell ref="N41:P44"/>
    <mergeCell ref="R41:T44"/>
    <mergeCell ref="U41:W44"/>
    <mergeCell ref="E45:G48"/>
    <mergeCell ref="H45:J48"/>
    <mergeCell ref="K45:M48"/>
    <mergeCell ref="N45:P48"/>
    <mergeCell ref="R45:T48"/>
  </mergeCells>
  <phoneticPr fontId="19"/>
  <pageMargins left="0.70866141732283472" right="0.70866141732283472" top="0.74803149606299213" bottom="0.74803149606299213" header="0.31496062992125984" footer="0.31496062992125984"/>
  <pageSetup paperSize="9" scale="79" orientation="portrait" blackAndWhite="1"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R531"/>
  <sheetViews>
    <sheetView view="pageBreakPreview" zoomScale="85" zoomScaleNormal="70" zoomScaleSheetLayoutView="85" workbookViewId="0">
      <selection activeCell="P19" sqref="P19"/>
    </sheetView>
  </sheetViews>
  <sheetFormatPr defaultColWidth="9" defaultRowHeight="13.5" x14ac:dyDescent="0.15"/>
  <cols>
    <col min="1" max="1" width="1.75" style="46" customWidth="1"/>
    <col min="2" max="2" width="5.375" style="46" customWidth="1"/>
    <col min="3" max="4" width="7.75" style="46" customWidth="1"/>
    <col min="5" max="5" width="10" style="47" customWidth="1"/>
    <col min="6" max="36" width="3.75" style="47" customWidth="1"/>
    <col min="37" max="37" width="7.125" style="46" customWidth="1"/>
    <col min="38" max="38" width="7.125" style="47" customWidth="1"/>
    <col min="39" max="39" width="7.125" style="46" customWidth="1"/>
    <col min="40" max="40" width="9.75" style="49" customWidth="1"/>
    <col min="41" max="41" width="9.125" style="46" customWidth="1"/>
    <col min="42" max="16384" width="9" style="46"/>
  </cols>
  <sheetData>
    <row r="1" spans="1:41" ht="18.75" x14ac:dyDescent="0.15">
      <c r="A1" s="44" t="s">
        <v>121</v>
      </c>
      <c r="B1" s="45"/>
      <c r="P1" s="48"/>
      <c r="AK1" s="47"/>
      <c r="AO1" s="50" t="s">
        <v>122</v>
      </c>
    </row>
    <row r="2" spans="1:41" ht="18.75" x14ac:dyDescent="0.15">
      <c r="B2" s="45"/>
      <c r="P2" s="48"/>
      <c r="AI2" s="46"/>
      <c r="AJ2" s="51"/>
      <c r="AK2" s="51"/>
      <c r="AL2" s="51" t="s">
        <v>71</v>
      </c>
      <c r="AM2" s="493" t="s">
        <v>107</v>
      </c>
      <c r="AN2" s="493"/>
      <c r="AO2" s="493"/>
    </row>
    <row r="3" spans="1:41" ht="18.75" x14ac:dyDescent="0.15">
      <c r="B3" s="45"/>
      <c r="P3" s="48"/>
      <c r="AL3" s="50"/>
    </row>
    <row r="4" spans="1:41" ht="19.5" thickBot="1" x14ac:dyDescent="0.2">
      <c r="B4" s="45"/>
      <c r="P4" s="48"/>
      <c r="AL4" s="50"/>
      <c r="AM4" s="494" t="s">
        <v>72</v>
      </c>
      <c r="AN4" s="494"/>
      <c r="AO4" s="494"/>
    </row>
    <row r="5" spans="1:41" ht="13.5" customHeight="1" x14ac:dyDescent="0.15">
      <c r="B5" s="52" t="s">
        <v>123</v>
      </c>
      <c r="C5" s="52"/>
      <c r="E5" s="47" t="s">
        <v>70</v>
      </c>
      <c r="F5" s="468" t="str">
        <f>入力シート!C5</f>
        <v>××××工事（第２工区）</v>
      </c>
      <c r="G5" s="468"/>
      <c r="H5" s="468"/>
      <c r="I5" s="468"/>
      <c r="J5" s="468"/>
      <c r="K5" s="468"/>
      <c r="L5" s="468"/>
      <c r="M5" s="468"/>
      <c r="N5" s="46"/>
      <c r="O5" s="53"/>
      <c r="P5" s="469" t="s">
        <v>124</v>
      </c>
      <c r="Q5" s="470"/>
      <c r="R5" s="470"/>
      <c r="S5" s="470"/>
      <c r="T5" s="470"/>
      <c r="U5" s="473" t="str">
        <f>IF(AND(U7="未達成",AO8&lt;0.285),"未達成","達成")</f>
        <v>未達成</v>
      </c>
      <c r="V5" s="473"/>
      <c r="W5" s="473"/>
      <c r="X5" s="474"/>
      <c r="Y5" s="46"/>
      <c r="Z5" s="46"/>
      <c r="AA5" s="477" t="s">
        <v>125</v>
      </c>
      <c r="AB5" s="477"/>
      <c r="AC5" s="478" t="s">
        <v>126</v>
      </c>
      <c r="AD5" s="478"/>
      <c r="AE5" s="478"/>
      <c r="AF5" s="478"/>
      <c r="AG5" s="478" t="s">
        <v>127</v>
      </c>
      <c r="AH5" s="478"/>
      <c r="AI5" s="478"/>
      <c r="AJ5" s="478"/>
      <c r="AK5" s="479" t="s">
        <v>56</v>
      </c>
      <c r="AL5" s="480" t="s">
        <v>105</v>
      </c>
      <c r="AM5" s="479" t="s">
        <v>73</v>
      </c>
      <c r="AN5" s="481" t="s">
        <v>74</v>
      </c>
      <c r="AO5" s="479" t="s">
        <v>128</v>
      </c>
    </row>
    <row r="6" spans="1:41" ht="13.5" customHeight="1" x14ac:dyDescent="0.15">
      <c r="B6" s="52" t="s">
        <v>129</v>
      </c>
      <c r="C6" s="52"/>
      <c r="E6" s="47" t="s">
        <v>70</v>
      </c>
      <c r="F6" s="539">
        <f>入力シート!C8</f>
        <v>45785</v>
      </c>
      <c r="G6" s="539"/>
      <c r="H6" s="539"/>
      <c r="I6" s="539"/>
      <c r="J6" s="539"/>
      <c r="K6" s="54"/>
      <c r="L6" s="55"/>
      <c r="M6" s="55"/>
      <c r="N6" s="46"/>
      <c r="O6" s="56"/>
      <c r="P6" s="471"/>
      <c r="Q6" s="472"/>
      <c r="R6" s="472"/>
      <c r="S6" s="472"/>
      <c r="T6" s="472"/>
      <c r="U6" s="475"/>
      <c r="V6" s="475"/>
      <c r="W6" s="475"/>
      <c r="X6" s="476"/>
      <c r="Y6" s="46"/>
      <c r="Z6" s="46"/>
      <c r="AA6" s="477"/>
      <c r="AB6" s="477"/>
      <c r="AC6" s="478"/>
      <c r="AD6" s="478"/>
      <c r="AE6" s="478"/>
      <c r="AF6" s="478"/>
      <c r="AG6" s="478"/>
      <c r="AH6" s="478"/>
      <c r="AI6" s="478"/>
      <c r="AJ6" s="478"/>
      <c r="AK6" s="479"/>
      <c r="AL6" s="480"/>
      <c r="AM6" s="479"/>
      <c r="AN6" s="481"/>
      <c r="AO6" s="479"/>
    </row>
    <row r="7" spans="1:41" ht="13.5" customHeight="1" x14ac:dyDescent="0.15">
      <c r="B7" s="52" t="s">
        <v>130</v>
      </c>
      <c r="C7" s="52"/>
      <c r="E7" s="47" t="s">
        <v>70</v>
      </c>
      <c r="F7" s="538"/>
      <c r="G7" s="538"/>
      <c r="H7" s="538"/>
      <c r="I7" s="538"/>
      <c r="J7" s="538"/>
      <c r="K7" s="54"/>
      <c r="L7" s="55"/>
      <c r="M7" s="55"/>
      <c r="N7" s="46"/>
      <c r="O7" s="57"/>
      <c r="P7" s="482" t="s">
        <v>131</v>
      </c>
      <c r="Q7" s="483"/>
      <c r="R7" s="483"/>
      <c r="S7" s="483"/>
      <c r="T7" s="483"/>
      <c r="U7" s="486" t="str">
        <f>IF(COUNTIF(AO24:AO525,"NG")&gt;=1,"未達成","達成")</f>
        <v>未達成</v>
      </c>
      <c r="V7" s="486"/>
      <c r="W7" s="486"/>
      <c r="X7" s="487"/>
      <c r="Y7" s="46"/>
      <c r="Z7" s="46"/>
      <c r="AA7" s="477"/>
      <c r="AB7" s="477"/>
      <c r="AC7" s="478"/>
      <c r="AD7" s="478"/>
      <c r="AE7" s="478"/>
      <c r="AF7" s="478"/>
      <c r="AG7" s="478"/>
      <c r="AH7" s="478"/>
      <c r="AI7" s="478"/>
      <c r="AJ7" s="478"/>
      <c r="AK7" s="58" t="s">
        <v>132</v>
      </c>
      <c r="AL7" s="59" t="s">
        <v>133</v>
      </c>
      <c r="AM7" s="60" t="s">
        <v>134</v>
      </c>
      <c r="AN7" s="61" t="s">
        <v>135</v>
      </c>
      <c r="AO7" s="58" t="s">
        <v>108</v>
      </c>
    </row>
    <row r="8" spans="1:41" ht="13.5" customHeight="1" thickBot="1" x14ac:dyDescent="0.2">
      <c r="B8" s="62"/>
      <c r="C8" s="63"/>
      <c r="E8" s="51"/>
      <c r="F8" s="54"/>
      <c r="G8" s="63"/>
      <c r="H8" s="54"/>
      <c r="I8" s="54"/>
      <c r="J8" s="54"/>
      <c r="K8" s="54"/>
      <c r="L8" s="54"/>
      <c r="M8" s="54"/>
      <c r="N8" s="46"/>
      <c r="O8" s="46"/>
      <c r="P8" s="484"/>
      <c r="Q8" s="485"/>
      <c r="R8" s="485"/>
      <c r="S8" s="485"/>
      <c r="T8" s="485"/>
      <c r="U8" s="488"/>
      <c r="V8" s="488"/>
      <c r="W8" s="488"/>
      <c r="X8" s="489"/>
      <c r="Y8" s="46"/>
      <c r="Z8" s="46"/>
      <c r="AA8" s="490" t="s">
        <v>75</v>
      </c>
      <c r="AB8" s="490"/>
      <c r="AC8" s="491" t="s">
        <v>76</v>
      </c>
      <c r="AD8" s="491"/>
      <c r="AE8" s="491"/>
      <c r="AF8" s="491"/>
      <c r="AG8" s="492" t="s">
        <v>136</v>
      </c>
      <c r="AH8" s="492"/>
      <c r="AI8" s="492"/>
      <c r="AJ8" s="492"/>
      <c r="AK8" s="64">
        <f>IFERROR((AK29+AK53+AK77+AK101+AK125+AK149+AK173+AK197+AK221+AK245+AK269+AK293+AK317+AK341+AK365+AK389+AK413+AK437+AK461+AK485+AK509),"")</f>
        <v>24</v>
      </c>
      <c r="AL8" s="64">
        <f>IFERROR((AL29+AL53+AL77+AL101+AL125+AL149+AL173+AL197+AL221+AL245+AL269+AL293+AL317+AL341+AL365+AL389+AL413+AL437+AL461+AL485+AL509),"")</f>
        <v>0</v>
      </c>
      <c r="AM8" s="64">
        <f>IFERROR((AM29+AM53+AM77+AM101+AM125+AM149+AM173+AM197+AM221+AM245+AM269+AM293+AM317+AM341+AM365+AM389+AM413+AM437+AM461+AM485+AM509),"")</f>
        <v>0</v>
      </c>
      <c r="AN8" s="65">
        <f>IFERROR(ROUND(AM8/AK8,3),"")</f>
        <v>0</v>
      </c>
      <c r="AO8" s="495">
        <f>ROUND(AVERAGE(AN8:AN21),3)</f>
        <v>0</v>
      </c>
    </row>
    <row r="9" spans="1:41" ht="13.5" customHeight="1" x14ac:dyDescent="0.15">
      <c r="B9" s="496" t="s">
        <v>64</v>
      </c>
      <c r="C9" s="496"/>
      <c r="E9" s="47" t="s">
        <v>70</v>
      </c>
      <c r="F9" s="497">
        <f>+F7-F6+1</f>
        <v>-45784</v>
      </c>
      <c r="G9" s="497"/>
      <c r="H9" s="497"/>
      <c r="I9" s="66"/>
      <c r="J9" s="54"/>
      <c r="K9" s="54"/>
      <c r="L9" s="54"/>
      <c r="M9" s="54"/>
      <c r="N9" s="46"/>
      <c r="O9" s="46"/>
      <c r="P9" s="46"/>
      <c r="Q9" s="46"/>
      <c r="R9" s="46"/>
      <c r="S9" s="46"/>
      <c r="T9" s="46"/>
      <c r="U9" s="46"/>
      <c r="V9" s="46"/>
      <c r="W9" s="46"/>
      <c r="X9" s="46"/>
      <c r="Y9" s="67"/>
      <c r="Z9" s="46"/>
      <c r="AA9" s="490"/>
      <c r="AB9" s="490"/>
      <c r="AC9" s="491"/>
      <c r="AD9" s="491"/>
      <c r="AE9" s="491"/>
      <c r="AF9" s="491"/>
      <c r="AG9" s="498" t="s">
        <v>137</v>
      </c>
      <c r="AH9" s="498"/>
      <c r="AI9" s="498"/>
      <c r="AJ9" s="498"/>
      <c r="AK9" s="68">
        <f t="shared" ref="AK9:AM13" si="0">IFERROR((AK30+AK54+AK78+AK102+AK126+AK150+AK174+AK198+AK222+AK246+AK270+AK294+AK318+AK342+AK366+AK390+AK414+AK438+AK462+AK486+AK510),"")</f>
        <v>24</v>
      </c>
      <c r="AL9" s="68">
        <f t="shared" si="0"/>
        <v>0</v>
      </c>
      <c r="AM9" s="68">
        <f t="shared" si="0"/>
        <v>0</v>
      </c>
      <c r="AN9" s="69">
        <f t="shared" ref="AN9:AN12" si="1">IFERROR(ROUND(AM9/AK9,3),"")</f>
        <v>0</v>
      </c>
      <c r="AO9" s="495"/>
    </row>
    <row r="10" spans="1:41" ht="13.5" customHeight="1" x14ac:dyDescent="0.15">
      <c r="B10" s="70"/>
      <c r="E10" s="46"/>
      <c r="F10" s="46"/>
      <c r="G10" s="46"/>
      <c r="H10" s="46"/>
      <c r="I10" s="46"/>
      <c r="J10" s="46"/>
      <c r="K10" s="46"/>
      <c r="L10" s="46"/>
      <c r="M10" s="46"/>
      <c r="N10" s="46"/>
      <c r="O10" s="46"/>
      <c r="P10" s="46"/>
      <c r="Q10" s="46"/>
      <c r="R10" s="71"/>
      <c r="S10" s="71"/>
      <c r="T10" s="72"/>
      <c r="U10" s="72"/>
      <c r="V10" s="72"/>
      <c r="X10" s="67"/>
      <c r="Y10" s="67"/>
      <c r="Z10" s="46"/>
      <c r="AA10" s="490"/>
      <c r="AB10" s="490"/>
      <c r="AC10" s="491"/>
      <c r="AD10" s="491"/>
      <c r="AE10" s="491"/>
      <c r="AF10" s="491"/>
      <c r="AG10" s="498" t="s">
        <v>138</v>
      </c>
      <c r="AH10" s="498"/>
      <c r="AI10" s="498"/>
      <c r="AJ10" s="498"/>
      <c r="AK10" s="68">
        <f t="shared" si="0"/>
        <v>24</v>
      </c>
      <c r="AL10" s="68">
        <f t="shared" si="0"/>
        <v>0</v>
      </c>
      <c r="AM10" s="68">
        <f t="shared" si="0"/>
        <v>0</v>
      </c>
      <c r="AN10" s="69">
        <f t="shared" si="1"/>
        <v>0</v>
      </c>
      <c r="AO10" s="495"/>
    </row>
    <row r="11" spans="1:41" ht="13.5" customHeight="1" x14ac:dyDescent="0.15">
      <c r="B11" s="70"/>
      <c r="C11" s="56"/>
      <c r="D11" s="56"/>
      <c r="E11" s="51"/>
      <c r="F11" s="51"/>
      <c r="G11" s="51"/>
      <c r="H11" s="46"/>
      <c r="I11" s="46"/>
      <c r="J11" s="46"/>
      <c r="K11" s="46"/>
      <c r="L11" s="46"/>
      <c r="M11" s="46"/>
      <c r="N11" s="46"/>
      <c r="O11" s="46"/>
      <c r="P11" s="46"/>
      <c r="Q11" s="46"/>
      <c r="R11" s="71"/>
      <c r="S11" s="71"/>
      <c r="T11" s="72"/>
      <c r="U11" s="72"/>
      <c r="V11" s="72"/>
      <c r="X11" s="67"/>
      <c r="Y11" s="67"/>
      <c r="Z11" s="46"/>
      <c r="AA11" s="490"/>
      <c r="AB11" s="490"/>
      <c r="AC11" s="491"/>
      <c r="AD11" s="491"/>
      <c r="AE11" s="491"/>
      <c r="AF11" s="491"/>
      <c r="AG11" s="498" t="s">
        <v>139</v>
      </c>
      <c r="AH11" s="498"/>
      <c r="AI11" s="498"/>
      <c r="AJ11" s="498"/>
      <c r="AK11" s="68">
        <f t="shared" si="0"/>
        <v>24</v>
      </c>
      <c r="AL11" s="68">
        <f t="shared" si="0"/>
        <v>0</v>
      </c>
      <c r="AM11" s="68">
        <f t="shared" si="0"/>
        <v>0</v>
      </c>
      <c r="AN11" s="69">
        <f t="shared" si="1"/>
        <v>0</v>
      </c>
      <c r="AO11" s="495"/>
    </row>
    <row r="12" spans="1:41" ht="13.5" customHeight="1" x14ac:dyDescent="0.15">
      <c r="B12" s="70"/>
      <c r="C12" s="56"/>
      <c r="D12" s="56"/>
      <c r="E12" s="51"/>
      <c r="F12" s="51"/>
      <c r="G12" s="51"/>
      <c r="H12" s="46"/>
      <c r="I12" s="46"/>
      <c r="J12" s="46"/>
      <c r="K12" s="46"/>
      <c r="L12" s="46"/>
      <c r="M12" s="46"/>
      <c r="N12" s="46"/>
      <c r="O12" s="46"/>
      <c r="P12" s="46"/>
      <c r="Q12" s="46"/>
      <c r="R12" s="71"/>
      <c r="S12" s="71"/>
      <c r="T12" s="72"/>
      <c r="U12" s="72"/>
      <c r="V12" s="72"/>
      <c r="Z12" s="46"/>
      <c r="AA12" s="490"/>
      <c r="AB12" s="490"/>
      <c r="AC12" s="491"/>
      <c r="AD12" s="491"/>
      <c r="AE12" s="491"/>
      <c r="AF12" s="491"/>
      <c r="AG12" s="499" t="s">
        <v>140</v>
      </c>
      <c r="AH12" s="499"/>
      <c r="AI12" s="499"/>
      <c r="AJ12" s="499"/>
      <c r="AK12" s="68">
        <f t="shared" si="0"/>
        <v>24</v>
      </c>
      <c r="AL12" s="68">
        <f t="shared" si="0"/>
        <v>0</v>
      </c>
      <c r="AM12" s="68">
        <f t="shared" si="0"/>
        <v>0</v>
      </c>
      <c r="AN12" s="69">
        <f t="shared" si="1"/>
        <v>0</v>
      </c>
      <c r="AO12" s="495"/>
    </row>
    <row r="13" spans="1:41" ht="13.5" customHeight="1" x14ac:dyDescent="0.15">
      <c r="B13" s="70"/>
      <c r="C13" s="56"/>
      <c r="D13" s="56"/>
      <c r="E13" s="51"/>
      <c r="F13" s="51"/>
      <c r="G13" s="51"/>
      <c r="H13" s="46"/>
      <c r="I13" s="46"/>
      <c r="J13" s="46"/>
      <c r="K13" s="46"/>
      <c r="L13" s="46"/>
      <c r="M13" s="46"/>
      <c r="N13" s="46"/>
      <c r="O13" s="46"/>
      <c r="P13" s="46"/>
      <c r="Q13" s="46"/>
      <c r="R13" s="71"/>
      <c r="S13" s="71"/>
      <c r="T13" s="72"/>
      <c r="U13" s="72"/>
      <c r="V13" s="72"/>
      <c r="Z13" s="46"/>
      <c r="AA13" s="490"/>
      <c r="AB13" s="490"/>
      <c r="AC13" s="491"/>
      <c r="AD13" s="491"/>
      <c r="AE13" s="491"/>
      <c r="AF13" s="491"/>
      <c r="AG13" s="500"/>
      <c r="AH13" s="500"/>
      <c r="AI13" s="500"/>
      <c r="AJ13" s="500"/>
      <c r="AK13" s="73" t="str">
        <f t="shared" si="0"/>
        <v/>
      </c>
      <c r="AL13" s="74" t="str">
        <f t="shared" si="0"/>
        <v/>
      </c>
      <c r="AM13" s="74" t="str">
        <f t="shared" si="0"/>
        <v/>
      </c>
      <c r="AN13" s="75" t="str">
        <f>IFERROR(ROUND(AM13/AK13,3),"")</f>
        <v/>
      </c>
      <c r="AO13" s="495"/>
    </row>
    <row r="14" spans="1:41" ht="13.5" customHeight="1" x14ac:dyDescent="0.15">
      <c r="B14" s="70"/>
      <c r="C14" s="56"/>
      <c r="D14" s="56"/>
      <c r="E14" s="51"/>
      <c r="F14" s="51"/>
      <c r="G14" s="51"/>
      <c r="H14" s="46"/>
      <c r="I14" s="46"/>
      <c r="J14" s="46"/>
      <c r="K14" s="46"/>
      <c r="L14" s="46"/>
      <c r="M14" s="46"/>
      <c r="N14" s="46"/>
      <c r="O14" s="46"/>
      <c r="P14" s="46"/>
      <c r="Q14" s="46"/>
      <c r="R14" s="71"/>
      <c r="S14" s="71"/>
      <c r="T14" s="72"/>
      <c r="U14" s="72"/>
      <c r="V14" s="72"/>
      <c r="Y14" s="46"/>
      <c r="Z14" s="46"/>
      <c r="AA14" s="478" t="s">
        <v>77</v>
      </c>
      <c r="AB14" s="478"/>
      <c r="AC14" s="501" t="s">
        <v>78</v>
      </c>
      <c r="AD14" s="501"/>
      <c r="AE14" s="501"/>
      <c r="AF14" s="501"/>
      <c r="AG14" s="542" t="s">
        <v>136</v>
      </c>
      <c r="AH14" s="542"/>
      <c r="AI14" s="542"/>
      <c r="AJ14" s="543"/>
      <c r="AK14" s="64">
        <f>IFERROR((AK36+AK60+AK84+AK108+AK132+AK156+AK180+AK204+AK228+AK252+AK276+AK300+AK324+AK348+AK372+AK396+AK420+AK444+AK468+AK492+AK516),"")</f>
        <v>24</v>
      </c>
      <c r="AL14" s="64">
        <f t="shared" ref="AL14:AM15" si="2">IFERROR((AL36+AL60+AL84+AL108+AL132+AL156+AL180+AL204+AL228+AL252+AL276+AL300+AL324+AL348+AL372+AL396+AL420+AL444+AL468+AL492+AL516),"")</f>
        <v>0</v>
      </c>
      <c r="AM14" s="64">
        <f t="shared" si="2"/>
        <v>0</v>
      </c>
      <c r="AN14" s="65">
        <f>IFERROR(ROUND(AM14/AK14,3),"")</f>
        <v>0</v>
      </c>
      <c r="AO14" s="495"/>
    </row>
    <row r="15" spans="1:41" ht="13.5" customHeight="1" x14ac:dyDescent="0.15">
      <c r="B15" s="70"/>
      <c r="C15" s="56"/>
      <c r="D15" s="56"/>
      <c r="E15" s="51"/>
      <c r="F15" s="51"/>
      <c r="G15" s="51"/>
      <c r="H15" s="46"/>
      <c r="I15" s="46"/>
      <c r="J15" s="46"/>
      <c r="K15" s="46"/>
      <c r="L15" s="46"/>
      <c r="M15" s="46"/>
      <c r="N15" s="46"/>
      <c r="O15" s="46"/>
      <c r="P15" s="46"/>
      <c r="Q15" s="46"/>
      <c r="R15" s="71"/>
      <c r="S15" s="71"/>
      <c r="T15" s="72"/>
      <c r="U15" s="72"/>
      <c r="V15" s="72"/>
      <c r="Z15" s="46"/>
      <c r="AA15" s="478"/>
      <c r="AB15" s="478"/>
      <c r="AC15" s="501"/>
      <c r="AD15" s="501"/>
      <c r="AE15" s="501"/>
      <c r="AF15" s="501"/>
      <c r="AG15" s="544" t="s">
        <v>137</v>
      </c>
      <c r="AH15" s="545"/>
      <c r="AI15" s="545"/>
      <c r="AJ15" s="546"/>
      <c r="AK15" s="68">
        <f>IFERROR((AK37+AK61+AK85+AK109+AK133+AK157+AK181+AK205+AK229+AK253+AK277+AK301+AK325+AK349+AK373+AK397+AK421+AK445+AK469+AK493+AK517),"")</f>
        <v>24</v>
      </c>
      <c r="AL15" s="68">
        <f t="shared" si="2"/>
        <v>0</v>
      </c>
      <c r="AM15" s="68">
        <f t="shared" si="2"/>
        <v>0</v>
      </c>
      <c r="AN15" s="69">
        <f t="shared" ref="AN15:AN17" si="3">IFERROR(ROUND(AM15/AK15,3),"")</f>
        <v>0</v>
      </c>
      <c r="AO15" s="495"/>
    </row>
    <row r="16" spans="1:41" ht="13.5" customHeight="1" x14ac:dyDescent="0.15">
      <c r="B16" s="70"/>
      <c r="C16" s="56"/>
      <c r="D16" s="56"/>
      <c r="E16" s="51"/>
      <c r="F16" s="51"/>
      <c r="G16" s="51"/>
      <c r="H16" s="46"/>
      <c r="I16" s="46"/>
      <c r="J16" s="46"/>
      <c r="K16" s="46"/>
      <c r="L16" s="46"/>
      <c r="M16" s="46"/>
      <c r="N16" s="46"/>
      <c r="O16" s="46"/>
      <c r="P16" s="46"/>
      <c r="Q16" s="46"/>
      <c r="R16" s="71"/>
      <c r="S16" s="71"/>
      <c r="T16" s="72"/>
      <c r="U16" s="72"/>
      <c r="V16" s="72"/>
      <c r="Z16" s="46"/>
      <c r="AA16" s="478"/>
      <c r="AB16" s="478"/>
      <c r="AC16" s="501"/>
      <c r="AD16" s="501"/>
      <c r="AE16" s="501"/>
      <c r="AF16" s="501"/>
      <c r="AG16" s="544"/>
      <c r="AH16" s="545"/>
      <c r="AI16" s="545"/>
      <c r="AJ16" s="546"/>
      <c r="AK16" s="68" t="str">
        <f t="shared" ref="AK16:AM17" si="4">IFERROR((AK38+AK62+AK86+AK110+AK134+AK158+AK182+AK206+AK230+AK254+AK278+AK302+AK326+AK350+AK374+AK398+AK422+AK446+AK470+AK494+AK518),"")</f>
        <v/>
      </c>
      <c r="AL16" s="68" t="str">
        <f t="shared" si="4"/>
        <v/>
      </c>
      <c r="AM16" s="68" t="str">
        <f t="shared" si="4"/>
        <v/>
      </c>
      <c r="AN16" s="69" t="str">
        <f t="shared" si="3"/>
        <v/>
      </c>
      <c r="AO16" s="495"/>
    </row>
    <row r="17" spans="1:44" ht="13.5" customHeight="1" x14ac:dyDescent="0.15">
      <c r="B17" s="70"/>
      <c r="C17" s="56"/>
      <c r="D17" s="56"/>
      <c r="E17" s="51"/>
      <c r="F17" s="51"/>
      <c r="G17" s="51"/>
      <c r="H17" s="46"/>
      <c r="I17" s="46"/>
      <c r="J17" s="46"/>
      <c r="K17" s="46"/>
      <c r="L17" s="46"/>
      <c r="M17" s="46"/>
      <c r="N17" s="46"/>
      <c r="O17" s="46"/>
      <c r="P17" s="46"/>
      <c r="Q17" s="46"/>
      <c r="R17" s="71"/>
      <c r="S17" s="71"/>
      <c r="T17" s="72"/>
      <c r="U17" s="72"/>
      <c r="V17" s="72"/>
      <c r="Z17" s="46"/>
      <c r="AA17" s="478"/>
      <c r="AB17" s="478"/>
      <c r="AC17" s="501"/>
      <c r="AD17" s="501"/>
      <c r="AE17" s="501"/>
      <c r="AF17" s="501"/>
      <c r="AG17" s="500"/>
      <c r="AH17" s="500"/>
      <c r="AI17" s="500"/>
      <c r="AJ17" s="500"/>
      <c r="AK17" s="74" t="str">
        <f t="shared" si="4"/>
        <v/>
      </c>
      <c r="AL17" s="74" t="str">
        <f t="shared" si="4"/>
        <v/>
      </c>
      <c r="AM17" s="74" t="str">
        <f t="shared" si="4"/>
        <v/>
      </c>
      <c r="AN17" s="75" t="str">
        <f t="shared" si="3"/>
        <v/>
      </c>
      <c r="AO17" s="495"/>
    </row>
    <row r="18" spans="1:44" ht="13.5" customHeight="1" x14ac:dyDescent="0.15">
      <c r="B18" s="70"/>
      <c r="C18" s="56"/>
      <c r="D18" s="56"/>
      <c r="E18" s="51"/>
      <c r="F18" s="51"/>
      <c r="G18" s="51"/>
      <c r="H18" s="46"/>
      <c r="I18" s="46"/>
      <c r="J18" s="46"/>
      <c r="K18" s="46"/>
      <c r="L18" s="46"/>
      <c r="M18" s="46"/>
      <c r="N18" s="46"/>
      <c r="O18" s="46"/>
      <c r="P18" s="46"/>
      <c r="Q18" s="46"/>
      <c r="R18" s="71"/>
      <c r="S18" s="71"/>
      <c r="T18" s="72"/>
      <c r="U18" s="72"/>
      <c r="V18" s="72"/>
      <c r="Z18" s="46"/>
      <c r="AA18" s="478"/>
      <c r="AB18" s="478"/>
      <c r="AC18" s="501" t="s">
        <v>79</v>
      </c>
      <c r="AD18" s="501"/>
      <c r="AE18" s="501"/>
      <c r="AF18" s="501"/>
      <c r="AG18" s="501" t="s">
        <v>137</v>
      </c>
      <c r="AH18" s="501"/>
      <c r="AI18" s="501"/>
      <c r="AJ18" s="501"/>
      <c r="AK18" s="64">
        <f>IFERROR((AK41+AK65+AK89+AK113+AK137+AK161+AK185+AK209+AK233+AK257+AK281+AK305+AK329+AK353+AK377+AK401+AK425+AK449+AK473+AK497+AK521),"")</f>
        <v>24</v>
      </c>
      <c r="AL18" s="64">
        <f t="shared" ref="AL18:AM18" si="5">IFERROR((AL41+AL65+AL89+AL113+AL137+AL161+AL185+AL209+AL233+AL257+AL281+AL305+AL329+AL353+AL377+AL401+AL425+AL449+AL473+AL497+AL521),"")</f>
        <v>0</v>
      </c>
      <c r="AM18" s="64">
        <f t="shared" si="5"/>
        <v>0</v>
      </c>
      <c r="AN18" s="65">
        <f>IFERROR(ROUND(AM18/AK18,3),"")</f>
        <v>0</v>
      </c>
      <c r="AO18" s="495"/>
    </row>
    <row r="19" spans="1:44" ht="13.5" customHeight="1" x14ac:dyDescent="0.15">
      <c r="B19" s="70"/>
      <c r="C19" s="56"/>
      <c r="D19" s="56"/>
      <c r="E19" s="51"/>
      <c r="F19" s="51"/>
      <c r="G19" s="51"/>
      <c r="H19" s="46"/>
      <c r="I19" s="46"/>
      <c r="J19" s="46"/>
      <c r="K19" s="46"/>
      <c r="L19" s="46"/>
      <c r="M19" s="46"/>
      <c r="N19" s="46"/>
      <c r="O19" s="46"/>
      <c r="P19" s="46"/>
      <c r="Q19" s="46"/>
      <c r="R19" s="71"/>
      <c r="S19" s="71"/>
      <c r="T19" s="72"/>
      <c r="U19" s="72"/>
      <c r="V19" s="72"/>
      <c r="AA19" s="478"/>
      <c r="AB19" s="478"/>
      <c r="AC19" s="501"/>
      <c r="AD19" s="501"/>
      <c r="AE19" s="501"/>
      <c r="AF19" s="501"/>
      <c r="AG19" s="501"/>
      <c r="AH19" s="501"/>
      <c r="AI19" s="501"/>
      <c r="AJ19" s="501"/>
      <c r="AK19" s="68" t="str">
        <f t="shared" ref="AK19:AM21" si="6">IFERROR((AK42+AK66+AK90+AK114+AK138+AK162+AK186+AK210+AK234+AK258+AK282+AK306+AK330+AK354+AK378+AK402+AK426+AK450+AK474+AK498+AK522),"")</f>
        <v/>
      </c>
      <c r="AL19" s="68" t="str">
        <f t="shared" si="6"/>
        <v/>
      </c>
      <c r="AM19" s="68" t="str">
        <f t="shared" si="6"/>
        <v/>
      </c>
      <c r="AN19" s="69" t="str">
        <f t="shared" ref="AN19:AN21" si="7">IFERROR(ROUND(AM19/AK19,3),"")</f>
        <v/>
      </c>
      <c r="AO19" s="495"/>
    </row>
    <row r="20" spans="1:44" ht="13.5" customHeight="1" x14ac:dyDescent="0.15">
      <c r="B20" s="70"/>
      <c r="C20" s="56"/>
      <c r="D20" s="56"/>
      <c r="E20" s="51"/>
      <c r="F20" s="51"/>
      <c r="G20" s="51"/>
      <c r="H20" s="46"/>
      <c r="I20" s="46"/>
      <c r="J20" s="46"/>
      <c r="K20" s="46"/>
      <c r="L20" s="46"/>
      <c r="M20" s="46"/>
      <c r="N20" s="46"/>
      <c r="O20" s="46"/>
      <c r="P20" s="46"/>
      <c r="Q20" s="46"/>
      <c r="R20" s="71"/>
      <c r="S20" s="71"/>
      <c r="T20" s="72"/>
      <c r="U20" s="72"/>
      <c r="V20" s="72"/>
      <c r="W20" s="76"/>
      <c r="X20" s="76"/>
      <c r="Y20" s="76"/>
      <c r="Z20" s="76"/>
      <c r="AA20" s="478"/>
      <c r="AB20" s="478"/>
      <c r="AC20" s="501"/>
      <c r="AD20" s="501"/>
      <c r="AE20" s="501"/>
      <c r="AF20" s="501"/>
      <c r="AG20" s="501"/>
      <c r="AH20" s="501"/>
      <c r="AI20" s="501"/>
      <c r="AJ20" s="501"/>
      <c r="AK20" s="68" t="str">
        <f t="shared" si="6"/>
        <v/>
      </c>
      <c r="AL20" s="68" t="str">
        <f t="shared" si="6"/>
        <v/>
      </c>
      <c r="AM20" s="68" t="str">
        <f t="shared" si="6"/>
        <v/>
      </c>
      <c r="AN20" s="69" t="str">
        <f t="shared" si="7"/>
        <v/>
      </c>
      <c r="AO20" s="495"/>
    </row>
    <row r="21" spans="1:44" ht="13.5" customHeight="1" x14ac:dyDescent="0.15">
      <c r="B21" s="70"/>
      <c r="C21" s="56"/>
      <c r="D21" s="56"/>
      <c r="E21" s="51"/>
      <c r="F21" s="51"/>
      <c r="G21" s="51"/>
      <c r="H21" s="46"/>
      <c r="I21" s="46"/>
      <c r="J21" s="46"/>
      <c r="K21" s="46"/>
      <c r="L21" s="46"/>
      <c r="M21" s="46"/>
      <c r="N21" s="46"/>
      <c r="O21" s="46"/>
      <c r="P21" s="46"/>
      <c r="Q21" s="46"/>
      <c r="R21" s="71"/>
      <c r="S21" s="71"/>
      <c r="T21" s="72"/>
      <c r="U21" s="72"/>
      <c r="V21" s="72"/>
      <c r="W21" s="76"/>
      <c r="X21" s="76"/>
      <c r="Y21" s="76"/>
      <c r="Z21" s="76"/>
      <c r="AA21" s="478"/>
      <c r="AB21" s="478"/>
      <c r="AC21" s="501"/>
      <c r="AD21" s="501"/>
      <c r="AE21" s="501"/>
      <c r="AF21" s="501"/>
      <c r="AG21" s="501"/>
      <c r="AH21" s="501"/>
      <c r="AI21" s="501"/>
      <c r="AJ21" s="501"/>
      <c r="AK21" s="77" t="str">
        <f t="shared" si="6"/>
        <v/>
      </c>
      <c r="AL21" s="77" t="str">
        <f t="shared" si="6"/>
        <v/>
      </c>
      <c r="AM21" s="77" t="str">
        <f t="shared" si="6"/>
        <v/>
      </c>
      <c r="AN21" s="78" t="str">
        <f t="shared" si="7"/>
        <v/>
      </c>
      <c r="AO21" s="495"/>
    </row>
    <row r="22" spans="1:44" ht="18" customHeight="1" x14ac:dyDescent="0.15">
      <c r="E22" s="79"/>
      <c r="F22" s="79"/>
      <c r="G22" s="79"/>
      <c r="H22" s="79"/>
      <c r="J22" s="80"/>
      <c r="K22" s="80"/>
      <c r="L22" s="80"/>
      <c r="M22" s="80"/>
      <c r="N22" s="81"/>
      <c r="O22" s="82"/>
      <c r="P22" s="82"/>
      <c r="Q22" s="82"/>
      <c r="S22" s="83"/>
      <c r="T22" s="83"/>
      <c r="U22" s="83"/>
      <c r="AD22" s="84"/>
      <c r="AE22" s="85"/>
      <c r="AF22" s="85"/>
      <c r="AG22" s="85"/>
      <c r="AH22" s="85"/>
      <c r="AI22" s="85"/>
      <c r="AJ22" s="85"/>
      <c r="AK22" s="85"/>
      <c r="AL22" s="86"/>
    </row>
    <row r="23" spans="1:44" hidden="1" x14ac:dyDescent="0.15">
      <c r="F23" s="46">
        <f>YEAR(F6)</f>
        <v>2025</v>
      </c>
      <c r="G23" s="46">
        <f>MONTH(F6)</f>
        <v>5</v>
      </c>
      <c r="H23" s="46"/>
      <c r="I23" s="87">
        <f>DATE(F23,G23,1)</f>
        <v>45778</v>
      </c>
    </row>
    <row r="24" spans="1:44" ht="13.5" customHeight="1" x14ac:dyDescent="0.15">
      <c r="B24" s="515"/>
      <c r="C24" s="516"/>
      <c r="D24" s="517"/>
      <c r="E24" s="88" t="s">
        <v>141</v>
      </c>
      <c r="F24" s="523">
        <f>F25</f>
        <v>45778</v>
      </c>
      <c r="G24" s="524"/>
      <c r="H24" s="524"/>
      <c r="I24" s="524"/>
      <c r="J24" s="524"/>
      <c r="K24" s="524"/>
      <c r="L24" s="524"/>
      <c r="M24" s="524"/>
      <c r="N24" s="524"/>
      <c r="O24" s="524"/>
      <c r="P24" s="524"/>
      <c r="Q24" s="524"/>
      <c r="R24" s="524"/>
      <c r="S24" s="524"/>
      <c r="T24" s="524"/>
      <c r="U24" s="524"/>
      <c r="V24" s="524"/>
      <c r="W24" s="524"/>
      <c r="X24" s="524"/>
      <c r="Y24" s="524"/>
      <c r="Z24" s="524"/>
      <c r="AA24" s="524"/>
      <c r="AB24" s="524"/>
      <c r="AC24" s="524"/>
      <c r="AD24" s="524"/>
      <c r="AE24" s="524"/>
      <c r="AF24" s="524"/>
      <c r="AG24" s="524"/>
      <c r="AH24" s="524"/>
      <c r="AI24" s="524"/>
      <c r="AJ24" s="524"/>
      <c r="AK24" s="479" t="s">
        <v>80</v>
      </c>
      <c r="AL24" s="525" t="s">
        <v>81</v>
      </c>
      <c r="AM24" s="479" t="s">
        <v>73</v>
      </c>
      <c r="AN24" s="481" t="s">
        <v>142</v>
      </c>
      <c r="AO24" s="479" t="s">
        <v>143</v>
      </c>
      <c r="AQ24" s="502" t="s">
        <v>144</v>
      </c>
      <c r="AR24" s="502" t="s">
        <v>109</v>
      </c>
    </row>
    <row r="25" spans="1:44" hidden="1" x14ac:dyDescent="0.15">
      <c r="B25" s="518"/>
      <c r="C25" s="505"/>
      <c r="D25" s="519"/>
      <c r="E25" s="89"/>
      <c r="F25" s="90">
        <f>DATE($F23,$G23,1)</f>
        <v>45778</v>
      </c>
      <c r="G25" s="91">
        <f>F25+1</f>
        <v>45779</v>
      </c>
      <c r="H25" s="91">
        <f t="shared" ref="H25:AJ25" si="8">G25+1</f>
        <v>45780</v>
      </c>
      <c r="I25" s="91">
        <f t="shared" si="8"/>
        <v>45781</v>
      </c>
      <c r="J25" s="91">
        <f t="shared" si="8"/>
        <v>45782</v>
      </c>
      <c r="K25" s="91">
        <f t="shared" si="8"/>
        <v>45783</v>
      </c>
      <c r="L25" s="91">
        <f t="shared" si="8"/>
        <v>45784</v>
      </c>
      <c r="M25" s="91">
        <f t="shared" si="8"/>
        <v>45785</v>
      </c>
      <c r="N25" s="91">
        <f t="shared" si="8"/>
        <v>45786</v>
      </c>
      <c r="O25" s="91">
        <f t="shared" si="8"/>
        <v>45787</v>
      </c>
      <c r="P25" s="91">
        <f t="shared" si="8"/>
        <v>45788</v>
      </c>
      <c r="Q25" s="91">
        <f t="shared" si="8"/>
        <v>45789</v>
      </c>
      <c r="R25" s="91">
        <f t="shared" si="8"/>
        <v>45790</v>
      </c>
      <c r="S25" s="91">
        <f t="shared" si="8"/>
        <v>45791</v>
      </c>
      <c r="T25" s="91">
        <f t="shared" si="8"/>
        <v>45792</v>
      </c>
      <c r="U25" s="91">
        <f t="shared" si="8"/>
        <v>45793</v>
      </c>
      <c r="V25" s="91">
        <f t="shared" si="8"/>
        <v>45794</v>
      </c>
      <c r="W25" s="91">
        <f t="shared" si="8"/>
        <v>45795</v>
      </c>
      <c r="X25" s="91">
        <f t="shared" si="8"/>
        <v>45796</v>
      </c>
      <c r="Y25" s="91">
        <f t="shared" si="8"/>
        <v>45797</v>
      </c>
      <c r="Z25" s="91">
        <f t="shared" si="8"/>
        <v>45798</v>
      </c>
      <c r="AA25" s="91">
        <f t="shared" si="8"/>
        <v>45799</v>
      </c>
      <c r="AB25" s="91">
        <f t="shared" si="8"/>
        <v>45800</v>
      </c>
      <c r="AC25" s="91">
        <f t="shared" si="8"/>
        <v>45801</v>
      </c>
      <c r="AD25" s="91">
        <f t="shared" si="8"/>
        <v>45802</v>
      </c>
      <c r="AE25" s="91">
        <f t="shared" si="8"/>
        <v>45803</v>
      </c>
      <c r="AF25" s="91">
        <f t="shared" si="8"/>
        <v>45804</v>
      </c>
      <c r="AG25" s="91">
        <f t="shared" si="8"/>
        <v>45805</v>
      </c>
      <c r="AH25" s="91">
        <f t="shared" si="8"/>
        <v>45806</v>
      </c>
      <c r="AI25" s="91">
        <f t="shared" si="8"/>
        <v>45807</v>
      </c>
      <c r="AJ25" s="92">
        <f t="shared" si="8"/>
        <v>45808</v>
      </c>
      <c r="AK25" s="479"/>
      <c r="AL25" s="525"/>
      <c r="AM25" s="479"/>
      <c r="AN25" s="481"/>
      <c r="AO25" s="479"/>
      <c r="AQ25" s="502"/>
      <c r="AR25" s="502"/>
    </row>
    <row r="26" spans="1:44" ht="13.5" customHeight="1" x14ac:dyDescent="0.15">
      <c r="B26" s="518"/>
      <c r="C26" s="505"/>
      <c r="D26" s="519"/>
      <c r="E26" s="89" t="s">
        <v>145</v>
      </c>
      <c r="F26" s="93" t="str">
        <f>IF(F25&gt;=F6,F25,"")</f>
        <v/>
      </c>
      <c r="G26" s="94" t="str">
        <f t="shared" ref="G26:AH26" si="9">IF(G25&lt;$F6,"",IF(F25=EOMONTH(DATE($F23,$G23,1),0),"",IF(F25="","",F25+1)))</f>
        <v/>
      </c>
      <c r="H26" s="94" t="str">
        <f t="shared" si="9"/>
        <v/>
      </c>
      <c r="I26" s="94" t="str">
        <f t="shared" si="9"/>
        <v/>
      </c>
      <c r="J26" s="94" t="str">
        <f t="shared" si="9"/>
        <v/>
      </c>
      <c r="K26" s="94" t="str">
        <f t="shared" si="9"/>
        <v/>
      </c>
      <c r="L26" s="94" t="str">
        <f t="shared" si="9"/>
        <v/>
      </c>
      <c r="M26" s="94">
        <f t="shared" si="9"/>
        <v>45785</v>
      </c>
      <c r="N26" s="94">
        <f t="shared" si="9"/>
        <v>45786</v>
      </c>
      <c r="O26" s="94">
        <f t="shared" si="9"/>
        <v>45787</v>
      </c>
      <c r="P26" s="94">
        <f t="shared" si="9"/>
        <v>45788</v>
      </c>
      <c r="Q26" s="94">
        <f t="shared" si="9"/>
        <v>45789</v>
      </c>
      <c r="R26" s="94">
        <f t="shared" si="9"/>
        <v>45790</v>
      </c>
      <c r="S26" s="94">
        <f t="shared" si="9"/>
        <v>45791</v>
      </c>
      <c r="T26" s="94">
        <f t="shared" si="9"/>
        <v>45792</v>
      </c>
      <c r="U26" s="94">
        <f t="shared" si="9"/>
        <v>45793</v>
      </c>
      <c r="V26" s="94">
        <f t="shared" si="9"/>
        <v>45794</v>
      </c>
      <c r="W26" s="94">
        <f t="shared" si="9"/>
        <v>45795</v>
      </c>
      <c r="X26" s="94">
        <f t="shared" si="9"/>
        <v>45796</v>
      </c>
      <c r="Y26" s="94">
        <f t="shared" si="9"/>
        <v>45797</v>
      </c>
      <c r="Z26" s="94">
        <f t="shared" si="9"/>
        <v>45798</v>
      </c>
      <c r="AA26" s="94">
        <f t="shared" si="9"/>
        <v>45799</v>
      </c>
      <c r="AB26" s="94">
        <f t="shared" si="9"/>
        <v>45800</v>
      </c>
      <c r="AC26" s="94">
        <f t="shared" si="9"/>
        <v>45801</v>
      </c>
      <c r="AD26" s="94">
        <f t="shared" si="9"/>
        <v>45802</v>
      </c>
      <c r="AE26" s="94">
        <f t="shared" si="9"/>
        <v>45803</v>
      </c>
      <c r="AF26" s="94">
        <f t="shared" si="9"/>
        <v>45804</v>
      </c>
      <c r="AG26" s="94">
        <f t="shared" si="9"/>
        <v>45805</v>
      </c>
      <c r="AH26" s="94">
        <f t="shared" si="9"/>
        <v>45806</v>
      </c>
      <c r="AI26" s="94">
        <f>IF(AI25&lt;$F6,"",IF(AH25=EOMONTH(DATE($F23,$G23,1),0),"",IF(AH26="","",AH26+1)))</f>
        <v>45807</v>
      </c>
      <c r="AJ26" s="95">
        <f>IF(AJ25&lt;$F6,"",IF(AI26=EOMONTH(DATE($F23,$G23,1),0),"",IF(AI26="","",AI26+1)))</f>
        <v>45808</v>
      </c>
      <c r="AK26" s="479"/>
      <c r="AL26" s="525"/>
      <c r="AM26" s="479"/>
      <c r="AN26" s="481"/>
      <c r="AO26" s="479"/>
      <c r="AQ26" s="502"/>
      <c r="AR26" s="502"/>
    </row>
    <row r="27" spans="1:44" x14ac:dyDescent="0.15">
      <c r="B27" s="520"/>
      <c r="C27" s="521"/>
      <c r="D27" s="522"/>
      <c r="E27" s="96" t="s">
        <v>65</v>
      </c>
      <c r="F27" s="97" t="str">
        <f>IFERROR(TEXT(WEEKDAY(+F26),"aaa"),"")</f>
        <v/>
      </c>
      <c r="G27" s="97" t="str">
        <f t="shared" ref="G27:AJ27" si="10">IFERROR(TEXT(WEEKDAY(+G26),"aaa"),"")</f>
        <v/>
      </c>
      <c r="H27" s="97" t="str">
        <f t="shared" si="10"/>
        <v/>
      </c>
      <c r="I27" s="97" t="str">
        <f t="shared" si="10"/>
        <v/>
      </c>
      <c r="J27" s="97" t="str">
        <f t="shared" si="10"/>
        <v/>
      </c>
      <c r="K27" s="97" t="str">
        <f>IFERROR(TEXT(WEEKDAY(+K26),"aaa"),"")</f>
        <v/>
      </c>
      <c r="L27" s="97" t="str">
        <f t="shared" si="10"/>
        <v/>
      </c>
      <c r="M27" s="97" t="str">
        <f t="shared" si="10"/>
        <v>木</v>
      </c>
      <c r="N27" s="97" t="str">
        <f t="shared" si="10"/>
        <v>金</v>
      </c>
      <c r="O27" s="97" t="str">
        <f t="shared" si="10"/>
        <v>土</v>
      </c>
      <c r="P27" s="97" t="str">
        <f t="shared" si="10"/>
        <v>日</v>
      </c>
      <c r="Q27" s="97" t="str">
        <f t="shared" si="10"/>
        <v>月</v>
      </c>
      <c r="R27" s="97" t="str">
        <f t="shared" si="10"/>
        <v>火</v>
      </c>
      <c r="S27" s="97" t="str">
        <f t="shared" si="10"/>
        <v>水</v>
      </c>
      <c r="T27" s="97" t="str">
        <f t="shared" si="10"/>
        <v>木</v>
      </c>
      <c r="U27" s="97" t="str">
        <f t="shared" si="10"/>
        <v>金</v>
      </c>
      <c r="V27" s="97" t="str">
        <f t="shared" si="10"/>
        <v>土</v>
      </c>
      <c r="W27" s="97" t="str">
        <f t="shared" si="10"/>
        <v>日</v>
      </c>
      <c r="X27" s="97" t="str">
        <f t="shared" si="10"/>
        <v>月</v>
      </c>
      <c r="Y27" s="97" t="str">
        <f t="shared" si="10"/>
        <v>火</v>
      </c>
      <c r="Z27" s="97" t="str">
        <f t="shared" si="10"/>
        <v>水</v>
      </c>
      <c r="AA27" s="97" t="str">
        <f t="shared" si="10"/>
        <v>木</v>
      </c>
      <c r="AB27" s="97" t="str">
        <f t="shared" si="10"/>
        <v>金</v>
      </c>
      <c r="AC27" s="97" t="str">
        <f t="shared" si="10"/>
        <v>土</v>
      </c>
      <c r="AD27" s="97" t="str">
        <f t="shared" si="10"/>
        <v>日</v>
      </c>
      <c r="AE27" s="97" t="str">
        <f t="shared" si="10"/>
        <v>月</v>
      </c>
      <c r="AF27" s="97" t="str">
        <f t="shared" si="10"/>
        <v>火</v>
      </c>
      <c r="AG27" s="97" t="str">
        <f t="shared" si="10"/>
        <v>水</v>
      </c>
      <c r="AH27" s="97" t="str">
        <f t="shared" si="10"/>
        <v>木</v>
      </c>
      <c r="AI27" s="97" t="str">
        <f t="shared" si="10"/>
        <v>金</v>
      </c>
      <c r="AJ27" s="98" t="str">
        <f t="shared" si="10"/>
        <v>土</v>
      </c>
      <c r="AK27" s="479"/>
      <c r="AL27" s="525"/>
      <c r="AM27" s="479"/>
      <c r="AN27" s="481"/>
      <c r="AO27" s="479"/>
      <c r="AQ27" s="502"/>
      <c r="AR27" s="502"/>
    </row>
    <row r="28" spans="1:44" ht="21" customHeight="1" x14ac:dyDescent="0.15">
      <c r="A28" s="504"/>
      <c r="B28" s="99" t="s">
        <v>146</v>
      </c>
      <c r="C28" s="100" t="s">
        <v>147</v>
      </c>
      <c r="D28" s="101" t="s">
        <v>148</v>
      </c>
      <c r="E28" s="102" t="s">
        <v>149</v>
      </c>
      <c r="F28" s="103"/>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5" t="s">
        <v>132</v>
      </c>
      <c r="AL28" s="105" t="s">
        <v>150</v>
      </c>
      <c r="AM28" s="105" t="s">
        <v>134</v>
      </c>
      <c r="AN28" s="106" t="s">
        <v>151</v>
      </c>
      <c r="AO28" s="105" t="s">
        <v>108</v>
      </c>
      <c r="AQ28" s="503"/>
      <c r="AR28" s="503"/>
    </row>
    <row r="29" spans="1:44" ht="13.5" customHeight="1" x14ac:dyDescent="0.15">
      <c r="A29" s="505"/>
      <c r="B29" s="506" t="s">
        <v>75</v>
      </c>
      <c r="C29" s="509" t="s">
        <v>76</v>
      </c>
      <c r="D29" s="107" t="s">
        <v>136</v>
      </c>
      <c r="E29" s="108"/>
      <c r="F29" s="109"/>
      <c r="G29" s="110"/>
      <c r="H29" s="110"/>
      <c r="I29" s="117"/>
      <c r="J29" s="117"/>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2">
        <f>IF(D29="","",COUNT($F$26:$AJ$26)-AL29)</f>
        <v>24</v>
      </c>
      <c r="AL29" s="113">
        <f>IF(D29="","",AQ29+AR29)</f>
        <v>0</v>
      </c>
      <c r="AM29" s="113">
        <f t="shared" ref="AM29:AM33" si="11">IF(D29="","",COUNTIF(F29:AJ29,"休"))</f>
        <v>0</v>
      </c>
      <c r="AN29" s="84">
        <f t="shared" ref="AN29:AN34" si="12">IF(D29="","",IFERROR(ROUND(AM29/AK29,3),""))</f>
        <v>0</v>
      </c>
      <c r="AO29" s="512">
        <f>ROUND(AVERAGE(AN29:AN44),3)</f>
        <v>0</v>
      </c>
      <c r="AQ29" s="114">
        <f t="shared" ref="AQ29:AQ31" si="13">IF(D29="","",COUNTIF(F29:AJ29,"－"))</f>
        <v>0</v>
      </c>
      <c r="AR29" s="114">
        <f t="shared" ref="AR29:AR32" si="14">IF(D29="","",COUNTIF(F29:AJ29,"外"))</f>
        <v>0</v>
      </c>
    </row>
    <row r="30" spans="1:44" ht="13.5" customHeight="1" x14ac:dyDescent="0.15">
      <c r="B30" s="507"/>
      <c r="C30" s="510"/>
      <c r="D30" s="115" t="s">
        <v>137</v>
      </c>
      <c r="E30" s="108"/>
      <c r="F30" s="116"/>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2">
        <f>IF(D30="","",COUNT($F$26:$AJ$26)-AL30)</f>
        <v>24</v>
      </c>
      <c r="AL30" s="89">
        <f t="shared" ref="AL30:AL33" si="15">IF(D30="","",AQ30+AR30)</f>
        <v>0</v>
      </c>
      <c r="AM30" s="89">
        <f t="shared" si="11"/>
        <v>0</v>
      </c>
      <c r="AN30" s="119">
        <f t="shared" si="12"/>
        <v>0</v>
      </c>
      <c r="AO30" s="513"/>
      <c r="AQ30" s="114">
        <f t="shared" si="13"/>
        <v>0</v>
      </c>
      <c r="AR30" s="114">
        <f t="shared" si="14"/>
        <v>0</v>
      </c>
    </row>
    <row r="31" spans="1:44" x14ac:dyDescent="0.15">
      <c r="B31" s="507"/>
      <c r="C31" s="510"/>
      <c r="D31" s="120" t="s">
        <v>138</v>
      </c>
      <c r="E31" s="108"/>
      <c r="F31" s="116"/>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2">
        <f t="shared" ref="AK31:AK33" si="16">IF(D31="","",COUNT($F$26:$AJ$26)-AL31)</f>
        <v>24</v>
      </c>
      <c r="AL31" s="89">
        <f t="shared" si="15"/>
        <v>0</v>
      </c>
      <c r="AM31" s="89">
        <f t="shared" si="11"/>
        <v>0</v>
      </c>
      <c r="AN31" s="119">
        <f t="shared" si="12"/>
        <v>0</v>
      </c>
      <c r="AO31" s="513"/>
      <c r="AQ31" s="114">
        <f t="shared" si="13"/>
        <v>0</v>
      </c>
      <c r="AR31" s="114">
        <f t="shared" si="14"/>
        <v>0</v>
      </c>
    </row>
    <row r="32" spans="1:44" x14ac:dyDescent="0.15">
      <c r="B32" s="507"/>
      <c r="C32" s="510"/>
      <c r="D32" s="120" t="s">
        <v>139</v>
      </c>
      <c r="E32" s="121"/>
      <c r="F32" s="116"/>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2">
        <f t="shared" si="16"/>
        <v>24</v>
      </c>
      <c r="AL32" s="89">
        <f>IF(D32="","",AQ32+AR32)</f>
        <v>0</v>
      </c>
      <c r="AM32" s="89">
        <f t="shared" si="11"/>
        <v>0</v>
      </c>
      <c r="AN32" s="119">
        <f t="shared" si="12"/>
        <v>0</v>
      </c>
      <c r="AO32" s="513"/>
      <c r="AQ32" s="114">
        <f>IF(D32="","",COUNTIF(F32:AJ32,"－"))</f>
        <v>0</v>
      </c>
      <c r="AR32" s="114">
        <f t="shared" si="14"/>
        <v>0</v>
      </c>
    </row>
    <row r="33" spans="1:44" x14ac:dyDescent="0.15">
      <c r="B33" s="507"/>
      <c r="C33" s="510"/>
      <c r="D33" s="120" t="s">
        <v>140</v>
      </c>
      <c r="E33" s="108"/>
      <c r="F33" s="116"/>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2">
        <f t="shared" si="16"/>
        <v>24</v>
      </c>
      <c r="AL33" s="89">
        <f t="shared" si="15"/>
        <v>0</v>
      </c>
      <c r="AM33" s="89">
        <f t="shared" si="11"/>
        <v>0</v>
      </c>
      <c r="AN33" s="119">
        <f>IF(D33="","",IFERROR(ROUND(AM33/AK33,3),""))</f>
        <v>0</v>
      </c>
      <c r="AO33" s="513"/>
      <c r="AQ33" s="114">
        <f>IF(D33="","",COUNTIF(F33:AJ33,"－"))</f>
        <v>0</v>
      </c>
      <c r="AR33" s="114">
        <f>IF(D33="","",COUNTIF(F33:AJ33,"外"))</f>
        <v>0</v>
      </c>
    </row>
    <row r="34" spans="1:44" x14ac:dyDescent="0.15">
      <c r="B34" s="508"/>
      <c r="C34" s="511"/>
      <c r="D34" s="122"/>
      <c r="E34" s="123"/>
      <c r="F34" s="124"/>
      <c r="G34" s="125"/>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7"/>
      <c r="AH34" s="127"/>
      <c r="AI34" s="127"/>
      <c r="AJ34" s="127"/>
      <c r="AK34" s="112" t="str">
        <f>IF(D34="","",COUNT($F$26:$AJ$26)-AL34)</f>
        <v/>
      </c>
      <c r="AL34" s="113" t="str">
        <f>IF(D34="","",AQ34+AR34)</f>
        <v/>
      </c>
      <c r="AM34" s="128" t="str">
        <f>IF(D34="","",COUNTIF(F34:AJ34,"休"))</f>
        <v/>
      </c>
      <c r="AN34" s="119" t="str">
        <f t="shared" si="12"/>
        <v/>
      </c>
      <c r="AO34" s="513"/>
      <c r="AQ34" s="114" t="str">
        <f>IF(D34="","",COUNTIF(F34:AJ34,"－"))</f>
        <v/>
      </c>
      <c r="AR34" s="114" t="str">
        <f>IF(D34="","",COUNTIF(F34:AJ34,"外"))</f>
        <v/>
      </c>
    </row>
    <row r="35" spans="1:44" ht="23.25" customHeight="1" x14ac:dyDescent="0.15">
      <c r="A35" s="504"/>
      <c r="B35" s="506" t="s">
        <v>77</v>
      </c>
      <c r="C35" s="509" t="s">
        <v>78</v>
      </c>
      <c r="D35" s="101" t="s">
        <v>152</v>
      </c>
      <c r="E35" s="129" t="s">
        <v>149</v>
      </c>
      <c r="F35" s="103"/>
      <c r="G35" s="104"/>
      <c r="H35" s="104"/>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30"/>
      <c r="AH35" s="130"/>
      <c r="AI35" s="130"/>
      <c r="AJ35" s="130"/>
      <c r="AK35" s="131"/>
      <c r="AL35" s="114"/>
      <c r="AM35" s="132"/>
      <c r="AN35" s="133"/>
      <c r="AO35" s="513"/>
    </row>
    <row r="36" spans="1:44" ht="13.5" customHeight="1" x14ac:dyDescent="0.15">
      <c r="A36" s="505"/>
      <c r="B36" s="507"/>
      <c r="C36" s="510"/>
      <c r="D36" s="134" t="s">
        <v>136</v>
      </c>
      <c r="E36" s="108"/>
      <c r="F36" s="109"/>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2">
        <f>IF(D36="","",COUNT($F$26:$AJ$26)-AL36)</f>
        <v>24</v>
      </c>
      <c r="AL36" s="113">
        <f>IF(D36="","",AQ36+AR36)</f>
        <v>0</v>
      </c>
      <c r="AM36" s="113">
        <f t="shared" ref="AM36:AM39" si="17">IF(D36="","",COUNTIF(F36:AJ36,"休"))</f>
        <v>0</v>
      </c>
      <c r="AN36" s="84">
        <f t="shared" ref="AN36:AN39" si="18">IF(D36="","",IFERROR(ROUND(AM36/AK36,3),""))</f>
        <v>0</v>
      </c>
      <c r="AO36" s="513"/>
      <c r="AQ36" s="114">
        <f>+COUNTIF(F36:AI36,"－")</f>
        <v>0</v>
      </c>
      <c r="AR36" s="114">
        <f>+COUNTIF(F36:AI36,"外")</f>
        <v>0</v>
      </c>
    </row>
    <row r="37" spans="1:44" ht="13.5" customHeight="1" x14ac:dyDescent="0.15">
      <c r="B37" s="507"/>
      <c r="C37" s="510"/>
      <c r="D37" s="115" t="s">
        <v>137</v>
      </c>
      <c r="E37" s="135"/>
      <c r="F37" s="116"/>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2">
        <f>IF(D37="","",COUNT($F$26:$AJ$26)-AL37)</f>
        <v>24</v>
      </c>
      <c r="AL37" s="89">
        <f t="shared" ref="AL37:AL39" si="19">IF(D37="","",AQ37+AR37)</f>
        <v>0</v>
      </c>
      <c r="AM37" s="89">
        <f t="shared" si="17"/>
        <v>0</v>
      </c>
      <c r="AN37" s="119">
        <f t="shared" si="18"/>
        <v>0</v>
      </c>
      <c r="AO37" s="513"/>
      <c r="AQ37" s="114">
        <f>+COUNTIF(F37:AI37,"－")</f>
        <v>0</v>
      </c>
      <c r="AR37" s="114">
        <f>+COUNTIF(F37:AI37,"外")</f>
        <v>0</v>
      </c>
    </row>
    <row r="38" spans="1:44" x14ac:dyDescent="0.15">
      <c r="B38" s="507"/>
      <c r="C38" s="510"/>
      <c r="E38" s="135"/>
      <c r="F38" s="116"/>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2" t="str">
        <f t="shared" ref="AK38:AK39" si="20">IF(D38="","",COUNT($F$26:$AJ$26)-AL38)</f>
        <v/>
      </c>
      <c r="AL38" s="89" t="str">
        <f t="shared" si="19"/>
        <v/>
      </c>
      <c r="AM38" s="89" t="str">
        <f t="shared" si="17"/>
        <v/>
      </c>
      <c r="AN38" s="119" t="str">
        <f t="shared" si="18"/>
        <v/>
      </c>
      <c r="AO38" s="513"/>
      <c r="AQ38" s="114">
        <f>+COUNTIF(F38:AJ38,"－")</f>
        <v>0</v>
      </c>
      <c r="AR38" s="114">
        <f>+COUNTIF(F38:AJ38,"外")</f>
        <v>0</v>
      </c>
    </row>
    <row r="39" spans="1:44" x14ac:dyDescent="0.15">
      <c r="B39" s="507"/>
      <c r="C39" s="511"/>
      <c r="D39" s="136"/>
      <c r="E39" s="128"/>
      <c r="F39" s="116"/>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12" t="str">
        <f t="shared" si="20"/>
        <v/>
      </c>
      <c r="AL39" s="113" t="str">
        <f t="shared" si="19"/>
        <v/>
      </c>
      <c r="AM39" s="89" t="str">
        <f t="shared" si="17"/>
        <v/>
      </c>
      <c r="AN39" s="119" t="str">
        <f t="shared" si="18"/>
        <v/>
      </c>
      <c r="AO39" s="513"/>
      <c r="AQ39" s="114">
        <f>+COUNTIF(F39:AJ39,"－")</f>
        <v>0</v>
      </c>
      <c r="AR39" s="114">
        <f>+COUNTIF(F39:AJ39,"外")</f>
        <v>0</v>
      </c>
    </row>
    <row r="40" spans="1:44" ht="23.25" customHeight="1" x14ac:dyDescent="0.15">
      <c r="A40" s="504"/>
      <c r="B40" s="507"/>
      <c r="C40" s="509" t="s">
        <v>79</v>
      </c>
      <c r="D40" s="101" t="s">
        <v>127</v>
      </c>
      <c r="E40" s="138" t="s">
        <v>149</v>
      </c>
      <c r="F40" s="103"/>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30"/>
      <c r="AH40" s="130"/>
      <c r="AI40" s="130"/>
      <c r="AJ40" s="130"/>
      <c r="AK40" s="131"/>
      <c r="AL40" s="114"/>
      <c r="AM40" s="139"/>
      <c r="AN40" s="133"/>
      <c r="AO40" s="513"/>
    </row>
    <row r="41" spans="1:44" ht="13.5" customHeight="1" x14ac:dyDescent="0.15">
      <c r="A41" s="505"/>
      <c r="B41" s="507"/>
      <c r="C41" s="510"/>
      <c r="D41" s="140" t="s">
        <v>137</v>
      </c>
      <c r="E41" s="108"/>
      <c r="F41" s="109"/>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2">
        <f>IF(D41="","",COUNT($F$26:$AJ$26)-AL41)</f>
        <v>24</v>
      </c>
      <c r="AL41" s="113">
        <f>IF(D41="","",AQ41+AR41)</f>
        <v>0</v>
      </c>
      <c r="AM41" s="113">
        <f t="shared" ref="AM41:AM44" si="21">IF(D41="","",COUNTIF(F41:AJ41,"休"))</f>
        <v>0</v>
      </c>
      <c r="AN41" s="84">
        <f t="shared" ref="AN41:AN44" si="22">IF(D41="","",IFERROR(ROUND(AM41/AK41,3),""))</f>
        <v>0</v>
      </c>
      <c r="AO41" s="513"/>
      <c r="AQ41" s="114">
        <f>+COUNTIF(F41:AJ41,"－")</f>
        <v>0</v>
      </c>
      <c r="AR41" s="114">
        <f>+COUNTIF(F41:AJ41,"外")</f>
        <v>0</v>
      </c>
    </row>
    <row r="42" spans="1:44" ht="13.5" customHeight="1" x14ac:dyDescent="0.15">
      <c r="B42" s="507"/>
      <c r="C42" s="510"/>
      <c r="E42" s="135"/>
      <c r="F42" s="116"/>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2" t="str">
        <f>IF(D42="","",COUNT($F$26:$AJ$26)-AL42)</f>
        <v/>
      </c>
      <c r="AL42" s="89" t="str">
        <f t="shared" ref="AL42:AL44" si="23">IF(D42="","",AQ42+AR42)</f>
        <v/>
      </c>
      <c r="AM42" s="89" t="str">
        <f t="shared" si="21"/>
        <v/>
      </c>
      <c r="AN42" s="119" t="str">
        <f t="shared" si="22"/>
        <v/>
      </c>
      <c r="AO42" s="513"/>
      <c r="AQ42" s="114">
        <f>+COUNTIF(F42:AJ42,"－")</f>
        <v>0</v>
      </c>
      <c r="AR42" s="114">
        <f>+COUNTIF(F42:AJ42,"外")</f>
        <v>0</v>
      </c>
    </row>
    <row r="43" spans="1:44" x14ac:dyDescent="0.15">
      <c r="B43" s="507"/>
      <c r="C43" s="510"/>
      <c r="E43" s="135"/>
      <c r="F43" s="116"/>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2" t="str">
        <f t="shared" ref="AK43:AK44" si="24">IF(D43="","",COUNT($F$26:$AJ$26)-AL43)</f>
        <v/>
      </c>
      <c r="AL43" s="89" t="str">
        <f t="shared" si="23"/>
        <v/>
      </c>
      <c r="AM43" s="89" t="str">
        <f t="shared" si="21"/>
        <v/>
      </c>
      <c r="AN43" s="119" t="str">
        <f t="shared" si="22"/>
        <v/>
      </c>
      <c r="AO43" s="513"/>
      <c r="AQ43" s="114">
        <f>+COUNTIF(F43:AJ43,"－")</f>
        <v>0</v>
      </c>
      <c r="AR43" s="114">
        <f>+COUNTIF(F43:AJ43,"外")</f>
        <v>0</v>
      </c>
    </row>
    <row r="44" spans="1:44" ht="14.25" thickBot="1" x14ac:dyDescent="0.2">
      <c r="B44" s="508"/>
      <c r="C44" s="511"/>
      <c r="D44" s="136"/>
      <c r="E44" s="128"/>
      <c r="F44" s="142"/>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44" t="str">
        <f t="shared" si="24"/>
        <v/>
      </c>
      <c r="AL44" s="128" t="str">
        <f t="shared" si="23"/>
        <v/>
      </c>
      <c r="AM44" s="96" t="str">
        <f t="shared" si="21"/>
        <v/>
      </c>
      <c r="AN44" s="119" t="str">
        <f t="shared" si="22"/>
        <v/>
      </c>
      <c r="AO44" s="514"/>
      <c r="AQ44" s="114">
        <f>+COUNTIF(F44:AJ44,"－")</f>
        <v>0</v>
      </c>
      <c r="AR44" s="114">
        <f>+COUNTIF(F44:AJ44,"外")</f>
        <v>0</v>
      </c>
    </row>
    <row r="45" spans="1:44" ht="14.25" thickBot="1" x14ac:dyDescent="0.2">
      <c r="B45" s="145"/>
      <c r="C45" s="146"/>
      <c r="F45" s="111"/>
      <c r="G45" s="111"/>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47"/>
      <c r="AN45" s="148" t="s">
        <v>153</v>
      </c>
      <c r="AO45" s="149" t="str">
        <f>IF(AO29&gt;=0.285,"OK","NG")</f>
        <v>NG</v>
      </c>
      <c r="AQ45" s="47"/>
      <c r="AR45" s="47"/>
    </row>
    <row r="46" spans="1:44" x14ac:dyDescent="0.15">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150"/>
      <c r="AJ46" s="150"/>
    </row>
    <row r="47" spans="1:44" hidden="1" x14ac:dyDescent="0.15">
      <c r="F47" s="47" t="e">
        <f>YEAR(F50)</f>
        <v>#VALUE!</v>
      </c>
      <c r="G47" s="47" t="e">
        <f>MONTH(F50)</f>
        <v>#VALUE!</v>
      </c>
    </row>
    <row r="48" spans="1:44" ht="13.5" customHeight="1" x14ac:dyDescent="0.15">
      <c r="B48" s="515"/>
      <c r="C48" s="516"/>
      <c r="D48" s="517"/>
      <c r="E48" s="151" t="s">
        <v>141</v>
      </c>
      <c r="F48" s="523" t="str">
        <f>F50</f>
        <v/>
      </c>
      <c r="G48" s="524"/>
      <c r="H48" s="524"/>
      <c r="I48" s="524"/>
      <c r="J48" s="524"/>
      <c r="K48" s="524"/>
      <c r="L48" s="524"/>
      <c r="M48" s="524"/>
      <c r="N48" s="524"/>
      <c r="O48" s="524"/>
      <c r="P48" s="524"/>
      <c r="Q48" s="524"/>
      <c r="R48" s="524"/>
      <c r="S48" s="524"/>
      <c r="T48" s="524"/>
      <c r="U48" s="524"/>
      <c r="V48" s="524"/>
      <c r="W48" s="524"/>
      <c r="X48" s="524"/>
      <c r="Y48" s="524"/>
      <c r="Z48" s="524"/>
      <c r="AA48" s="524"/>
      <c r="AB48" s="524"/>
      <c r="AC48" s="524"/>
      <c r="AD48" s="524"/>
      <c r="AE48" s="524"/>
      <c r="AF48" s="524"/>
      <c r="AG48" s="524"/>
      <c r="AH48" s="524"/>
      <c r="AI48" s="524"/>
      <c r="AJ48" s="524"/>
      <c r="AK48" s="479" t="s">
        <v>80</v>
      </c>
      <c r="AL48" s="525" t="s">
        <v>81</v>
      </c>
      <c r="AM48" s="479" t="s">
        <v>73</v>
      </c>
      <c r="AN48" s="481" t="s">
        <v>142</v>
      </c>
      <c r="AO48" s="479" t="s">
        <v>143</v>
      </c>
      <c r="AQ48" s="502" t="s">
        <v>144</v>
      </c>
      <c r="AR48" s="502" t="s">
        <v>109</v>
      </c>
    </row>
    <row r="49" spans="2:44" ht="13.5" hidden="1" customHeight="1" x14ac:dyDescent="0.15">
      <c r="B49" s="518"/>
      <c r="C49" s="505"/>
      <c r="D49" s="519"/>
      <c r="E49" s="152"/>
      <c r="F49" s="94" t="e">
        <f>DATE($F47,$G47,1)</f>
        <v>#VALUE!</v>
      </c>
      <c r="G49" s="94" t="e">
        <f>F49+1</f>
        <v>#VALUE!</v>
      </c>
      <c r="H49" s="94" t="e">
        <f t="shared" ref="H49:AJ49" si="25">G49+1</f>
        <v>#VALUE!</v>
      </c>
      <c r="I49" s="94" t="e">
        <f t="shared" si="25"/>
        <v>#VALUE!</v>
      </c>
      <c r="J49" s="94" t="e">
        <f t="shared" si="25"/>
        <v>#VALUE!</v>
      </c>
      <c r="K49" s="94" t="e">
        <f t="shared" si="25"/>
        <v>#VALUE!</v>
      </c>
      <c r="L49" s="94" t="e">
        <f t="shared" si="25"/>
        <v>#VALUE!</v>
      </c>
      <c r="M49" s="94" t="e">
        <f t="shared" si="25"/>
        <v>#VALUE!</v>
      </c>
      <c r="N49" s="94" t="e">
        <f t="shared" si="25"/>
        <v>#VALUE!</v>
      </c>
      <c r="O49" s="94" t="e">
        <f t="shared" si="25"/>
        <v>#VALUE!</v>
      </c>
      <c r="P49" s="94" t="e">
        <f t="shared" si="25"/>
        <v>#VALUE!</v>
      </c>
      <c r="Q49" s="94" t="e">
        <f t="shared" si="25"/>
        <v>#VALUE!</v>
      </c>
      <c r="R49" s="94" t="e">
        <f t="shared" si="25"/>
        <v>#VALUE!</v>
      </c>
      <c r="S49" s="94" t="e">
        <f t="shared" si="25"/>
        <v>#VALUE!</v>
      </c>
      <c r="T49" s="94" t="e">
        <f t="shared" si="25"/>
        <v>#VALUE!</v>
      </c>
      <c r="U49" s="94" t="e">
        <f t="shared" si="25"/>
        <v>#VALUE!</v>
      </c>
      <c r="V49" s="94" t="e">
        <f t="shared" si="25"/>
        <v>#VALUE!</v>
      </c>
      <c r="W49" s="94" t="e">
        <f t="shared" si="25"/>
        <v>#VALUE!</v>
      </c>
      <c r="X49" s="94" t="e">
        <f t="shared" si="25"/>
        <v>#VALUE!</v>
      </c>
      <c r="Y49" s="94" t="e">
        <f t="shared" si="25"/>
        <v>#VALUE!</v>
      </c>
      <c r="Z49" s="94" t="e">
        <f t="shared" si="25"/>
        <v>#VALUE!</v>
      </c>
      <c r="AA49" s="94" t="e">
        <f t="shared" si="25"/>
        <v>#VALUE!</v>
      </c>
      <c r="AB49" s="94" t="e">
        <f t="shared" si="25"/>
        <v>#VALUE!</v>
      </c>
      <c r="AC49" s="94" t="e">
        <f t="shared" si="25"/>
        <v>#VALUE!</v>
      </c>
      <c r="AD49" s="94" t="e">
        <f t="shared" si="25"/>
        <v>#VALUE!</v>
      </c>
      <c r="AE49" s="94" t="e">
        <f t="shared" si="25"/>
        <v>#VALUE!</v>
      </c>
      <c r="AF49" s="94" t="e">
        <f t="shared" si="25"/>
        <v>#VALUE!</v>
      </c>
      <c r="AG49" s="94" t="e">
        <f t="shared" si="25"/>
        <v>#VALUE!</v>
      </c>
      <c r="AH49" s="94" t="e">
        <f t="shared" si="25"/>
        <v>#VALUE!</v>
      </c>
      <c r="AI49" s="94" t="e">
        <f t="shared" si="25"/>
        <v>#VALUE!</v>
      </c>
      <c r="AJ49" s="94" t="e">
        <f t="shared" si="25"/>
        <v>#VALUE!</v>
      </c>
      <c r="AK49" s="479"/>
      <c r="AL49" s="525"/>
      <c r="AM49" s="479"/>
      <c r="AN49" s="481"/>
      <c r="AO49" s="479"/>
      <c r="AQ49" s="502"/>
      <c r="AR49" s="502"/>
    </row>
    <row r="50" spans="2:44" x14ac:dyDescent="0.15">
      <c r="B50" s="518"/>
      <c r="C50" s="505"/>
      <c r="D50" s="519"/>
      <c r="E50" s="153" t="s">
        <v>145</v>
      </c>
      <c r="F50" s="154" t="str">
        <f>IF(EDATE(F25,1)&gt;$F$7,"",EDATE(F25,1))</f>
        <v/>
      </c>
      <c r="G50" s="94" t="e">
        <f t="shared" ref="G50:AJ50" si="26">IF(G49&gt;$F$7,"",IF(F50=EOMONTH(DATE($F47,$G47,1),0),"",IF(F50="","",F50+1)))</f>
        <v>#VALUE!</v>
      </c>
      <c r="H50" s="94" t="e">
        <f t="shared" si="26"/>
        <v>#VALUE!</v>
      </c>
      <c r="I50" s="94" t="e">
        <f t="shared" si="26"/>
        <v>#VALUE!</v>
      </c>
      <c r="J50" s="94" t="e">
        <f t="shared" si="26"/>
        <v>#VALUE!</v>
      </c>
      <c r="K50" s="94" t="e">
        <f t="shared" si="26"/>
        <v>#VALUE!</v>
      </c>
      <c r="L50" s="94" t="e">
        <f t="shared" si="26"/>
        <v>#VALUE!</v>
      </c>
      <c r="M50" s="94" t="e">
        <f t="shared" si="26"/>
        <v>#VALUE!</v>
      </c>
      <c r="N50" s="94" t="e">
        <f t="shared" si="26"/>
        <v>#VALUE!</v>
      </c>
      <c r="O50" s="94" t="e">
        <f t="shared" si="26"/>
        <v>#VALUE!</v>
      </c>
      <c r="P50" s="94" t="e">
        <f t="shared" si="26"/>
        <v>#VALUE!</v>
      </c>
      <c r="Q50" s="94" t="e">
        <f t="shared" si="26"/>
        <v>#VALUE!</v>
      </c>
      <c r="R50" s="94" t="e">
        <f t="shared" si="26"/>
        <v>#VALUE!</v>
      </c>
      <c r="S50" s="94" t="e">
        <f t="shared" si="26"/>
        <v>#VALUE!</v>
      </c>
      <c r="T50" s="94" t="e">
        <f t="shared" si="26"/>
        <v>#VALUE!</v>
      </c>
      <c r="U50" s="94" t="e">
        <f t="shared" si="26"/>
        <v>#VALUE!</v>
      </c>
      <c r="V50" s="94" t="e">
        <f t="shared" si="26"/>
        <v>#VALUE!</v>
      </c>
      <c r="W50" s="94" t="e">
        <f t="shared" si="26"/>
        <v>#VALUE!</v>
      </c>
      <c r="X50" s="94" t="e">
        <f t="shared" si="26"/>
        <v>#VALUE!</v>
      </c>
      <c r="Y50" s="94" t="e">
        <f t="shared" si="26"/>
        <v>#VALUE!</v>
      </c>
      <c r="Z50" s="94" t="e">
        <f t="shared" si="26"/>
        <v>#VALUE!</v>
      </c>
      <c r="AA50" s="94" t="e">
        <f t="shared" si="26"/>
        <v>#VALUE!</v>
      </c>
      <c r="AB50" s="94" t="e">
        <f t="shared" si="26"/>
        <v>#VALUE!</v>
      </c>
      <c r="AC50" s="94" t="e">
        <f t="shared" si="26"/>
        <v>#VALUE!</v>
      </c>
      <c r="AD50" s="94" t="e">
        <f t="shared" si="26"/>
        <v>#VALUE!</v>
      </c>
      <c r="AE50" s="94" t="e">
        <f t="shared" si="26"/>
        <v>#VALUE!</v>
      </c>
      <c r="AF50" s="94" t="e">
        <f t="shared" si="26"/>
        <v>#VALUE!</v>
      </c>
      <c r="AG50" s="94" t="e">
        <f t="shared" si="26"/>
        <v>#VALUE!</v>
      </c>
      <c r="AH50" s="94" t="e">
        <f t="shared" si="26"/>
        <v>#VALUE!</v>
      </c>
      <c r="AI50" s="94" t="e">
        <f t="shared" si="26"/>
        <v>#VALUE!</v>
      </c>
      <c r="AJ50" s="94" t="e">
        <f t="shared" si="26"/>
        <v>#VALUE!</v>
      </c>
      <c r="AK50" s="479"/>
      <c r="AL50" s="525"/>
      <c r="AM50" s="479"/>
      <c r="AN50" s="481"/>
      <c r="AO50" s="479"/>
      <c r="AQ50" s="502"/>
      <c r="AR50" s="502"/>
    </row>
    <row r="51" spans="2:44" x14ac:dyDescent="0.15">
      <c r="B51" s="520"/>
      <c r="C51" s="521"/>
      <c r="D51" s="522"/>
      <c r="E51" s="89" t="s">
        <v>65</v>
      </c>
      <c r="F51" s="155" t="str">
        <f>IFERROR(TEXT(WEEKDAY(+F50),"aaa"),"")</f>
        <v/>
      </c>
      <c r="G51" s="155" t="str">
        <f t="shared" ref="G51:AJ51" si="27">IFERROR(TEXT(WEEKDAY(+G50),"aaa"),"")</f>
        <v/>
      </c>
      <c r="H51" s="155" t="str">
        <f t="shared" si="27"/>
        <v/>
      </c>
      <c r="I51" s="155" t="str">
        <f t="shared" si="27"/>
        <v/>
      </c>
      <c r="J51" s="155" t="str">
        <f t="shared" si="27"/>
        <v/>
      </c>
      <c r="K51" s="155" t="str">
        <f t="shared" si="27"/>
        <v/>
      </c>
      <c r="L51" s="155" t="str">
        <f t="shared" si="27"/>
        <v/>
      </c>
      <c r="M51" s="155" t="str">
        <f t="shared" si="27"/>
        <v/>
      </c>
      <c r="N51" s="155" t="str">
        <f t="shared" si="27"/>
        <v/>
      </c>
      <c r="O51" s="155" t="str">
        <f t="shared" si="27"/>
        <v/>
      </c>
      <c r="P51" s="155" t="str">
        <f t="shared" si="27"/>
        <v/>
      </c>
      <c r="Q51" s="155" t="str">
        <f t="shared" si="27"/>
        <v/>
      </c>
      <c r="R51" s="155" t="str">
        <f t="shared" si="27"/>
        <v/>
      </c>
      <c r="S51" s="155" t="str">
        <f t="shared" si="27"/>
        <v/>
      </c>
      <c r="T51" s="155" t="str">
        <f t="shared" si="27"/>
        <v/>
      </c>
      <c r="U51" s="155" t="str">
        <f t="shared" si="27"/>
        <v/>
      </c>
      <c r="V51" s="155" t="str">
        <f t="shared" si="27"/>
        <v/>
      </c>
      <c r="W51" s="155" t="str">
        <f t="shared" si="27"/>
        <v/>
      </c>
      <c r="X51" s="155" t="str">
        <f t="shared" si="27"/>
        <v/>
      </c>
      <c r="Y51" s="155" t="str">
        <f t="shared" si="27"/>
        <v/>
      </c>
      <c r="Z51" s="155" t="str">
        <f t="shared" si="27"/>
        <v/>
      </c>
      <c r="AA51" s="155" t="str">
        <f t="shared" si="27"/>
        <v/>
      </c>
      <c r="AB51" s="155" t="str">
        <f t="shared" si="27"/>
        <v/>
      </c>
      <c r="AC51" s="155" t="str">
        <f t="shared" si="27"/>
        <v/>
      </c>
      <c r="AD51" s="155" t="str">
        <f>IFERROR(TEXT(WEEKDAY(+AD50),"aaa"),"")</f>
        <v/>
      </c>
      <c r="AE51" s="155" t="str">
        <f t="shared" si="27"/>
        <v/>
      </c>
      <c r="AF51" s="155" t="str">
        <f t="shared" si="27"/>
        <v/>
      </c>
      <c r="AG51" s="155" t="str">
        <f t="shared" si="27"/>
        <v/>
      </c>
      <c r="AH51" s="155" t="str">
        <f t="shared" si="27"/>
        <v/>
      </c>
      <c r="AI51" s="155" t="str">
        <f t="shared" si="27"/>
        <v/>
      </c>
      <c r="AJ51" s="155" t="str">
        <f t="shared" si="27"/>
        <v/>
      </c>
      <c r="AK51" s="479"/>
      <c r="AL51" s="525"/>
      <c r="AM51" s="479"/>
      <c r="AN51" s="481"/>
      <c r="AO51" s="479"/>
      <c r="AQ51" s="502"/>
      <c r="AR51" s="502"/>
    </row>
    <row r="52" spans="2:44" ht="21" customHeight="1" x14ac:dyDescent="0.15">
      <c r="B52" s="156" t="s">
        <v>146</v>
      </c>
      <c r="C52" s="157" t="s">
        <v>154</v>
      </c>
      <c r="D52" s="101" t="s">
        <v>155</v>
      </c>
      <c r="E52" s="102" t="s">
        <v>149</v>
      </c>
      <c r="F52" s="103"/>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30"/>
      <c r="AH52" s="130"/>
      <c r="AI52" s="130"/>
      <c r="AJ52" s="130"/>
      <c r="AK52" s="105" t="s">
        <v>156</v>
      </c>
      <c r="AL52" s="105" t="s">
        <v>157</v>
      </c>
      <c r="AM52" s="105" t="s">
        <v>158</v>
      </c>
      <c r="AN52" s="106" t="s">
        <v>159</v>
      </c>
      <c r="AO52" s="105" t="s">
        <v>108</v>
      </c>
      <c r="AQ52" s="503"/>
      <c r="AR52" s="503"/>
    </row>
    <row r="53" spans="2:44" ht="13.5" customHeight="1" x14ac:dyDescent="0.15">
      <c r="B53" s="506" t="s">
        <v>75</v>
      </c>
      <c r="C53" s="509" t="s">
        <v>76</v>
      </c>
      <c r="D53" s="107" t="s">
        <v>136</v>
      </c>
      <c r="E53" s="108"/>
      <c r="F53" s="158"/>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1"/>
      <c r="AK53" s="112">
        <f>IF(D53="","",COUNT($F$50:$AJ$50)-AL53)</f>
        <v>0</v>
      </c>
      <c r="AL53" s="113">
        <f>IF(D53="","",AQ53+AR53)</f>
        <v>0</v>
      </c>
      <c r="AM53" s="113">
        <f>IF(D53="","",COUNTIF(F53:AJ53,"休"))</f>
        <v>0</v>
      </c>
      <c r="AN53" s="84" t="str">
        <f>IF(D53="","",IFERROR(ROUND(AM53/AK53,3),""))</f>
        <v/>
      </c>
      <c r="AO53" s="512" t="e">
        <f>ROUND(AVERAGE(AN53:AN68),3)</f>
        <v>#DIV/0!</v>
      </c>
      <c r="AQ53" s="114">
        <f>+COUNTIF(F53:AJ53,"－")</f>
        <v>0</v>
      </c>
      <c r="AR53" s="114">
        <f t="shared" ref="AR53:AR58" si="28">+COUNTIF(H53:AJ53,"外")</f>
        <v>0</v>
      </c>
    </row>
    <row r="54" spans="2:44" ht="13.5" customHeight="1" x14ac:dyDescent="0.15">
      <c r="B54" s="507"/>
      <c r="C54" s="510"/>
      <c r="D54" s="115" t="s">
        <v>137</v>
      </c>
      <c r="E54" s="108"/>
      <c r="F54" s="160"/>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8"/>
      <c r="AK54" s="112">
        <f t="shared" ref="AK54:AK58" si="29">IF(D54="","",COUNT($F$50:$AJ$50)-AL54)</f>
        <v>0</v>
      </c>
      <c r="AL54" s="113">
        <f t="shared" ref="AL54:AL58" si="30">IF(D54="","",AQ54+AR54)</f>
        <v>0</v>
      </c>
      <c r="AM54" s="113">
        <f t="shared" ref="AM54:AM58" si="31">IF(D54="","",COUNTIF(F54:AJ54,"休"))</f>
        <v>0</v>
      </c>
      <c r="AN54" s="84" t="str">
        <f t="shared" ref="AN54:AN58" si="32">IF(D54="","",IFERROR(ROUND(AM54/AK54,3),""))</f>
        <v/>
      </c>
      <c r="AO54" s="513"/>
      <c r="AQ54" s="114">
        <f>+COUNTIF(F54:AJ54,"－")</f>
        <v>0</v>
      </c>
      <c r="AR54" s="114">
        <f t="shared" si="28"/>
        <v>0</v>
      </c>
    </row>
    <row r="55" spans="2:44" x14ac:dyDescent="0.15">
      <c r="B55" s="507"/>
      <c r="C55" s="510"/>
      <c r="D55" s="120" t="s">
        <v>138</v>
      </c>
      <c r="E55" s="108"/>
      <c r="F55" s="160"/>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8"/>
      <c r="AK55" s="112">
        <f t="shared" si="29"/>
        <v>0</v>
      </c>
      <c r="AL55" s="113">
        <f t="shared" si="30"/>
        <v>0</v>
      </c>
      <c r="AM55" s="113">
        <f t="shared" si="31"/>
        <v>0</v>
      </c>
      <c r="AN55" s="84" t="str">
        <f t="shared" si="32"/>
        <v/>
      </c>
      <c r="AO55" s="513"/>
      <c r="AQ55" s="114">
        <f t="shared" ref="AQ55:AQ58" si="33">+COUNTIF(F55:AJ55,"－")</f>
        <v>0</v>
      </c>
      <c r="AR55" s="114">
        <f t="shared" si="28"/>
        <v>0</v>
      </c>
    </row>
    <row r="56" spans="2:44" x14ac:dyDescent="0.15">
      <c r="B56" s="507"/>
      <c r="C56" s="510"/>
      <c r="D56" s="120" t="s">
        <v>139</v>
      </c>
      <c r="E56" s="121"/>
      <c r="F56" s="160"/>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2">
        <f t="shared" si="29"/>
        <v>0</v>
      </c>
      <c r="AL56" s="113">
        <f t="shared" si="30"/>
        <v>0</v>
      </c>
      <c r="AM56" s="113">
        <f t="shared" si="31"/>
        <v>0</v>
      </c>
      <c r="AN56" s="84" t="str">
        <f t="shared" si="32"/>
        <v/>
      </c>
      <c r="AO56" s="513"/>
      <c r="AQ56" s="114">
        <f t="shared" si="33"/>
        <v>0</v>
      </c>
      <c r="AR56" s="114">
        <f t="shared" si="28"/>
        <v>0</v>
      </c>
    </row>
    <row r="57" spans="2:44" x14ac:dyDescent="0.15">
      <c r="B57" s="507"/>
      <c r="C57" s="510"/>
      <c r="D57" s="120" t="s">
        <v>140</v>
      </c>
      <c r="E57" s="108"/>
      <c r="F57" s="160"/>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8"/>
      <c r="AK57" s="112">
        <f t="shared" si="29"/>
        <v>0</v>
      </c>
      <c r="AL57" s="113">
        <f t="shared" si="30"/>
        <v>0</v>
      </c>
      <c r="AM57" s="113">
        <f t="shared" si="31"/>
        <v>0</v>
      </c>
      <c r="AN57" s="84" t="str">
        <f t="shared" si="32"/>
        <v/>
      </c>
      <c r="AO57" s="513"/>
      <c r="AQ57" s="114">
        <f t="shared" si="33"/>
        <v>0</v>
      </c>
      <c r="AR57" s="114">
        <f t="shared" si="28"/>
        <v>0</v>
      </c>
    </row>
    <row r="58" spans="2:44" x14ac:dyDescent="0.15">
      <c r="B58" s="508"/>
      <c r="C58" s="511"/>
      <c r="D58" s="122">
        <f>E$29</f>
        <v>0</v>
      </c>
      <c r="E58" s="123"/>
      <c r="F58" s="142"/>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7"/>
      <c r="AK58" s="112">
        <f t="shared" si="29"/>
        <v>0</v>
      </c>
      <c r="AL58" s="113">
        <f t="shared" si="30"/>
        <v>0</v>
      </c>
      <c r="AM58" s="128">
        <f t="shared" si="31"/>
        <v>0</v>
      </c>
      <c r="AN58" s="84" t="str">
        <f t="shared" si="32"/>
        <v/>
      </c>
      <c r="AO58" s="513"/>
      <c r="AQ58" s="114">
        <f t="shared" si="33"/>
        <v>0</v>
      </c>
      <c r="AR58" s="114">
        <f t="shared" si="28"/>
        <v>0</v>
      </c>
    </row>
    <row r="59" spans="2:44" x14ac:dyDescent="0.15">
      <c r="B59" s="506" t="s">
        <v>77</v>
      </c>
      <c r="C59" s="509" t="s">
        <v>78</v>
      </c>
      <c r="D59" s="101" t="s">
        <v>152</v>
      </c>
      <c r="E59" s="164" t="s">
        <v>149</v>
      </c>
      <c r="F59" s="103"/>
      <c r="G59" s="130"/>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30"/>
      <c r="AH59" s="130"/>
      <c r="AI59" s="130"/>
      <c r="AJ59" s="130"/>
      <c r="AK59" s="131"/>
      <c r="AL59" s="114"/>
      <c r="AM59" s="132"/>
      <c r="AN59" s="133"/>
      <c r="AO59" s="513"/>
    </row>
    <row r="60" spans="2:44" x14ac:dyDescent="0.15">
      <c r="B60" s="507"/>
      <c r="C60" s="510"/>
      <c r="D60" s="134" t="s">
        <v>136</v>
      </c>
      <c r="E60" s="108"/>
      <c r="F60" s="158"/>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6"/>
      <c r="AK60" s="112">
        <f>IF(D60="","",COUNT($F$50:$AJ$50)-AL60)</f>
        <v>0</v>
      </c>
      <c r="AL60" s="113">
        <f>IF(D60="","",AQ60+AR60)</f>
        <v>0</v>
      </c>
      <c r="AM60" s="113">
        <f>IF(D60="","",COUNTIF(F60:AJ60,"休"))</f>
        <v>0</v>
      </c>
      <c r="AN60" s="84" t="str">
        <f>IF(D60="","",IFERROR(ROUND(AM60/AK60,3),""))</f>
        <v/>
      </c>
      <c r="AO60" s="513"/>
      <c r="AQ60" s="114">
        <f>+COUNTIF(F60:AJ60,"－")</f>
        <v>0</v>
      </c>
      <c r="AR60" s="114">
        <f>+COUNTIF(F60:AJ60,"外")</f>
        <v>0</v>
      </c>
    </row>
    <row r="61" spans="2:44" x14ac:dyDescent="0.15">
      <c r="B61" s="507"/>
      <c r="C61" s="510"/>
      <c r="D61" s="115" t="s">
        <v>137</v>
      </c>
      <c r="E61" s="108"/>
      <c r="F61" s="167"/>
      <c r="G61" s="126"/>
      <c r="H61" s="126"/>
      <c r="I61" s="126"/>
      <c r="J61" s="126"/>
      <c r="K61" s="137"/>
      <c r="L61" s="137"/>
      <c r="M61" s="126"/>
      <c r="N61" s="126"/>
      <c r="O61" s="126"/>
      <c r="P61" s="126"/>
      <c r="Q61" s="137"/>
      <c r="R61" s="137"/>
      <c r="S61" s="126"/>
      <c r="T61" s="126"/>
      <c r="U61" s="126"/>
      <c r="V61" s="126"/>
      <c r="W61" s="126"/>
      <c r="X61" s="126"/>
      <c r="Y61" s="137"/>
      <c r="Z61" s="126"/>
      <c r="AA61" s="126"/>
      <c r="AB61" s="126"/>
      <c r="AC61" s="126"/>
      <c r="AD61" s="126"/>
      <c r="AE61" s="126"/>
      <c r="AF61" s="126"/>
      <c r="AG61" s="126"/>
      <c r="AH61" s="126"/>
      <c r="AI61" s="126"/>
      <c r="AJ61" s="127"/>
      <c r="AK61" s="112">
        <f t="shared" ref="AK61:AK63" si="34">IF(D61="","",COUNT($F$50:$AJ$50)-AL61)</f>
        <v>0</v>
      </c>
      <c r="AL61" s="113">
        <f t="shared" ref="AL61:AL63" si="35">IF(D61="","",AQ61+AR61)</f>
        <v>0</v>
      </c>
      <c r="AM61" s="113">
        <f t="shared" ref="AM61:AM63" si="36">IF(D61="","",COUNTIF(F61:AJ61,"休"))</f>
        <v>0</v>
      </c>
      <c r="AN61" s="84" t="str">
        <f t="shared" ref="AN61:AN63" si="37">IF(D61="","",IFERROR(ROUND(AM61/AK61,3),""))</f>
        <v/>
      </c>
      <c r="AO61" s="513"/>
      <c r="AQ61" s="114">
        <f>+COUNTIF(F61:AJ61,"－")</f>
        <v>0</v>
      </c>
      <c r="AR61" s="114">
        <f>+COUNTIF(F61:AJ61,"外")</f>
        <v>0</v>
      </c>
    </row>
    <row r="62" spans="2:44" x14ac:dyDescent="0.15">
      <c r="B62" s="507"/>
      <c r="C62" s="510"/>
      <c r="E62" s="108"/>
      <c r="F62" s="160"/>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8"/>
      <c r="AK62" s="112" t="str">
        <f t="shared" si="34"/>
        <v/>
      </c>
      <c r="AL62" s="113" t="str">
        <f t="shared" si="35"/>
        <v/>
      </c>
      <c r="AM62" s="113" t="str">
        <f t="shared" si="36"/>
        <v/>
      </c>
      <c r="AN62" s="84" t="str">
        <f t="shared" si="37"/>
        <v/>
      </c>
      <c r="AO62" s="513"/>
      <c r="AQ62" s="114">
        <f>+COUNTIF(F62:AJ62,"－")</f>
        <v>0</v>
      </c>
      <c r="AR62" s="114">
        <f>+COUNTIF(F62:AJ62,"外")</f>
        <v>0</v>
      </c>
    </row>
    <row r="63" spans="2:44" x14ac:dyDescent="0.15">
      <c r="B63" s="507"/>
      <c r="C63" s="511"/>
      <c r="D63" s="136"/>
      <c r="E63" s="168"/>
      <c r="F63" s="169"/>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11"/>
      <c r="AK63" s="112" t="str">
        <f t="shared" si="34"/>
        <v/>
      </c>
      <c r="AL63" s="113" t="str">
        <f t="shared" si="35"/>
        <v/>
      </c>
      <c r="AM63" s="113" t="str">
        <f t="shared" si="36"/>
        <v/>
      </c>
      <c r="AN63" s="84" t="str">
        <f t="shared" si="37"/>
        <v/>
      </c>
      <c r="AO63" s="513"/>
      <c r="AQ63" s="114">
        <f>+COUNTIF(F63:AJ63,"－")</f>
        <v>0</v>
      </c>
      <c r="AR63" s="114">
        <f>+COUNTIF(F63:AJ63,"外")</f>
        <v>0</v>
      </c>
    </row>
    <row r="64" spans="2:44" x14ac:dyDescent="0.15">
      <c r="B64" s="507"/>
      <c r="C64" s="509" t="s">
        <v>79</v>
      </c>
      <c r="D64" s="101" t="s">
        <v>152</v>
      </c>
      <c r="E64" s="102" t="s">
        <v>149</v>
      </c>
      <c r="F64" s="103"/>
      <c r="G64" s="130"/>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30"/>
      <c r="AH64" s="130"/>
      <c r="AI64" s="130"/>
      <c r="AJ64" s="130"/>
      <c r="AK64" s="131"/>
      <c r="AL64" s="114"/>
      <c r="AM64" s="139"/>
      <c r="AN64" s="133"/>
      <c r="AO64" s="513"/>
    </row>
    <row r="65" spans="2:44" x14ac:dyDescent="0.15">
      <c r="B65" s="507"/>
      <c r="C65" s="510"/>
      <c r="D65" s="140" t="s">
        <v>137</v>
      </c>
      <c r="E65" s="108"/>
      <c r="F65" s="158"/>
      <c r="G65" s="165"/>
      <c r="H65" s="110"/>
      <c r="I65" s="110"/>
      <c r="J65" s="110"/>
      <c r="K65" s="110"/>
      <c r="L65" s="110"/>
      <c r="M65" s="110"/>
      <c r="N65" s="110"/>
      <c r="O65" s="110"/>
      <c r="P65" s="110"/>
      <c r="Q65" s="110"/>
      <c r="R65" s="110"/>
      <c r="S65" s="110"/>
      <c r="T65" s="110"/>
      <c r="U65" s="110"/>
      <c r="V65" s="110"/>
      <c r="W65" s="110"/>
      <c r="X65" s="110"/>
      <c r="Y65" s="165"/>
      <c r="Z65" s="165"/>
      <c r="AA65" s="110"/>
      <c r="AB65" s="110"/>
      <c r="AC65" s="110"/>
      <c r="AD65" s="110"/>
      <c r="AE65" s="110"/>
      <c r="AF65" s="110"/>
      <c r="AG65" s="110"/>
      <c r="AH65" s="110"/>
      <c r="AI65" s="110"/>
      <c r="AJ65" s="110"/>
      <c r="AK65" s="112">
        <f>IF(D65="","",COUNT($F$50:$AJ$50)-AL65)</f>
        <v>0</v>
      </c>
      <c r="AL65" s="113">
        <f>IF(D65="","",AQ65+AR65)</f>
        <v>0</v>
      </c>
      <c r="AM65" s="113">
        <f>IF(D65="","",COUNTIF(F65:AJ65,"休"))</f>
        <v>0</v>
      </c>
      <c r="AN65" s="84" t="str">
        <f>IF(D65="","",IFERROR(ROUND(AM65/AK65,3),""))</f>
        <v/>
      </c>
      <c r="AO65" s="513"/>
      <c r="AQ65" s="114">
        <f>+COUNTIF(F65:AJ65,"－")</f>
        <v>0</v>
      </c>
      <c r="AR65" s="114">
        <f>+COUNTIF(F65:AJ65,"外")</f>
        <v>0</v>
      </c>
    </row>
    <row r="66" spans="2:44" x14ac:dyDescent="0.15">
      <c r="B66" s="507"/>
      <c r="C66" s="510"/>
      <c r="E66" s="108"/>
      <c r="F66" s="160"/>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8"/>
      <c r="AK66" s="112" t="str">
        <f t="shared" ref="AK66:AK68" si="38">IF(D66="","",COUNT($F$50:$AJ$50)-AL66)</f>
        <v/>
      </c>
      <c r="AL66" s="113" t="str">
        <f t="shared" ref="AL66:AL68" si="39">IF(D66="","",AQ66+AR66)</f>
        <v/>
      </c>
      <c r="AM66" s="113" t="str">
        <f t="shared" ref="AM66:AM68" si="40">IF(D66="","",COUNTIF(F66:AJ66,"休"))</f>
        <v/>
      </c>
      <c r="AN66" s="84" t="str">
        <f t="shared" ref="AN66:AN68" si="41">IF(D66="","",IFERROR(ROUND(AM66/AK66,3),""))</f>
        <v/>
      </c>
      <c r="AO66" s="513"/>
      <c r="AQ66" s="114">
        <f>+COUNTIF(F66:AJ66,"－")</f>
        <v>0</v>
      </c>
      <c r="AR66" s="114">
        <f>+COUNTIF(F66:AJ66,"外")</f>
        <v>0</v>
      </c>
    </row>
    <row r="67" spans="2:44" x14ac:dyDescent="0.15">
      <c r="B67" s="507"/>
      <c r="C67" s="510"/>
      <c r="E67" s="108"/>
      <c r="F67" s="160"/>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8"/>
      <c r="AK67" s="112" t="str">
        <f t="shared" si="38"/>
        <v/>
      </c>
      <c r="AL67" s="113" t="str">
        <f t="shared" si="39"/>
        <v/>
      </c>
      <c r="AM67" s="113" t="str">
        <f t="shared" si="40"/>
        <v/>
      </c>
      <c r="AN67" s="84" t="str">
        <f t="shared" si="41"/>
        <v/>
      </c>
      <c r="AO67" s="513"/>
      <c r="AQ67" s="114">
        <f>+COUNTIF(F67:AJ67,"－")</f>
        <v>0</v>
      </c>
      <c r="AR67" s="114">
        <f>+COUNTIF(F67:AJ67,"外")</f>
        <v>0</v>
      </c>
    </row>
    <row r="68" spans="2:44" ht="14.25" thickBot="1" x14ac:dyDescent="0.2">
      <c r="B68" s="508"/>
      <c r="C68" s="511"/>
      <c r="D68" s="136"/>
      <c r="E68" s="168"/>
      <c r="F68" s="142"/>
      <c r="G68" s="170"/>
      <c r="H68" s="170"/>
      <c r="I68" s="125"/>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43"/>
      <c r="AK68" s="144" t="str">
        <f t="shared" si="38"/>
        <v/>
      </c>
      <c r="AL68" s="128" t="str">
        <f t="shared" si="39"/>
        <v/>
      </c>
      <c r="AM68" s="128" t="str">
        <f t="shared" si="40"/>
        <v/>
      </c>
      <c r="AN68" s="84" t="str">
        <f t="shared" si="41"/>
        <v/>
      </c>
      <c r="AO68" s="514"/>
      <c r="AQ68" s="114">
        <f>+COUNTIF(F68:AJ68,"－")</f>
        <v>0</v>
      </c>
      <c r="AR68" s="114">
        <f>+COUNTIF(F68:AJ68,"外")</f>
        <v>0</v>
      </c>
    </row>
    <row r="69" spans="2:44" ht="14.25" thickBot="1" x14ac:dyDescent="0.2">
      <c r="B69" s="145"/>
      <c r="C69" s="146"/>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47"/>
      <c r="AN69" s="148" t="s">
        <v>153</v>
      </c>
      <c r="AO69" s="149" t="e">
        <f>IF(AO53&gt;=0.285,"OK","NG")</f>
        <v>#DIV/0!</v>
      </c>
      <c r="AQ69" s="47"/>
      <c r="AR69" s="47"/>
    </row>
    <row r="70" spans="2:44" x14ac:dyDescent="0.15">
      <c r="F70" s="150"/>
      <c r="G70" s="150"/>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0"/>
      <c r="AF70" s="150"/>
      <c r="AG70" s="150"/>
      <c r="AH70" s="150"/>
      <c r="AI70" s="150"/>
      <c r="AJ70" s="150"/>
    </row>
    <row r="71" spans="2:44" hidden="1" x14ac:dyDescent="0.15">
      <c r="F71" s="47" t="e">
        <f>YEAR(F74)</f>
        <v>#VALUE!</v>
      </c>
      <c r="G71" s="47" t="e">
        <f>MONTH(F74)</f>
        <v>#VALUE!</v>
      </c>
    </row>
    <row r="72" spans="2:44" ht="13.5" customHeight="1" x14ac:dyDescent="0.15">
      <c r="B72" s="515"/>
      <c r="C72" s="516"/>
      <c r="D72" s="517"/>
      <c r="E72" s="151" t="s">
        <v>141</v>
      </c>
      <c r="F72" s="523" t="e">
        <f>F74</f>
        <v>#VALUE!</v>
      </c>
      <c r="G72" s="524"/>
      <c r="H72" s="524"/>
      <c r="I72" s="524"/>
      <c r="J72" s="524"/>
      <c r="K72" s="524"/>
      <c r="L72" s="524"/>
      <c r="M72" s="524"/>
      <c r="N72" s="524"/>
      <c r="O72" s="524"/>
      <c r="P72" s="524"/>
      <c r="Q72" s="524"/>
      <c r="R72" s="524"/>
      <c r="S72" s="524"/>
      <c r="T72" s="524"/>
      <c r="U72" s="524"/>
      <c r="V72" s="524"/>
      <c r="W72" s="524"/>
      <c r="X72" s="524"/>
      <c r="Y72" s="524"/>
      <c r="Z72" s="524"/>
      <c r="AA72" s="524"/>
      <c r="AB72" s="524"/>
      <c r="AC72" s="524"/>
      <c r="AD72" s="524"/>
      <c r="AE72" s="524"/>
      <c r="AF72" s="524"/>
      <c r="AG72" s="524"/>
      <c r="AH72" s="524"/>
      <c r="AI72" s="524"/>
      <c r="AJ72" s="524"/>
      <c r="AK72" s="526" t="s">
        <v>80</v>
      </c>
      <c r="AL72" s="529" t="s">
        <v>81</v>
      </c>
      <c r="AM72" s="532" t="s">
        <v>73</v>
      </c>
      <c r="AN72" s="481" t="s">
        <v>142</v>
      </c>
      <c r="AO72" s="479" t="s">
        <v>143</v>
      </c>
      <c r="AQ72" s="502" t="s">
        <v>144</v>
      </c>
      <c r="AR72" s="502" t="s">
        <v>109</v>
      </c>
    </row>
    <row r="73" spans="2:44" ht="13.5" hidden="1" customHeight="1" x14ac:dyDescent="0.15">
      <c r="B73" s="518"/>
      <c r="C73" s="505"/>
      <c r="D73" s="519"/>
      <c r="E73" s="152"/>
      <c r="F73" s="94" t="e">
        <f>DATE($F71,$G71,1)</f>
        <v>#VALUE!</v>
      </c>
      <c r="G73" s="94" t="e">
        <f t="shared" ref="G73:AJ73" si="42">F73+1</f>
        <v>#VALUE!</v>
      </c>
      <c r="H73" s="94" t="e">
        <f t="shared" si="42"/>
        <v>#VALUE!</v>
      </c>
      <c r="I73" s="94" t="e">
        <f t="shared" si="42"/>
        <v>#VALUE!</v>
      </c>
      <c r="J73" s="94" t="e">
        <f t="shared" si="42"/>
        <v>#VALUE!</v>
      </c>
      <c r="K73" s="94" t="e">
        <f t="shared" si="42"/>
        <v>#VALUE!</v>
      </c>
      <c r="L73" s="94" t="e">
        <f t="shared" si="42"/>
        <v>#VALUE!</v>
      </c>
      <c r="M73" s="94" t="e">
        <f t="shared" si="42"/>
        <v>#VALUE!</v>
      </c>
      <c r="N73" s="94" t="e">
        <f t="shared" si="42"/>
        <v>#VALUE!</v>
      </c>
      <c r="O73" s="94" t="e">
        <f t="shared" si="42"/>
        <v>#VALUE!</v>
      </c>
      <c r="P73" s="94" t="e">
        <f t="shared" si="42"/>
        <v>#VALUE!</v>
      </c>
      <c r="Q73" s="94" t="e">
        <f t="shared" si="42"/>
        <v>#VALUE!</v>
      </c>
      <c r="R73" s="94" t="e">
        <f t="shared" si="42"/>
        <v>#VALUE!</v>
      </c>
      <c r="S73" s="94" t="e">
        <f t="shared" si="42"/>
        <v>#VALUE!</v>
      </c>
      <c r="T73" s="94" t="e">
        <f t="shared" si="42"/>
        <v>#VALUE!</v>
      </c>
      <c r="U73" s="94" t="e">
        <f t="shared" si="42"/>
        <v>#VALUE!</v>
      </c>
      <c r="V73" s="94" t="e">
        <f t="shared" si="42"/>
        <v>#VALUE!</v>
      </c>
      <c r="W73" s="94" t="e">
        <f t="shared" si="42"/>
        <v>#VALUE!</v>
      </c>
      <c r="X73" s="94" t="e">
        <f t="shared" si="42"/>
        <v>#VALUE!</v>
      </c>
      <c r="Y73" s="94" t="e">
        <f t="shared" si="42"/>
        <v>#VALUE!</v>
      </c>
      <c r="Z73" s="94" t="e">
        <f t="shared" si="42"/>
        <v>#VALUE!</v>
      </c>
      <c r="AA73" s="94" t="e">
        <f t="shared" si="42"/>
        <v>#VALUE!</v>
      </c>
      <c r="AB73" s="94" t="e">
        <f t="shared" si="42"/>
        <v>#VALUE!</v>
      </c>
      <c r="AC73" s="94" t="e">
        <f t="shared" si="42"/>
        <v>#VALUE!</v>
      </c>
      <c r="AD73" s="94" t="e">
        <f t="shared" si="42"/>
        <v>#VALUE!</v>
      </c>
      <c r="AE73" s="94" t="e">
        <f t="shared" si="42"/>
        <v>#VALUE!</v>
      </c>
      <c r="AF73" s="94" t="e">
        <f t="shared" si="42"/>
        <v>#VALUE!</v>
      </c>
      <c r="AG73" s="94" t="e">
        <f t="shared" si="42"/>
        <v>#VALUE!</v>
      </c>
      <c r="AH73" s="94" t="e">
        <f t="shared" si="42"/>
        <v>#VALUE!</v>
      </c>
      <c r="AI73" s="94" t="e">
        <f t="shared" si="42"/>
        <v>#VALUE!</v>
      </c>
      <c r="AJ73" s="94" t="e">
        <f t="shared" si="42"/>
        <v>#VALUE!</v>
      </c>
      <c r="AK73" s="527"/>
      <c r="AL73" s="530"/>
      <c r="AM73" s="533"/>
      <c r="AN73" s="481"/>
      <c r="AO73" s="479"/>
      <c r="AQ73" s="502"/>
      <c r="AR73" s="502"/>
    </row>
    <row r="74" spans="2:44" x14ac:dyDescent="0.15">
      <c r="B74" s="518"/>
      <c r="C74" s="505"/>
      <c r="D74" s="519"/>
      <c r="E74" s="153" t="s">
        <v>145</v>
      </c>
      <c r="F74" s="154" t="e">
        <f>IF(EDATE(F49,1)&gt;$F$7,"",EDATE(F49,1))</f>
        <v>#VALUE!</v>
      </c>
      <c r="G74" s="94" t="e">
        <f t="shared" ref="G74:AJ74" si="43">IF(G73&gt;$F$7,"",IF(F74=EOMONTH(DATE($F71,$G71,1),0),"",IF(F74="","",F74+1)))</f>
        <v>#VALUE!</v>
      </c>
      <c r="H74" s="94" t="e">
        <f t="shared" si="43"/>
        <v>#VALUE!</v>
      </c>
      <c r="I74" s="94" t="e">
        <f t="shared" si="43"/>
        <v>#VALUE!</v>
      </c>
      <c r="J74" s="94" t="e">
        <f t="shared" si="43"/>
        <v>#VALUE!</v>
      </c>
      <c r="K74" s="94" t="e">
        <f t="shared" si="43"/>
        <v>#VALUE!</v>
      </c>
      <c r="L74" s="94" t="e">
        <f t="shared" si="43"/>
        <v>#VALUE!</v>
      </c>
      <c r="M74" s="94" t="e">
        <f t="shared" si="43"/>
        <v>#VALUE!</v>
      </c>
      <c r="N74" s="94" t="e">
        <f t="shared" si="43"/>
        <v>#VALUE!</v>
      </c>
      <c r="O74" s="94" t="e">
        <f t="shared" si="43"/>
        <v>#VALUE!</v>
      </c>
      <c r="P74" s="94" t="e">
        <f t="shared" si="43"/>
        <v>#VALUE!</v>
      </c>
      <c r="Q74" s="94" t="e">
        <f t="shared" si="43"/>
        <v>#VALUE!</v>
      </c>
      <c r="R74" s="94" t="e">
        <f t="shared" si="43"/>
        <v>#VALUE!</v>
      </c>
      <c r="S74" s="94" t="e">
        <f t="shared" si="43"/>
        <v>#VALUE!</v>
      </c>
      <c r="T74" s="94" t="e">
        <f t="shared" si="43"/>
        <v>#VALUE!</v>
      </c>
      <c r="U74" s="94" t="e">
        <f t="shared" si="43"/>
        <v>#VALUE!</v>
      </c>
      <c r="V74" s="94" t="e">
        <f t="shared" si="43"/>
        <v>#VALUE!</v>
      </c>
      <c r="W74" s="94" t="e">
        <f t="shared" si="43"/>
        <v>#VALUE!</v>
      </c>
      <c r="X74" s="94" t="e">
        <f t="shared" si="43"/>
        <v>#VALUE!</v>
      </c>
      <c r="Y74" s="94" t="e">
        <f t="shared" si="43"/>
        <v>#VALUE!</v>
      </c>
      <c r="Z74" s="94" t="e">
        <f t="shared" si="43"/>
        <v>#VALUE!</v>
      </c>
      <c r="AA74" s="94" t="e">
        <f t="shared" si="43"/>
        <v>#VALUE!</v>
      </c>
      <c r="AB74" s="94" t="e">
        <f t="shared" si="43"/>
        <v>#VALUE!</v>
      </c>
      <c r="AC74" s="94" t="e">
        <f t="shared" si="43"/>
        <v>#VALUE!</v>
      </c>
      <c r="AD74" s="94" t="e">
        <f t="shared" si="43"/>
        <v>#VALUE!</v>
      </c>
      <c r="AE74" s="94" t="e">
        <f t="shared" si="43"/>
        <v>#VALUE!</v>
      </c>
      <c r="AF74" s="94" t="e">
        <f t="shared" si="43"/>
        <v>#VALUE!</v>
      </c>
      <c r="AG74" s="94" t="e">
        <f t="shared" si="43"/>
        <v>#VALUE!</v>
      </c>
      <c r="AH74" s="94" t="e">
        <f t="shared" si="43"/>
        <v>#VALUE!</v>
      </c>
      <c r="AI74" s="94" t="e">
        <f t="shared" si="43"/>
        <v>#VALUE!</v>
      </c>
      <c r="AJ74" s="94" t="e">
        <f t="shared" si="43"/>
        <v>#VALUE!</v>
      </c>
      <c r="AK74" s="527"/>
      <c r="AL74" s="530"/>
      <c r="AM74" s="533"/>
      <c r="AN74" s="481"/>
      <c r="AO74" s="479"/>
      <c r="AQ74" s="502"/>
      <c r="AR74" s="502"/>
    </row>
    <row r="75" spans="2:44" x14ac:dyDescent="0.15">
      <c r="B75" s="520"/>
      <c r="C75" s="521"/>
      <c r="D75" s="522"/>
      <c r="E75" s="89" t="s">
        <v>65</v>
      </c>
      <c r="F75" s="155" t="str">
        <f>IFERROR(TEXT(WEEKDAY(+F74),"aaa"),"")</f>
        <v/>
      </c>
      <c r="G75" s="155" t="str">
        <f t="shared" ref="G75:AJ75" si="44">IFERROR(TEXT(WEEKDAY(+G74),"aaa"),"")</f>
        <v/>
      </c>
      <c r="H75" s="155" t="str">
        <f t="shared" si="44"/>
        <v/>
      </c>
      <c r="I75" s="155" t="str">
        <f t="shared" si="44"/>
        <v/>
      </c>
      <c r="J75" s="155" t="str">
        <f t="shared" si="44"/>
        <v/>
      </c>
      <c r="K75" s="155" t="str">
        <f t="shared" si="44"/>
        <v/>
      </c>
      <c r="L75" s="155" t="str">
        <f t="shared" si="44"/>
        <v/>
      </c>
      <c r="M75" s="155" t="str">
        <f t="shared" si="44"/>
        <v/>
      </c>
      <c r="N75" s="155" t="str">
        <f t="shared" si="44"/>
        <v/>
      </c>
      <c r="O75" s="155" t="str">
        <f t="shared" si="44"/>
        <v/>
      </c>
      <c r="P75" s="155" t="str">
        <f t="shared" si="44"/>
        <v/>
      </c>
      <c r="Q75" s="155" t="str">
        <f t="shared" si="44"/>
        <v/>
      </c>
      <c r="R75" s="155" t="str">
        <f t="shared" si="44"/>
        <v/>
      </c>
      <c r="S75" s="155" t="str">
        <f t="shared" si="44"/>
        <v/>
      </c>
      <c r="T75" s="155" t="str">
        <f t="shared" si="44"/>
        <v/>
      </c>
      <c r="U75" s="155" t="str">
        <f t="shared" si="44"/>
        <v/>
      </c>
      <c r="V75" s="155" t="str">
        <f t="shared" si="44"/>
        <v/>
      </c>
      <c r="W75" s="155" t="str">
        <f t="shared" si="44"/>
        <v/>
      </c>
      <c r="X75" s="155" t="str">
        <f t="shared" si="44"/>
        <v/>
      </c>
      <c r="Y75" s="155" t="str">
        <f t="shared" si="44"/>
        <v/>
      </c>
      <c r="Z75" s="155" t="str">
        <f t="shared" si="44"/>
        <v/>
      </c>
      <c r="AA75" s="155" t="str">
        <f t="shared" si="44"/>
        <v/>
      </c>
      <c r="AB75" s="155" t="str">
        <f t="shared" si="44"/>
        <v/>
      </c>
      <c r="AC75" s="155" t="str">
        <f t="shared" si="44"/>
        <v/>
      </c>
      <c r="AD75" s="155" t="str">
        <f t="shared" si="44"/>
        <v/>
      </c>
      <c r="AE75" s="155" t="str">
        <f t="shared" si="44"/>
        <v/>
      </c>
      <c r="AF75" s="155" t="str">
        <f t="shared" si="44"/>
        <v/>
      </c>
      <c r="AG75" s="155" t="str">
        <f t="shared" si="44"/>
        <v/>
      </c>
      <c r="AH75" s="155" t="str">
        <f t="shared" si="44"/>
        <v/>
      </c>
      <c r="AI75" s="155" t="str">
        <f t="shared" si="44"/>
        <v/>
      </c>
      <c r="AJ75" s="155" t="str">
        <f t="shared" si="44"/>
        <v/>
      </c>
      <c r="AK75" s="527"/>
      <c r="AL75" s="530"/>
      <c r="AM75" s="533"/>
      <c r="AN75" s="481"/>
      <c r="AO75" s="479"/>
      <c r="AQ75" s="502"/>
      <c r="AR75" s="502"/>
    </row>
    <row r="76" spans="2:44" ht="21" customHeight="1" x14ac:dyDescent="0.15">
      <c r="B76" s="156" t="s">
        <v>146</v>
      </c>
      <c r="C76" s="157" t="s">
        <v>160</v>
      </c>
      <c r="D76" s="101" t="s">
        <v>152</v>
      </c>
      <c r="E76" s="102" t="s">
        <v>149</v>
      </c>
      <c r="F76" s="103"/>
      <c r="G76" s="104"/>
      <c r="H76" s="104"/>
      <c r="I76" s="104"/>
      <c r="J76" s="104"/>
      <c r="K76" s="104"/>
      <c r="L76" s="104"/>
      <c r="M76" s="104"/>
      <c r="N76" s="104"/>
      <c r="O76" s="104"/>
      <c r="P76" s="104"/>
      <c r="Q76" s="104"/>
      <c r="R76" s="104"/>
      <c r="S76" s="104"/>
      <c r="T76" s="104"/>
      <c r="U76" s="104"/>
      <c r="V76" s="104"/>
      <c r="W76" s="104"/>
      <c r="X76" s="104"/>
      <c r="Y76" s="104"/>
      <c r="Z76" s="104"/>
      <c r="AA76" s="104"/>
      <c r="AB76" s="104"/>
      <c r="AC76" s="104"/>
      <c r="AD76" s="104"/>
      <c r="AE76" s="104"/>
      <c r="AF76" s="104"/>
      <c r="AG76" s="130"/>
      <c r="AH76" s="130"/>
      <c r="AI76" s="130"/>
      <c r="AJ76" s="130"/>
      <c r="AK76" s="528"/>
      <c r="AL76" s="531"/>
      <c r="AM76" s="534"/>
      <c r="AN76" s="106" t="s">
        <v>159</v>
      </c>
      <c r="AO76" s="105" t="s">
        <v>108</v>
      </c>
      <c r="AQ76" s="503"/>
      <c r="AR76" s="503"/>
    </row>
    <row r="77" spans="2:44" ht="13.5" customHeight="1" x14ac:dyDescent="0.15">
      <c r="B77" s="506" t="s">
        <v>75</v>
      </c>
      <c r="C77" s="509" t="s">
        <v>76</v>
      </c>
      <c r="D77" s="107" t="s">
        <v>136</v>
      </c>
      <c r="E77" s="108"/>
      <c r="F77" s="109"/>
      <c r="G77" s="110"/>
      <c r="H77" s="110"/>
      <c r="I77" s="110"/>
      <c r="J77" s="110"/>
      <c r="K77" s="110"/>
      <c r="L77" s="110"/>
      <c r="M77" s="110"/>
      <c r="N77" s="110"/>
      <c r="O77" s="110"/>
      <c r="P77" s="110"/>
      <c r="Q77" s="110"/>
      <c r="R77" s="110"/>
      <c r="S77" s="110"/>
      <c r="T77" s="110"/>
      <c r="U77" s="110"/>
      <c r="V77" s="110"/>
      <c r="W77" s="110"/>
      <c r="X77" s="110"/>
      <c r="Y77" s="110"/>
      <c r="Z77" s="110"/>
      <c r="AA77" s="110"/>
      <c r="AB77" s="110"/>
      <c r="AC77" s="110"/>
      <c r="AD77" s="110"/>
      <c r="AE77" s="110"/>
      <c r="AF77" s="110"/>
      <c r="AG77" s="110"/>
      <c r="AH77" s="110"/>
      <c r="AI77" s="110"/>
      <c r="AJ77" s="171"/>
      <c r="AK77" s="112">
        <f>IF(D77="","",COUNT($F$74:$AJ$74)-AL77)</f>
        <v>0</v>
      </c>
      <c r="AL77" s="113">
        <f>IF(D77="","",AQ77+AR77)</f>
        <v>0</v>
      </c>
      <c r="AM77" s="113">
        <f>IF(D77="","",COUNTIF(F77:AJ77,"休"))</f>
        <v>0</v>
      </c>
      <c r="AN77" s="84" t="str">
        <f>IF(D77="","",IFERROR(ROUND(AM77/AK77,3),""))</f>
        <v/>
      </c>
      <c r="AO77" s="512" t="e">
        <f>ROUND(AVERAGE(AN77:AN92),3)</f>
        <v>#DIV/0!</v>
      </c>
      <c r="AQ77" s="114">
        <f>+COUNTIF(F77:AJ77,"－")</f>
        <v>0</v>
      </c>
      <c r="AR77" s="114">
        <f>+COUNTIF(F77:AJ77,"外")</f>
        <v>0</v>
      </c>
    </row>
    <row r="78" spans="2:44" ht="13.5" customHeight="1" x14ac:dyDescent="0.15">
      <c r="B78" s="507"/>
      <c r="C78" s="510"/>
      <c r="D78" s="115" t="s">
        <v>137</v>
      </c>
      <c r="E78" s="108"/>
      <c r="F78" s="160"/>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61"/>
      <c r="AK78" s="112">
        <f t="shared" ref="AK78:AK82" si="45">IF(D78="","",COUNT($F$74:$AJ$74)-AL78)</f>
        <v>0</v>
      </c>
      <c r="AL78" s="113">
        <f t="shared" ref="AL78:AL82" si="46">IF(D78="","",AQ78+AR78)</f>
        <v>0</v>
      </c>
      <c r="AM78" s="113">
        <f t="shared" ref="AM78:AM82" si="47">IF(D78="","",COUNTIF(F78:AJ78,"休"))</f>
        <v>0</v>
      </c>
      <c r="AN78" s="84" t="str">
        <f t="shared" ref="AN78:AN82" si="48">IF(D78="","",IFERROR(ROUND(AM78/AK78,3),""))</f>
        <v/>
      </c>
      <c r="AO78" s="513"/>
      <c r="AQ78" s="114">
        <f>+COUNTIF(F78:AJ78,"－")</f>
        <v>0</v>
      </c>
      <c r="AR78" s="114">
        <f>+COUNTIF(F78:AJ78,"外")</f>
        <v>0</v>
      </c>
    </row>
    <row r="79" spans="2:44" x14ac:dyDescent="0.15">
      <c r="B79" s="507"/>
      <c r="C79" s="510"/>
      <c r="D79" s="120" t="s">
        <v>138</v>
      </c>
      <c r="E79" s="108"/>
      <c r="F79" s="160"/>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61"/>
      <c r="AK79" s="112">
        <f t="shared" si="45"/>
        <v>0</v>
      </c>
      <c r="AL79" s="113">
        <f t="shared" si="46"/>
        <v>0</v>
      </c>
      <c r="AM79" s="113">
        <f t="shared" si="47"/>
        <v>0</v>
      </c>
      <c r="AN79" s="84" t="str">
        <f t="shared" si="48"/>
        <v/>
      </c>
      <c r="AO79" s="513"/>
      <c r="AQ79" s="114">
        <f>+COUNTIF(F79:AJ79,"－")</f>
        <v>0</v>
      </c>
      <c r="AR79" s="114">
        <f t="shared" ref="AR79:AR82" si="49">+COUNTIF(F79:AJ79,"外")</f>
        <v>0</v>
      </c>
    </row>
    <row r="80" spans="2:44" x14ac:dyDescent="0.15">
      <c r="B80" s="507"/>
      <c r="C80" s="510"/>
      <c r="D80" s="120" t="s">
        <v>139</v>
      </c>
      <c r="E80" s="121"/>
      <c r="F80" s="160"/>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61"/>
      <c r="AK80" s="112">
        <f t="shared" si="45"/>
        <v>0</v>
      </c>
      <c r="AL80" s="113">
        <f t="shared" si="46"/>
        <v>0</v>
      </c>
      <c r="AM80" s="113">
        <f t="shared" si="47"/>
        <v>0</v>
      </c>
      <c r="AN80" s="84" t="str">
        <f t="shared" si="48"/>
        <v/>
      </c>
      <c r="AO80" s="513"/>
      <c r="AQ80" s="114">
        <f>+COUNTIF(F80:AJ80,"－")</f>
        <v>0</v>
      </c>
      <c r="AR80" s="114">
        <f t="shared" si="49"/>
        <v>0</v>
      </c>
    </row>
    <row r="81" spans="2:44" x14ac:dyDescent="0.15">
      <c r="B81" s="507"/>
      <c r="C81" s="510"/>
      <c r="D81" s="120" t="s">
        <v>140</v>
      </c>
      <c r="E81" s="108"/>
      <c r="F81" s="160"/>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2">
        <f t="shared" si="45"/>
        <v>0</v>
      </c>
      <c r="AL81" s="113">
        <f>IF(D81="","",AQ81+AR81)</f>
        <v>0</v>
      </c>
      <c r="AM81" s="113">
        <f t="shared" si="47"/>
        <v>0</v>
      </c>
      <c r="AN81" s="84" t="str">
        <f t="shared" si="48"/>
        <v/>
      </c>
      <c r="AO81" s="513"/>
      <c r="AQ81" s="114">
        <f t="shared" ref="AQ81:AQ82" si="50">+COUNTIF(F81:AJ81,"－")</f>
        <v>0</v>
      </c>
      <c r="AR81" s="114">
        <f t="shared" si="49"/>
        <v>0</v>
      </c>
    </row>
    <row r="82" spans="2:44" x14ac:dyDescent="0.15">
      <c r="B82" s="508"/>
      <c r="C82" s="511"/>
      <c r="D82" s="122">
        <f>E$29</f>
        <v>0</v>
      </c>
      <c r="E82" s="123"/>
      <c r="F82" s="172"/>
      <c r="G82" s="126"/>
      <c r="H82" s="126"/>
      <c r="I82" s="126"/>
      <c r="J82" s="126"/>
      <c r="K82" s="126"/>
      <c r="L82" s="126"/>
      <c r="M82" s="126"/>
      <c r="N82" s="126"/>
      <c r="O82" s="126"/>
      <c r="P82" s="126"/>
      <c r="Q82" s="126"/>
      <c r="R82" s="126"/>
      <c r="S82" s="126"/>
      <c r="T82" s="126"/>
      <c r="U82" s="126"/>
      <c r="V82" s="126"/>
      <c r="W82" s="126"/>
      <c r="X82" s="126"/>
      <c r="Y82" s="126"/>
      <c r="Z82" s="126"/>
      <c r="AA82" s="126"/>
      <c r="AB82" s="126"/>
      <c r="AC82" s="126"/>
      <c r="AD82" s="126"/>
      <c r="AE82" s="126"/>
      <c r="AF82" s="126"/>
      <c r="AG82" s="126"/>
      <c r="AH82" s="126"/>
      <c r="AI82" s="126"/>
      <c r="AJ82" s="127"/>
      <c r="AK82" s="112">
        <f t="shared" si="45"/>
        <v>0</v>
      </c>
      <c r="AL82" s="113">
        <f t="shared" si="46"/>
        <v>0</v>
      </c>
      <c r="AM82" s="128">
        <f t="shared" si="47"/>
        <v>0</v>
      </c>
      <c r="AN82" s="84" t="str">
        <f t="shared" si="48"/>
        <v/>
      </c>
      <c r="AO82" s="513"/>
      <c r="AQ82" s="114">
        <f t="shared" si="50"/>
        <v>0</v>
      </c>
      <c r="AR82" s="114">
        <f t="shared" si="49"/>
        <v>0</v>
      </c>
    </row>
    <row r="83" spans="2:44" ht="15" customHeight="1" x14ac:dyDescent="0.15">
      <c r="B83" s="506" t="s">
        <v>77</v>
      </c>
      <c r="C83" s="509" t="s">
        <v>78</v>
      </c>
      <c r="D83" s="101" t="s">
        <v>148</v>
      </c>
      <c r="E83" s="129" t="s">
        <v>149</v>
      </c>
      <c r="F83" s="103"/>
      <c r="G83" s="104"/>
      <c r="H83" s="104"/>
      <c r="I83" s="104"/>
      <c r="J83" s="104"/>
      <c r="K83" s="104"/>
      <c r="L83" s="104"/>
      <c r="M83" s="104"/>
      <c r="N83" s="104"/>
      <c r="O83" s="104"/>
      <c r="P83" s="104"/>
      <c r="Q83" s="104"/>
      <c r="R83" s="104"/>
      <c r="S83" s="104"/>
      <c r="T83" s="104"/>
      <c r="U83" s="104"/>
      <c r="V83" s="104"/>
      <c r="W83" s="104"/>
      <c r="X83" s="104"/>
      <c r="Y83" s="104"/>
      <c r="Z83" s="104"/>
      <c r="AA83" s="104"/>
      <c r="AB83" s="104"/>
      <c r="AC83" s="104"/>
      <c r="AD83" s="104"/>
      <c r="AE83" s="104"/>
      <c r="AF83" s="104"/>
      <c r="AG83" s="130"/>
      <c r="AH83" s="130"/>
      <c r="AI83" s="130"/>
      <c r="AJ83" s="130"/>
      <c r="AK83" s="131"/>
      <c r="AL83" s="114"/>
      <c r="AM83" s="132"/>
      <c r="AN83" s="133"/>
      <c r="AO83" s="513"/>
    </row>
    <row r="84" spans="2:44" x14ac:dyDescent="0.15">
      <c r="B84" s="507"/>
      <c r="C84" s="510"/>
      <c r="D84" s="134" t="s">
        <v>136</v>
      </c>
      <c r="E84" s="108"/>
      <c r="F84" s="158"/>
      <c r="G84" s="165"/>
      <c r="H84" s="165"/>
      <c r="I84" s="165"/>
      <c r="J84" s="165"/>
      <c r="K84" s="165"/>
      <c r="L84" s="165"/>
      <c r="M84" s="165"/>
      <c r="N84" s="165"/>
      <c r="O84" s="165"/>
      <c r="P84" s="165"/>
      <c r="Q84" s="165"/>
      <c r="R84" s="165"/>
      <c r="S84" s="165"/>
      <c r="T84" s="165"/>
      <c r="U84" s="165"/>
      <c r="V84" s="165"/>
      <c r="W84" s="165"/>
      <c r="X84" s="165"/>
      <c r="Y84" s="165"/>
      <c r="Z84" s="165"/>
      <c r="AA84" s="165"/>
      <c r="AB84" s="165"/>
      <c r="AC84" s="165"/>
      <c r="AD84" s="165"/>
      <c r="AE84" s="165"/>
      <c r="AF84" s="165"/>
      <c r="AG84" s="165"/>
      <c r="AH84" s="165"/>
      <c r="AI84" s="165"/>
      <c r="AJ84" s="165"/>
      <c r="AK84" s="112">
        <f>IF(D84="","",COUNT($F$74:$AJ$74)-AL84)</f>
        <v>0</v>
      </c>
      <c r="AL84" s="113">
        <f>IF(D84="","",AQ84+AR84)</f>
        <v>0</v>
      </c>
      <c r="AM84" s="113">
        <f>IF(D84="","",COUNTIF(F84:AJ84,"休"))</f>
        <v>0</v>
      </c>
      <c r="AN84" s="84" t="str">
        <f>IF(D84="","",IFERROR(ROUND(AM84/AK84,3),""))</f>
        <v/>
      </c>
      <c r="AO84" s="513"/>
      <c r="AQ84" s="114">
        <f>+COUNTIF(F84:AJ84,"－")</f>
        <v>0</v>
      </c>
      <c r="AR84" s="114">
        <f>+COUNTIF(F84:AJ84,"外")</f>
        <v>0</v>
      </c>
    </row>
    <row r="85" spans="2:44" x14ac:dyDescent="0.15">
      <c r="B85" s="507"/>
      <c r="C85" s="510"/>
      <c r="D85" s="115" t="s">
        <v>137</v>
      </c>
      <c r="E85" s="135"/>
      <c r="F85" s="167"/>
      <c r="G85" s="126"/>
      <c r="H85" s="137"/>
      <c r="I85" s="137"/>
      <c r="J85" s="126"/>
      <c r="K85" s="126"/>
      <c r="L85" s="126"/>
      <c r="M85" s="126"/>
      <c r="N85" s="126"/>
      <c r="O85" s="126"/>
      <c r="P85" s="126"/>
      <c r="Q85" s="137"/>
      <c r="R85" s="137"/>
      <c r="S85" s="126"/>
      <c r="T85" s="126"/>
      <c r="U85" s="126"/>
      <c r="V85" s="137"/>
      <c r="W85" s="137"/>
      <c r="X85" s="126"/>
      <c r="Y85" s="126"/>
      <c r="Z85" s="126"/>
      <c r="AA85" s="126"/>
      <c r="AB85" s="126"/>
      <c r="AC85" s="126"/>
      <c r="AD85" s="126"/>
      <c r="AE85" s="126"/>
      <c r="AF85" s="126"/>
      <c r="AG85" s="126"/>
      <c r="AH85" s="126"/>
      <c r="AI85" s="126"/>
      <c r="AJ85" s="126"/>
      <c r="AK85" s="112">
        <f t="shared" ref="AK85:AK87" si="51">IF(D85="","",COUNT($F$74:$AJ$74)-AL85)</f>
        <v>0</v>
      </c>
      <c r="AL85" s="113">
        <f t="shared" ref="AL85:AL87" si="52">IF(D85="","",AQ85+AR85)</f>
        <v>0</v>
      </c>
      <c r="AM85" s="113">
        <f t="shared" ref="AM85:AM87" si="53">IF(D85="","",COUNTIF(F85:AJ85,"休"))</f>
        <v>0</v>
      </c>
      <c r="AN85" s="84" t="str">
        <f t="shared" ref="AN85:AN87" si="54">IF(D85="","",IFERROR(ROUND(AM85/AK85,3),""))</f>
        <v/>
      </c>
      <c r="AO85" s="513"/>
      <c r="AQ85" s="114">
        <f>+COUNTIF(F85:AJ85,"－")</f>
        <v>0</v>
      </c>
      <c r="AR85" s="114">
        <f>+COUNTIF(F85:AJ85,"外")</f>
        <v>0</v>
      </c>
    </row>
    <row r="86" spans="2:44" x14ac:dyDescent="0.15">
      <c r="B86" s="507"/>
      <c r="C86" s="510"/>
      <c r="E86" s="135"/>
      <c r="F86" s="160"/>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8"/>
      <c r="AK86" s="112" t="str">
        <f t="shared" si="51"/>
        <v/>
      </c>
      <c r="AL86" s="113" t="str">
        <f t="shared" si="52"/>
        <v/>
      </c>
      <c r="AM86" s="113" t="str">
        <f t="shared" si="53"/>
        <v/>
      </c>
      <c r="AN86" s="84" t="str">
        <f t="shared" si="54"/>
        <v/>
      </c>
      <c r="AO86" s="513"/>
      <c r="AQ86" s="114">
        <f>+COUNTIF(F86:AJ86,"－")</f>
        <v>0</v>
      </c>
      <c r="AR86" s="114">
        <f>+COUNTIF(F86:AJ86,"外")</f>
        <v>0</v>
      </c>
    </row>
    <row r="87" spans="2:44" x14ac:dyDescent="0.15">
      <c r="B87" s="507"/>
      <c r="C87" s="511"/>
      <c r="D87" s="136"/>
      <c r="E87" s="128"/>
      <c r="F87" s="173"/>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11"/>
      <c r="AK87" s="112" t="str">
        <f t="shared" si="51"/>
        <v/>
      </c>
      <c r="AL87" s="113" t="str">
        <f t="shared" si="52"/>
        <v/>
      </c>
      <c r="AM87" s="113" t="str">
        <f t="shared" si="53"/>
        <v/>
      </c>
      <c r="AN87" s="84" t="str">
        <f t="shared" si="54"/>
        <v/>
      </c>
      <c r="AO87" s="513"/>
      <c r="AQ87" s="114">
        <f>+COUNTIF(F87:AJ87,"－")</f>
        <v>0</v>
      </c>
      <c r="AR87" s="114">
        <f>+COUNTIF(F87:AJ87,"外")</f>
        <v>0</v>
      </c>
    </row>
    <row r="88" spans="2:44" ht="15" customHeight="1" x14ac:dyDescent="0.15">
      <c r="B88" s="507"/>
      <c r="C88" s="509" t="s">
        <v>79</v>
      </c>
      <c r="D88" s="101" t="s">
        <v>152</v>
      </c>
      <c r="E88" s="138" t="s">
        <v>149</v>
      </c>
      <c r="F88" s="103"/>
      <c r="G88" s="104"/>
      <c r="H88" s="104"/>
      <c r="I88" s="104"/>
      <c r="J88" s="104"/>
      <c r="K88" s="104"/>
      <c r="L88" s="104"/>
      <c r="M88" s="104"/>
      <c r="N88" s="104"/>
      <c r="O88" s="104"/>
      <c r="P88" s="104"/>
      <c r="Q88" s="104"/>
      <c r="R88" s="104"/>
      <c r="S88" s="104"/>
      <c r="T88" s="104"/>
      <c r="U88" s="104"/>
      <c r="V88" s="104"/>
      <c r="W88" s="104"/>
      <c r="X88" s="104"/>
      <c r="Y88" s="104"/>
      <c r="Z88" s="104"/>
      <c r="AA88" s="104"/>
      <c r="AB88" s="104"/>
      <c r="AC88" s="104"/>
      <c r="AD88" s="104"/>
      <c r="AE88" s="104"/>
      <c r="AF88" s="104"/>
      <c r="AG88" s="130"/>
      <c r="AH88" s="130"/>
      <c r="AI88" s="130"/>
      <c r="AJ88" s="130"/>
      <c r="AK88" s="131"/>
      <c r="AL88" s="114"/>
      <c r="AM88" s="139"/>
      <c r="AN88" s="133"/>
      <c r="AO88" s="513"/>
    </row>
    <row r="89" spans="2:44" x14ac:dyDescent="0.15">
      <c r="B89" s="507"/>
      <c r="C89" s="510"/>
      <c r="D89" s="140" t="s">
        <v>137</v>
      </c>
      <c r="E89" s="108"/>
      <c r="F89" s="109"/>
      <c r="G89" s="110"/>
      <c r="H89" s="110"/>
      <c r="I89" s="165"/>
      <c r="J89" s="165"/>
      <c r="K89" s="110"/>
      <c r="L89" s="110"/>
      <c r="M89" s="110"/>
      <c r="N89" s="110"/>
      <c r="O89" s="165"/>
      <c r="P89" s="165"/>
      <c r="Q89" s="110"/>
      <c r="R89" s="110"/>
      <c r="S89" s="110"/>
      <c r="T89" s="110"/>
      <c r="U89" s="165"/>
      <c r="V89" s="165"/>
      <c r="W89" s="110"/>
      <c r="X89" s="110"/>
      <c r="Y89" s="110"/>
      <c r="Z89" s="110"/>
      <c r="AA89" s="165"/>
      <c r="AB89" s="165"/>
      <c r="AC89" s="165"/>
      <c r="AD89" s="165"/>
      <c r="AE89" s="165"/>
      <c r="AF89" s="165"/>
      <c r="AG89" s="165"/>
      <c r="AH89" s="165"/>
      <c r="AI89" s="165"/>
      <c r="AJ89" s="165"/>
      <c r="AK89" s="112">
        <f>IF(D89="","",COUNT($F$74:$AJ$74)-AL89)</f>
        <v>0</v>
      </c>
      <c r="AL89" s="113">
        <f>IF(D89="","",AQ89+AR89)</f>
        <v>0</v>
      </c>
      <c r="AM89" s="113">
        <f>IF(D89="","",COUNTIF(F89:AJ89,"休"))</f>
        <v>0</v>
      </c>
      <c r="AN89" s="84" t="str">
        <f>IF(D89="","",IFERROR(ROUND(AM89/AK89,3),""))</f>
        <v/>
      </c>
      <c r="AO89" s="513"/>
      <c r="AQ89" s="114">
        <f>+COUNTIF(F89:AJ89,"－")</f>
        <v>0</v>
      </c>
      <c r="AR89" s="114">
        <f>+COUNTIF(F89:AJ89,"外")</f>
        <v>0</v>
      </c>
    </row>
    <row r="90" spans="2:44" x14ac:dyDescent="0.15">
      <c r="B90" s="507"/>
      <c r="C90" s="510"/>
      <c r="E90" s="135"/>
      <c r="F90" s="116"/>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8"/>
      <c r="AK90" s="112" t="str">
        <f>IF(D90="","",COUNT($F$74:$AJ$74)-AL90)</f>
        <v/>
      </c>
      <c r="AL90" s="113" t="str">
        <f>IF(D90="","",AQ90+AR90)</f>
        <v/>
      </c>
      <c r="AM90" s="113" t="str">
        <f t="shared" ref="AM90:AM92" si="55">IF(D90="","",COUNTIF(F90:AJ90,"休"))</f>
        <v/>
      </c>
      <c r="AN90" s="84" t="str">
        <f t="shared" ref="AN90:AN92" si="56">IF(D90="","",IFERROR(ROUND(AM90/AK90,3),""))</f>
        <v/>
      </c>
      <c r="AO90" s="513"/>
      <c r="AQ90" s="114">
        <f>+COUNTIF(F90:AJ90,"－")</f>
        <v>0</v>
      </c>
      <c r="AR90" s="114">
        <f>+COUNTIF(F90:AJ90,"外")</f>
        <v>0</v>
      </c>
    </row>
    <row r="91" spans="2:44" x14ac:dyDescent="0.15">
      <c r="B91" s="507"/>
      <c r="C91" s="510"/>
      <c r="E91" s="135"/>
      <c r="F91" s="116"/>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8"/>
      <c r="AK91" s="112" t="str">
        <f>IF(D91="","",COUNT($F$74:$AJ$74)-AL91)</f>
        <v/>
      </c>
      <c r="AL91" s="113" t="str">
        <f t="shared" ref="AL91:AL92" si="57">IF(D91="","",AQ91+AR91)</f>
        <v/>
      </c>
      <c r="AM91" s="113" t="str">
        <f t="shared" si="55"/>
        <v/>
      </c>
      <c r="AN91" s="84" t="str">
        <f t="shared" si="56"/>
        <v/>
      </c>
      <c r="AO91" s="513"/>
      <c r="AQ91" s="114">
        <f>+COUNTIF(F91:AJ91,"－")</f>
        <v>0</v>
      </c>
      <c r="AR91" s="114">
        <f>+COUNTIF(F91:AJ91,"外")</f>
        <v>0</v>
      </c>
    </row>
    <row r="92" spans="2:44" ht="14.25" thickBot="1" x14ac:dyDescent="0.2">
      <c r="B92" s="508"/>
      <c r="C92" s="511"/>
      <c r="D92" s="136"/>
      <c r="E92" s="128"/>
      <c r="F92" s="172"/>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43"/>
      <c r="AK92" s="144" t="str">
        <f t="shared" ref="AK92" si="58">IF(D92="","",COUNT($F$74:$AJ$74)-AL92)</f>
        <v/>
      </c>
      <c r="AL92" s="128" t="str">
        <f t="shared" si="57"/>
        <v/>
      </c>
      <c r="AM92" s="128" t="str">
        <f t="shared" si="55"/>
        <v/>
      </c>
      <c r="AN92" s="84" t="str">
        <f t="shared" si="56"/>
        <v/>
      </c>
      <c r="AO92" s="514"/>
      <c r="AQ92" s="114">
        <f>+COUNTIF(F92:AJ92,"－")</f>
        <v>0</v>
      </c>
      <c r="AR92" s="114">
        <f>+COUNTIF(F92:AJ92,"外")</f>
        <v>0</v>
      </c>
    </row>
    <row r="93" spans="2:44" ht="14.25" thickBot="1" x14ac:dyDescent="0.2">
      <c r="B93" s="145"/>
      <c r="C93" s="146"/>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47"/>
      <c r="AN93" s="148" t="s">
        <v>153</v>
      </c>
      <c r="AO93" s="149" t="e">
        <f>IF(AO77&gt;=0.285,"OK","NG")</f>
        <v>#DIV/0!</v>
      </c>
      <c r="AQ93" s="47"/>
      <c r="AR93" s="47"/>
    </row>
    <row r="95" spans="2:44" hidden="1" x14ac:dyDescent="0.15">
      <c r="F95" s="47" t="e">
        <f>YEAR(F98)</f>
        <v>#VALUE!</v>
      </c>
      <c r="G95" s="47" t="e">
        <f>MONTH(F98)</f>
        <v>#VALUE!</v>
      </c>
    </row>
    <row r="96" spans="2:44" x14ac:dyDescent="0.15">
      <c r="B96" s="515"/>
      <c r="C96" s="516"/>
      <c r="D96" s="517"/>
      <c r="E96" s="151" t="s">
        <v>141</v>
      </c>
      <c r="F96" s="523" t="e">
        <f>F98</f>
        <v>#VALUE!</v>
      </c>
      <c r="G96" s="524"/>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6" t="s">
        <v>80</v>
      </c>
      <c r="AL96" s="529" t="s">
        <v>81</v>
      </c>
      <c r="AM96" s="532" t="s">
        <v>73</v>
      </c>
      <c r="AN96" s="481" t="s">
        <v>142</v>
      </c>
      <c r="AO96" s="479" t="s">
        <v>143</v>
      </c>
      <c r="AQ96" s="502" t="s">
        <v>161</v>
      </c>
      <c r="AR96" s="502" t="s">
        <v>109</v>
      </c>
    </row>
    <row r="97" spans="2:44" ht="13.5" hidden="1" customHeight="1" x14ac:dyDescent="0.15">
      <c r="B97" s="518"/>
      <c r="C97" s="505"/>
      <c r="D97" s="519"/>
      <c r="E97" s="152"/>
      <c r="F97" s="94" t="e">
        <f>DATE($F95,$G95,1)</f>
        <v>#VALUE!</v>
      </c>
      <c r="G97" s="94" t="e">
        <f t="shared" ref="G97:AJ97" si="59">F97+1</f>
        <v>#VALUE!</v>
      </c>
      <c r="H97" s="94" t="e">
        <f t="shared" si="59"/>
        <v>#VALUE!</v>
      </c>
      <c r="I97" s="94" t="e">
        <f t="shared" si="59"/>
        <v>#VALUE!</v>
      </c>
      <c r="J97" s="94" t="e">
        <f t="shared" si="59"/>
        <v>#VALUE!</v>
      </c>
      <c r="K97" s="94" t="e">
        <f t="shared" si="59"/>
        <v>#VALUE!</v>
      </c>
      <c r="L97" s="94" t="e">
        <f t="shared" si="59"/>
        <v>#VALUE!</v>
      </c>
      <c r="M97" s="94" t="e">
        <f t="shared" si="59"/>
        <v>#VALUE!</v>
      </c>
      <c r="N97" s="94" t="e">
        <f t="shared" si="59"/>
        <v>#VALUE!</v>
      </c>
      <c r="O97" s="94" t="e">
        <f t="shared" si="59"/>
        <v>#VALUE!</v>
      </c>
      <c r="P97" s="94" t="e">
        <f t="shared" si="59"/>
        <v>#VALUE!</v>
      </c>
      <c r="Q97" s="94" t="e">
        <f t="shared" si="59"/>
        <v>#VALUE!</v>
      </c>
      <c r="R97" s="94" t="e">
        <f t="shared" si="59"/>
        <v>#VALUE!</v>
      </c>
      <c r="S97" s="94" t="e">
        <f t="shared" si="59"/>
        <v>#VALUE!</v>
      </c>
      <c r="T97" s="94" t="e">
        <f t="shared" si="59"/>
        <v>#VALUE!</v>
      </c>
      <c r="U97" s="94" t="e">
        <f t="shared" si="59"/>
        <v>#VALUE!</v>
      </c>
      <c r="V97" s="94" t="e">
        <f t="shared" si="59"/>
        <v>#VALUE!</v>
      </c>
      <c r="W97" s="94" t="e">
        <f t="shared" si="59"/>
        <v>#VALUE!</v>
      </c>
      <c r="X97" s="94" t="e">
        <f t="shared" si="59"/>
        <v>#VALUE!</v>
      </c>
      <c r="Y97" s="94" t="e">
        <f t="shared" si="59"/>
        <v>#VALUE!</v>
      </c>
      <c r="Z97" s="94" t="e">
        <f t="shared" si="59"/>
        <v>#VALUE!</v>
      </c>
      <c r="AA97" s="94" t="e">
        <f t="shared" si="59"/>
        <v>#VALUE!</v>
      </c>
      <c r="AB97" s="94" t="e">
        <f t="shared" si="59"/>
        <v>#VALUE!</v>
      </c>
      <c r="AC97" s="94" t="e">
        <f t="shared" si="59"/>
        <v>#VALUE!</v>
      </c>
      <c r="AD97" s="94" t="e">
        <f t="shared" si="59"/>
        <v>#VALUE!</v>
      </c>
      <c r="AE97" s="94" t="e">
        <f t="shared" si="59"/>
        <v>#VALUE!</v>
      </c>
      <c r="AF97" s="94" t="e">
        <f t="shared" si="59"/>
        <v>#VALUE!</v>
      </c>
      <c r="AG97" s="94" t="e">
        <f t="shared" si="59"/>
        <v>#VALUE!</v>
      </c>
      <c r="AH97" s="94" t="e">
        <f t="shared" si="59"/>
        <v>#VALUE!</v>
      </c>
      <c r="AI97" s="94" t="e">
        <f t="shared" si="59"/>
        <v>#VALUE!</v>
      </c>
      <c r="AJ97" s="94" t="e">
        <f t="shared" si="59"/>
        <v>#VALUE!</v>
      </c>
      <c r="AK97" s="527"/>
      <c r="AL97" s="530"/>
      <c r="AM97" s="533"/>
      <c r="AN97" s="481"/>
      <c r="AO97" s="479"/>
      <c r="AQ97" s="502"/>
      <c r="AR97" s="502"/>
    </row>
    <row r="98" spans="2:44" x14ac:dyDescent="0.15">
      <c r="B98" s="518"/>
      <c r="C98" s="505"/>
      <c r="D98" s="519"/>
      <c r="E98" s="153" t="s">
        <v>145</v>
      </c>
      <c r="F98" s="154" t="e">
        <f>IF(EDATE(F73,1)&gt;$F$7,"",EDATE(F73,1))</f>
        <v>#VALUE!</v>
      </c>
      <c r="G98" s="94" t="e">
        <f t="shared" ref="G98:AJ98" si="60">IF(G97&gt;$F$7,"",IF(F98=EOMONTH(DATE($F95,$G95,1),0),"",IF(F98="","",F98+1)))</f>
        <v>#VALUE!</v>
      </c>
      <c r="H98" s="94" t="e">
        <f t="shared" si="60"/>
        <v>#VALUE!</v>
      </c>
      <c r="I98" s="94" t="e">
        <f t="shared" si="60"/>
        <v>#VALUE!</v>
      </c>
      <c r="J98" s="94" t="e">
        <f t="shared" si="60"/>
        <v>#VALUE!</v>
      </c>
      <c r="K98" s="94" t="e">
        <f t="shared" si="60"/>
        <v>#VALUE!</v>
      </c>
      <c r="L98" s="94" t="e">
        <f t="shared" si="60"/>
        <v>#VALUE!</v>
      </c>
      <c r="M98" s="94" t="e">
        <f t="shared" si="60"/>
        <v>#VALUE!</v>
      </c>
      <c r="N98" s="94" t="e">
        <f t="shared" si="60"/>
        <v>#VALUE!</v>
      </c>
      <c r="O98" s="94" t="e">
        <f t="shared" si="60"/>
        <v>#VALUE!</v>
      </c>
      <c r="P98" s="94" t="e">
        <f t="shared" si="60"/>
        <v>#VALUE!</v>
      </c>
      <c r="Q98" s="94" t="e">
        <f t="shared" si="60"/>
        <v>#VALUE!</v>
      </c>
      <c r="R98" s="94" t="e">
        <f t="shared" si="60"/>
        <v>#VALUE!</v>
      </c>
      <c r="S98" s="94" t="e">
        <f t="shared" si="60"/>
        <v>#VALUE!</v>
      </c>
      <c r="T98" s="94" t="e">
        <f t="shared" si="60"/>
        <v>#VALUE!</v>
      </c>
      <c r="U98" s="94" t="e">
        <f t="shared" si="60"/>
        <v>#VALUE!</v>
      </c>
      <c r="V98" s="94" t="e">
        <f t="shared" si="60"/>
        <v>#VALUE!</v>
      </c>
      <c r="W98" s="94" t="e">
        <f t="shared" si="60"/>
        <v>#VALUE!</v>
      </c>
      <c r="X98" s="94" t="e">
        <f t="shared" si="60"/>
        <v>#VALUE!</v>
      </c>
      <c r="Y98" s="94" t="e">
        <f t="shared" si="60"/>
        <v>#VALUE!</v>
      </c>
      <c r="Z98" s="94" t="e">
        <f t="shared" si="60"/>
        <v>#VALUE!</v>
      </c>
      <c r="AA98" s="94" t="e">
        <f t="shared" si="60"/>
        <v>#VALUE!</v>
      </c>
      <c r="AB98" s="94" t="e">
        <f t="shared" si="60"/>
        <v>#VALUE!</v>
      </c>
      <c r="AC98" s="94" t="e">
        <f t="shared" si="60"/>
        <v>#VALUE!</v>
      </c>
      <c r="AD98" s="94" t="e">
        <f t="shared" si="60"/>
        <v>#VALUE!</v>
      </c>
      <c r="AE98" s="94" t="e">
        <f t="shared" si="60"/>
        <v>#VALUE!</v>
      </c>
      <c r="AF98" s="94" t="e">
        <f t="shared" si="60"/>
        <v>#VALUE!</v>
      </c>
      <c r="AG98" s="94" t="e">
        <f t="shared" si="60"/>
        <v>#VALUE!</v>
      </c>
      <c r="AH98" s="94" t="e">
        <f t="shared" si="60"/>
        <v>#VALUE!</v>
      </c>
      <c r="AI98" s="94" t="e">
        <f t="shared" si="60"/>
        <v>#VALUE!</v>
      </c>
      <c r="AJ98" s="94" t="e">
        <f t="shared" si="60"/>
        <v>#VALUE!</v>
      </c>
      <c r="AK98" s="527"/>
      <c r="AL98" s="530"/>
      <c r="AM98" s="533"/>
      <c r="AN98" s="481"/>
      <c r="AO98" s="479"/>
      <c r="AQ98" s="502"/>
      <c r="AR98" s="502"/>
    </row>
    <row r="99" spans="2:44" x14ac:dyDescent="0.15">
      <c r="B99" s="520"/>
      <c r="C99" s="521"/>
      <c r="D99" s="522"/>
      <c r="E99" s="89" t="s">
        <v>65</v>
      </c>
      <c r="F99" s="155" t="str">
        <f>IFERROR(TEXT(WEEKDAY(+F98),"aaa"),"")</f>
        <v/>
      </c>
      <c r="G99" s="155" t="str">
        <f t="shared" ref="G99:AJ99" si="61">IFERROR(TEXT(WEEKDAY(+G98),"aaa"),"")</f>
        <v/>
      </c>
      <c r="H99" s="155" t="str">
        <f t="shared" si="61"/>
        <v/>
      </c>
      <c r="I99" s="155" t="str">
        <f t="shared" si="61"/>
        <v/>
      </c>
      <c r="J99" s="155" t="str">
        <f t="shared" si="61"/>
        <v/>
      </c>
      <c r="K99" s="155" t="str">
        <f t="shared" si="61"/>
        <v/>
      </c>
      <c r="L99" s="155" t="str">
        <f t="shared" si="61"/>
        <v/>
      </c>
      <c r="M99" s="155" t="str">
        <f t="shared" si="61"/>
        <v/>
      </c>
      <c r="N99" s="155" t="str">
        <f t="shared" si="61"/>
        <v/>
      </c>
      <c r="O99" s="155" t="str">
        <f t="shared" si="61"/>
        <v/>
      </c>
      <c r="P99" s="155" t="str">
        <f t="shared" si="61"/>
        <v/>
      </c>
      <c r="Q99" s="155" t="str">
        <f t="shared" si="61"/>
        <v/>
      </c>
      <c r="R99" s="155" t="str">
        <f t="shared" si="61"/>
        <v/>
      </c>
      <c r="S99" s="155" t="str">
        <f t="shared" si="61"/>
        <v/>
      </c>
      <c r="T99" s="155" t="str">
        <f t="shared" si="61"/>
        <v/>
      </c>
      <c r="U99" s="155" t="str">
        <f t="shared" si="61"/>
        <v/>
      </c>
      <c r="V99" s="155" t="str">
        <f t="shared" si="61"/>
        <v/>
      </c>
      <c r="W99" s="155" t="str">
        <f t="shared" si="61"/>
        <v/>
      </c>
      <c r="X99" s="155" t="str">
        <f t="shared" si="61"/>
        <v/>
      </c>
      <c r="Y99" s="155" t="str">
        <f t="shared" si="61"/>
        <v/>
      </c>
      <c r="Z99" s="155" t="str">
        <f t="shared" si="61"/>
        <v/>
      </c>
      <c r="AA99" s="155" t="str">
        <f t="shared" si="61"/>
        <v/>
      </c>
      <c r="AB99" s="155" t="str">
        <f t="shared" si="61"/>
        <v/>
      </c>
      <c r="AC99" s="155" t="str">
        <f t="shared" si="61"/>
        <v/>
      </c>
      <c r="AD99" s="155" t="str">
        <f t="shared" si="61"/>
        <v/>
      </c>
      <c r="AE99" s="155" t="str">
        <f t="shared" si="61"/>
        <v/>
      </c>
      <c r="AF99" s="155" t="str">
        <f t="shared" si="61"/>
        <v/>
      </c>
      <c r="AG99" s="155" t="str">
        <f t="shared" si="61"/>
        <v/>
      </c>
      <c r="AH99" s="155" t="str">
        <f t="shared" si="61"/>
        <v/>
      </c>
      <c r="AI99" s="155" t="str">
        <f t="shared" si="61"/>
        <v/>
      </c>
      <c r="AJ99" s="155" t="str">
        <f t="shared" si="61"/>
        <v/>
      </c>
      <c r="AK99" s="527"/>
      <c r="AL99" s="530"/>
      <c r="AM99" s="533"/>
      <c r="AN99" s="481"/>
      <c r="AO99" s="479"/>
      <c r="AQ99" s="502"/>
      <c r="AR99" s="502"/>
    </row>
    <row r="100" spans="2:44" ht="21" customHeight="1" x14ac:dyDescent="0.15">
      <c r="B100" s="156" t="s">
        <v>146</v>
      </c>
      <c r="C100" s="157" t="s">
        <v>126</v>
      </c>
      <c r="D100" s="101" t="s">
        <v>152</v>
      </c>
      <c r="E100" s="102" t="s">
        <v>149</v>
      </c>
      <c r="F100" s="103"/>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30"/>
      <c r="AH100" s="130"/>
      <c r="AI100" s="130"/>
      <c r="AJ100" s="130"/>
      <c r="AK100" s="528"/>
      <c r="AL100" s="531"/>
      <c r="AM100" s="534"/>
      <c r="AN100" s="106" t="s">
        <v>159</v>
      </c>
      <c r="AO100" s="105" t="s">
        <v>108</v>
      </c>
      <c r="AQ100" s="503"/>
      <c r="AR100" s="503"/>
    </row>
    <row r="101" spans="2:44" ht="13.5" customHeight="1" x14ac:dyDescent="0.15">
      <c r="B101" s="506" t="s">
        <v>75</v>
      </c>
      <c r="C101" s="509" t="s">
        <v>76</v>
      </c>
      <c r="D101" s="107" t="s">
        <v>136</v>
      </c>
      <c r="E101" s="108"/>
      <c r="F101" s="109"/>
      <c r="G101" s="110"/>
      <c r="H101" s="110"/>
      <c r="I101" s="110"/>
      <c r="J101" s="165"/>
      <c r="K101" s="165"/>
      <c r="L101" s="165"/>
      <c r="M101" s="165"/>
      <c r="N101" s="165"/>
      <c r="O101" s="165"/>
      <c r="P101" s="165"/>
      <c r="Q101" s="165"/>
      <c r="R101" s="165"/>
      <c r="S101" s="165"/>
      <c r="T101" s="165"/>
      <c r="U101" s="165"/>
      <c r="V101" s="165"/>
      <c r="W101" s="165"/>
      <c r="X101" s="165"/>
      <c r="Y101" s="165"/>
      <c r="Z101" s="165"/>
      <c r="AA101" s="165"/>
      <c r="AB101" s="165"/>
      <c r="AC101" s="165"/>
      <c r="AD101" s="165"/>
      <c r="AE101" s="165"/>
      <c r="AF101" s="165"/>
      <c r="AG101" s="165"/>
      <c r="AH101" s="165"/>
      <c r="AI101" s="165"/>
      <c r="AJ101" s="171"/>
      <c r="AK101" s="112">
        <f>IF(D101="","",COUNT($F$98:$AJ$98)-AL101)</f>
        <v>0</v>
      </c>
      <c r="AL101" s="113">
        <f>IF(D101="","",AQ101+AR101)</f>
        <v>0</v>
      </c>
      <c r="AM101" s="113">
        <f>IF(D101="","",COUNTIF(F101:AJ101,"休"))</f>
        <v>0</v>
      </c>
      <c r="AN101" s="84" t="str">
        <f>IF(D101="","",IFERROR(ROUND(AM101/AK101,3),""))</f>
        <v/>
      </c>
      <c r="AO101" s="512" t="e">
        <f>ROUND(AVERAGE(AN101:AN116),3)</f>
        <v>#DIV/0!</v>
      </c>
      <c r="AQ101" s="114">
        <f>+COUNTIF(F101:AJ101,"－")</f>
        <v>0</v>
      </c>
      <c r="AR101" s="114">
        <f>+COUNTIF(F101:AJ101,"外")</f>
        <v>0</v>
      </c>
    </row>
    <row r="102" spans="2:44" ht="13.5" customHeight="1" x14ac:dyDescent="0.15">
      <c r="B102" s="507"/>
      <c r="C102" s="510"/>
      <c r="D102" s="115" t="s">
        <v>137</v>
      </c>
      <c r="E102" s="108"/>
      <c r="F102" s="160"/>
      <c r="G102" s="117"/>
      <c r="H102" s="117"/>
      <c r="I102" s="117"/>
      <c r="J102" s="137"/>
      <c r="K102" s="137"/>
      <c r="L102" s="126"/>
      <c r="M102" s="126"/>
      <c r="N102" s="126"/>
      <c r="O102" s="126"/>
      <c r="P102" s="126"/>
      <c r="Q102" s="137"/>
      <c r="R102" s="137"/>
      <c r="S102" s="126"/>
      <c r="T102" s="126"/>
      <c r="U102" s="126"/>
      <c r="V102" s="126"/>
      <c r="W102" s="126"/>
      <c r="X102" s="137"/>
      <c r="Y102" s="137"/>
      <c r="Z102" s="126"/>
      <c r="AA102" s="126"/>
      <c r="AB102" s="126"/>
      <c r="AC102" s="126"/>
      <c r="AD102" s="126"/>
      <c r="AE102" s="137"/>
      <c r="AF102" s="137"/>
      <c r="AG102" s="137"/>
      <c r="AH102" s="137"/>
      <c r="AI102" s="137"/>
      <c r="AJ102" s="161"/>
      <c r="AK102" s="112">
        <f t="shared" ref="AK102:AK106" si="62">IF(D102="","",COUNT($F$98:$AJ$98)-AL102)</f>
        <v>0</v>
      </c>
      <c r="AL102" s="113">
        <f t="shared" ref="AL102:AL106" si="63">IF(D102="","",AQ102+AR102)</f>
        <v>0</v>
      </c>
      <c r="AM102" s="113">
        <f t="shared" ref="AM102:AM106" si="64">IF(D102="","",COUNTIF(F102:AJ102,"休"))</f>
        <v>0</v>
      </c>
      <c r="AN102" s="84" t="str">
        <f t="shared" ref="AN102:AN106" si="65">IF(D102="","",IFERROR(ROUND(AM102/AK102,3),""))</f>
        <v/>
      </c>
      <c r="AO102" s="513"/>
      <c r="AQ102" s="114">
        <f>+COUNTIF(F102:AJ102,"－")</f>
        <v>0</v>
      </c>
      <c r="AR102" s="114">
        <f>+COUNTIF(F102:AJ102,"外")</f>
        <v>0</v>
      </c>
    </row>
    <row r="103" spans="2:44" x14ac:dyDescent="0.15">
      <c r="B103" s="507"/>
      <c r="C103" s="510"/>
      <c r="D103" s="120" t="s">
        <v>138</v>
      </c>
      <c r="E103" s="108"/>
      <c r="F103" s="160"/>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61"/>
      <c r="AK103" s="112">
        <f t="shared" si="62"/>
        <v>0</v>
      </c>
      <c r="AL103" s="113">
        <f t="shared" si="63"/>
        <v>0</v>
      </c>
      <c r="AM103" s="113">
        <f t="shared" si="64"/>
        <v>0</v>
      </c>
      <c r="AN103" s="84" t="str">
        <f t="shared" si="65"/>
        <v/>
      </c>
      <c r="AO103" s="513"/>
      <c r="AQ103" s="114">
        <f>+COUNTIF(F103:AJ103,"－")</f>
        <v>0</v>
      </c>
      <c r="AR103" s="114">
        <f t="shared" ref="AR103:AR106" si="66">+COUNTIF(F103:AJ103,"外")</f>
        <v>0</v>
      </c>
    </row>
    <row r="104" spans="2:44" x14ac:dyDescent="0.15">
      <c r="B104" s="507"/>
      <c r="C104" s="510"/>
      <c r="D104" s="120" t="s">
        <v>139</v>
      </c>
      <c r="E104" s="121"/>
      <c r="F104" s="160"/>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61"/>
      <c r="AK104" s="112">
        <f t="shared" si="62"/>
        <v>0</v>
      </c>
      <c r="AL104" s="113">
        <f t="shared" si="63"/>
        <v>0</v>
      </c>
      <c r="AM104" s="113">
        <f t="shared" si="64"/>
        <v>0</v>
      </c>
      <c r="AN104" s="84" t="str">
        <f t="shared" si="65"/>
        <v/>
      </c>
      <c r="AO104" s="513"/>
      <c r="AQ104" s="114">
        <f>+COUNTIF(F104:AJ104,"－")</f>
        <v>0</v>
      </c>
      <c r="AR104" s="114">
        <f t="shared" si="66"/>
        <v>0</v>
      </c>
    </row>
    <row r="105" spans="2:44" x14ac:dyDescent="0.15">
      <c r="B105" s="507"/>
      <c r="C105" s="510"/>
      <c r="D105" s="120" t="s">
        <v>140</v>
      </c>
      <c r="E105" s="108"/>
      <c r="F105" s="160"/>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2">
        <f t="shared" si="62"/>
        <v>0</v>
      </c>
      <c r="AL105" s="113">
        <f t="shared" si="63"/>
        <v>0</v>
      </c>
      <c r="AM105" s="113">
        <f t="shared" si="64"/>
        <v>0</v>
      </c>
      <c r="AN105" s="84" t="str">
        <f t="shared" si="65"/>
        <v/>
      </c>
      <c r="AO105" s="513"/>
      <c r="AQ105" s="114">
        <f t="shared" ref="AQ105:AQ106" si="67">+COUNTIF(F105:AJ105,"－")</f>
        <v>0</v>
      </c>
      <c r="AR105" s="114">
        <f t="shared" si="66"/>
        <v>0</v>
      </c>
    </row>
    <row r="106" spans="2:44" x14ac:dyDescent="0.15">
      <c r="B106" s="508"/>
      <c r="C106" s="511"/>
      <c r="D106" s="122">
        <f>E$29</f>
        <v>0</v>
      </c>
      <c r="E106" s="123"/>
      <c r="F106" s="172"/>
      <c r="G106" s="126"/>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7"/>
      <c r="AK106" s="112">
        <f t="shared" si="62"/>
        <v>0</v>
      </c>
      <c r="AL106" s="113">
        <f t="shared" si="63"/>
        <v>0</v>
      </c>
      <c r="AM106" s="128">
        <f t="shared" si="64"/>
        <v>0</v>
      </c>
      <c r="AN106" s="84" t="str">
        <f t="shared" si="65"/>
        <v/>
      </c>
      <c r="AO106" s="513"/>
      <c r="AQ106" s="114">
        <f t="shared" si="67"/>
        <v>0</v>
      </c>
      <c r="AR106" s="114">
        <f t="shared" si="66"/>
        <v>0</v>
      </c>
    </row>
    <row r="107" spans="2:44" x14ac:dyDescent="0.15">
      <c r="B107" s="506" t="s">
        <v>77</v>
      </c>
      <c r="C107" s="509" t="s">
        <v>78</v>
      </c>
      <c r="D107" s="101" t="s">
        <v>152</v>
      </c>
      <c r="E107" s="129" t="s">
        <v>149</v>
      </c>
      <c r="F107" s="103"/>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104"/>
      <c r="AG107" s="130"/>
      <c r="AH107" s="130"/>
      <c r="AI107" s="130"/>
      <c r="AJ107" s="130"/>
      <c r="AK107" s="131"/>
      <c r="AL107" s="114"/>
      <c r="AM107" s="132"/>
      <c r="AN107" s="133"/>
      <c r="AO107" s="513"/>
    </row>
    <row r="108" spans="2:44" x14ac:dyDescent="0.15">
      <c r="B108" s="507"/>
      <c r="C108" s="510"/>
      <c r="D108" s="134" t="s">
        <v>136</v>
      </c>
      <c r="E108" s="108"/>
      <c r="F108" s="158"/>
      <c r="G108" s="165"/>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s="165"/>
      <c r="AJ108" s="165"/>
      <c r="AK108" s="112">
        <f>IF(D108="","",COUNT($F$98:$AJ$98)-AL108)</f>
        <v>0</v>
      </c>
      <c r="AL108" s="113">
        <f>IF(D108="","",AQ108+AR108)</f>
        <v>0</v>
      </c>
      <c r="AM108" s="113">
        <f>IF(D108="","",COUNTIF(F108:AJ108,"休"))</f>
        <v>0</v>
      </c>
      <c r="AN108" s="84" t="str">
        <f>IF(D108="","",IFERROR(ROUND(AM108/AK108,3),""))</f>
        <v/>
      </c>
      <c r="AO108" s="513"/>
      <c r="AQ108" s="114">
        <f>+COUNTIF(F108:AJ108,"－")</f>
        <v>0</v>
      </c>
      <c r="AR108" s="114">
        <f>+COUNTIF(F108:AJ108,"外")</f>
        <v>0</v>
      </c>
    </row>
    <row r="109" spans="2:44" x14ac:dyDescent="0.15">
      <c r="B109" s="507"/>
      <c r="C109" s="510"/>
      <c r="D109" s="115" t="s">
        <v>137</v>
      </c>
      <c r="E109" s="135"/>
      <c r="F109" s="167"/>
      <c r="G109" s="126"/>
      <c r="H109" s="137"/>
      <c r="I109" s="137"/>
      <c r="J109" s="126"/>
      <c r="K109" s="126"/>
      <c r="L109" s="126"/>
      <c r="M109" s="126"/>
      <c r="N109" s="126"/>
      <c r="O109" s="137"/>
      <c r="P109" s="137"/>
      <c r="Q109" s="137"/>
      <c r="R109" s="137"/>
      <c r="S109" s="126"/>
      <c r="T109" s="126"/>
      <c r="U109" s="126"/>
      <c r="V109" s="137"/>
      <c r="W109" s="137"/>
      <c r="X109" s="126"/>
      <c r="Y109" s="126"/>
      <c r="Z109" s="126"/>
      <c r="AA109" s="126"/>
      <c r="AB109" s="126"/>
      <c r="AC109" s="137"/>
      <c r="AD109" s="137"/>
      <c r="AE109" s="126"/>
      <c r="AF109" s="126"/>
      <c r="AG109" s="126"/>
      <c r="AH109" s="126"/>
      <c r="AI109" s="126"/>
      <c r="AJ109" s="126"/>
      <c r="AK109" s="112">
        <f t="shared" ref="AK109:AK111" si="68">IF(D109="","",COUNT($F$98:$AJ$98)-AL109)</f>
        <v>0</v>
      </c>
      <c r="AL109" s="113">
        <f t="shared" ref="AL109:AL111" si="69">IF(D109="","",AQ109+AR109)</f>
        <v>0</v>
      </c>
      <c r="AM109" s="113">
        <f t="shared" ref="AM109:AM111" si="70">IF(D109="","",COUNTIF(F109:AJ109,"休"))</f>
        <v>0</v>
      </c>
      <c r="AN109" s="84" t="str">
        <f t="shared" ref="AN109:AN111" si="71">IF(D109="","",IFERROR(ROUND(AM109/AK109,3),""))</f>
        <v/>
      </c>
      <c r="AO109" s="513"/>
      <c r="AQ109" s="114">
        <f>+COUNTIF(F109:AJ109,"－")</f>
        <v>0</v>
      </c>
      <c r="AR109" s="114">
        <f>+COUNTIF(F109:AJ109,"外")</f>
        <v>0</v>
      </c>
    </row>
    <row r="110" spans="2:44" x14ac:dyDescent="0.15">
      <c r="B110" s="507"/>
      <c r="C110" s="510"/>
      <c r="E110" s="135"/>
      <c r="F110" s="160"/>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8"/>
      <c r="AK110" s="112" t="str">
        <f t="shared" si="68"/>
        <v/>
      </c>
      <c r="AL110" s="113" t="str">
        <f t="shared" si="69"/>
        <v/>
      </c>
      <c r="AM110" s="113" t="str">
        <f t="shared" si="70"/>
        <v/>
      </c>
      <c r="AN110" s="84" t="str">
        <f t="shared" si="71"/>
        <v/>
      </c>
      <c r="AO110" s="513"/>
      <c r="AQ110" s="114">
        <f>+COUNTIF(F110:AJ110,"－")</f>
        <v>0</v>
      </c>
      <c r="AR110" s="114">
        <f>+COUNTIF(F110:AJ110,"外")</f>
        <v>0</v>
      </c>
    </row>
    <row r="111" spans="2:44" x14ac:dyDescent="0.15">
      <c r="B111" s="507"/>
      <c r="C111" s="511"/>
      <c r="D111" s="136"/>
      <c r="E111" s="128"/>
      <c r="F111" s="173"/>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11"/>
      <c r="AK111" s="112" t="str">
        <f t="shared" si="68"/>
        <v/>
      </c>
      <c r="AL111" s="113" t="str">
        <f t="shared" si="69"/>
        <v/>
      </c>
      <c r="AM111" s="113" t="str">
        <f t="shared" si="70"/>
        <v/>
      </c>
      <c r="AN111" s="84" t="str">
        <f t="shared" si="71"/>
        <v/>
      </c>
      <c r="AO111" s="513"/>
      <c r="AQ111" s="114">
        <f>+COUNTIF(F111:AJ111,"－")</f>
        <v>0</v>
      </c>
      <c r="AR111" s="114">
        <f>+COUNTIF(F111:AJ111,"外")</f>
        <v>0</v>
      </c>
    </row>
    <row r="112" spans="2:44" x14ac:dyDescent="0.15">
      <c r="B112" s="507"/>
      <c r="C112" s="509" t="s">
        <v>79</v>
      </c>
      <c r="D112" s="101" t="s">
        <v>152</v>
      </c>
      <c r="E112" s="138" t="s">
        <v>149</v>
      </c>
      <c r="F112" s="103"/>
      <c r="G112" s="104"/>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30"/>
      <c r="AH112" s="130"/>
      <c r="AI112" s="130"/>
      <c r="AJ112" s="130"/>
      <c r="AK112" s="131"/>
      <c r="AL112" s="114"/>
      <c r="AM112" s="139"/>
      <c r="AN112" s="133"/>
      <c r="AO112" s="513"/>
    </row>
    <row r="113" spans="2:44" x14ac:dyDescent="0.15">
      <c r="B113" s="507"/>
      <c r="C113" s="510"/>
      <c r="D113" s="140" t="s">
        <v>137</v>
      </c>
      <c r="E113" s="108"/>
      <c r="F113" s="109"/>
      <c r="G113" s="110"/>
      <c r="H113" s="110"/>
      <c r="I113" s="165"/>
      <c r="J113" s="165"/>
      <c r="K113" s="110"/>
      <c r="L113" s="110"/>
      <c r="M113" s="110"/>
      <c r="N113" s="110"/>
      <c r="O113" s="165"/>
      <c r="P113" s="165"/>
      <c r="Q113" s="110"/>
      <c r="R113" s="110"/>
      <c r="S113" s="110"/>
      <c r="T113" s="110"/>
      <c r="U113" s="165"/>
      <c r="V113" s="110"/>
      <c r="W113" s="165"/>
      <c r="X113" s="165"/>
      <c r="Y113" s="110"/>
      <c r="Z113" s="110"/>
      <c r="AA113" s="110"/>
      <c r="AB113" s="110"/>
      <c r="AC113" s="165"/>
      <c r="AD113" s="110"/>
      <c r="AE113" s="165"/>
      <c r="AF113" s="165"/>
      <c r="AG113" s="165"/>
      <c r="AH113" s="165"/>
      <c r="AI113" s="165"/>
      <c r="AJ113" s="110"/>
      <c r="AK113" s="112">
        <f>IF(D113="","",COUNT($F$98:$AJ$98)-AL113)</f>
        <v>0</v>
      </c>
      <c r="AL113" s="113">
        <f>IF(D113="","",AQ113+AR113)</f>
        <v>0</v>
      </c>
      <c r="AM113" s="113">
        <f>IF(D113="","",COUNTIF(F113:AJ113,"休"))</f>
        <v>0</v>
      </c>
      <c r="AN113" s="84" t="str">
        <f>IF(D113="","",IFERROR(ROUND(AM113/AK113,3),""))</f>
        <v/>
      </c>
      <c r="AO113" s="513"/>
      <c r="AQ113" s="114">
        <f>+COUNTIF(F113:AJ113,"－")</f>
        <v>0</v>
      </c>
      <c r="AR113" s="114">
        <f>+COUNTIF(F113:AJ113,"外")</f>
        <v>0</v>
      </c>
    </row>
    <row r="114" spans="2:44" x14ac:dyDescent="0.15">
      <c r="B114" s="507"/>
      <c r="C114" s="510"/>
      <c r="E114" s="135"/>
      <c r="F114" s="116"/>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8"/>
      <c r="AK114" s="112" t="str">
        <f t="shared" ref="AK114:AK116" si="72">IF(D114="","",COUNT($F$98:$AJ$98)-AL114)</f>
        <v/>
      </c>
      <c r="AL114" s="113" t="str">
        <f t="shared" ref="AL114:AL116" si="73">IF(D114="","",AQ114+AR114)</f>
        <v/>
      </c>
      <c r="AM114" s="113" t="str">
        <f t="shared" ref="AM114:AM116" si="74">IF(D114="","",COUNTIF(F114:AJ114,"休"))</f>
        <v/>
      </c>
      <c r="AN114" s="84" t="str">
        <f t="shared" ref="AN114:AN116" si="75">IF(D114="","",IFERROR(ROUND(AM114/AK114,3),""))</f>
        <v/>
      </c>
      <c r="AO114" s="513"/>
      <c r="AQ114" s="114">
        <f>+COUNTIF(F114:AJ114,"－")</f>
        <v>0</v>
      </c>
      <c r="AR114" s="114">
        <f>+COUNTIF(F114:AJ114,"外")</f>
        <v>0</v>
      </c>
    </row>
    <row r="115" spans="2:44" x14ac:dyDescent="0.15">
      <c r="B115" s="507"/>
      <c r="C115" s="510"/>
      <c r="E115" s="135"/>
      <c r="F115" s="116"/>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8"/>
      <c r="AK115" s="112" t="str">
        <f t="shared" si="72"/>
        <v/>
      </c>
      <c r="AL115" s="113" t="str">
        <f t="shared" si="73"/>
        <v/>
      </c>
      <c r="AM115" s="113" t="str">
        <f t="shared" si="74"/>
        <v/>
      </c>
      <c r="AN115" s="84" t="str">
        <f t="shared" si="75"/>
        <v/>
      </c>
      <c r="AO115" s="513"/>
      <c r="AQ115" s="114">
        <f>+COUNTIF(F115:AJ115,"－")</f>
        <v>0</v>
      </c>
      <c r="AR115" s="114">
        <f>+COUNTIF(F115:AJ115,"外")</f>
        <v>0</v>
      </c>
    </row>
    <row r="116" spans="2:44" ht="14.25" thickBot="1" x14ac:dyDescent="0.2">
      <c r="B116" s="508"/>
      <c r="C116" s="511"/>
      <c r="D116" s="136"/>
      <c r="E116" s="128"/>
      <c r="F116" s="172"/>
      <c r="G116" s="125"/>
      <c r="H116" s="125"/>
      <c r="I116" s="125"/>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43"/>
      <c r="AK116" s="144" t="str">
        <f t="shared" si="72"/>
        <v/>
      </c>
      <c r="AL116" s="128" t="str">
        <f t="shared" si="73"/>
        <v/>
      </c>
      <c r="AM116" s="128" t="str">
        <f t="shared" si="74"/>
        <v/>
      </c>
      <c r="AN116" s="84" t="str">
        <f t="shared" si="75"/>
        <v/>
      </c>
      <c r="AO116" s="514"/>
      <c r="AQ116" s="114">
        <f>+COUNTIF(F116:AJ116,"－")</f>
        <v>0</v>
      </c>
      <c r="AR116" s="114">
        <f>+COUNTIF(F116:AJ116,"外")</f>
        <v>0</v>
      </c>
    </row>
    <row r="117" spans="2:44" ht="14.25" thickBot="1" x14ac:dyDescent="0.2">
      <c r="B117" s="145"/>
      <c r="C117" s="146"/>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47"/>
      <c r="AN117" s="148" t="s">
        <v>153</v>
      </c>
      <c r="AO117" s="149" t="e">
        <f>IF(AO101&gt;=0.285,"OK","NG")</f>
        <v>#DIV/0!</v>
      </c>
      <c r="AQ117" s="47"/>
      <c r="AR117" s="47"/>
    </row>
    <row r="119" spans="2:44" hidden="1" x14ac:dyDescent="0.15">
      <c r="F119" s="47" t="e">
        <f>YEAR(F122)</f>
        <v>#VALUE!</v>
      </c>
      <c r="G119" s="47" t="e">
        <f>MONTH(F122)</f>
        <v>#VALUE!</v>
      </c>
    </row>
    <row r="120" spans="2:44" x14ac:dyDescent="0.15">
      <c r="B120" s="515"/>
      <c r="C120" s="516"/>
      <c r="D120" s="517"/>
      <c r="E120" s="151" t="s">
        <v>141</v>
      </c>
      <c r="F120" s="523" t="e">
        <f>F122</f>
        <v>#VALUE!</v>
      </c>
      <c r="G120" s="524"/>
      <c r="H120" s="524"/>
      <c r="I120" s="524"/>
      <c r="J120" s="524"/>
      <c r="K120" s="524"/>
      <c r="L120" s="524"/>
      <c r="M120" s="524"/>
      <c r="N120" s="524"/>
      <c r="O120" s="524"/>
      <c r="P120" s="524"/>
      <c r="Q120" s="524"/>
      <c r="R120" s="524"/>
      <c r="S120" s="524"/>
      <c r="T120" s="524"/>
      <c r="U120" s="524"/>
      <c r="V120" s="524"/>
      <c r="W120" s="524"/>
      <c r="X120" s="524"/>
      <c r="Y120" s="524"/>
      <c r="Z120" s="524"/>
      <c r="AA120" s="524"/>
      <c r="AB120" s="524"/>
      <c r="AC120" s="524"/>
      <c r="AD120" s="524"/>
      <c r="AE120" s="524"/>
      <c r="AF120" s="524"/>
      <c r="AG120" s="524"/>
      <c r="AH120" s="524"/>
      <c r="AI120" s="524"/>
      <c r="AJ120" s="524"/>
      <c r="AK120" s="526" t="s">
        <v>80</v>
      </c>
      <c r="AL120" s="529" t="s">
        <v>81</v>
      </c>
      <c r="AM120" s="532" t="s">
        <v>73</v>
      </c>
      <c r="AN120" s="481" t="s">
        <v>142</v>
      </c>
      <c r="AO120" s="479" t="s">
        <v>143</v>
      </c>
      <c r="AQ120" s="502" t="s">
        <v>162</v>
      </c>
      <c r="AR120" s="502" t="s">
        <v>109</v>
      </c>
    </row>
    <row r="121" spans="2:44" ht="13.5" hidden="1" customHeight="1" x14ac:dyDescent="0.15">
      <c r="B121" s="518"/>
      <c r="C121" s="505"/>
      <c r="D121" s="519"/>
      <c r="E121" s="152"/>
      <c r="F121" s="94" t="e">
        <f>DATE($F119,$G119,1)</f>
        <v>#VALUE!</v>
      </c>
      <c r="G121" s="94" t="e">
        <f t="shared" ref="G121:AJ121" si="76">F121+1</f>
        <v>#VALUE!</v>
      </c>
      <c r="H121" s="94" t="e">
        <f t="shared" si="76"/>
        <v>#VALUE!</v>
      </c>
      <c r="I121" s="94" t="e">
        <f t="shared" si="76"/>
        <v>#VALUE!</v>
      </c>
      <c r="J121" s="94" t="e">
        <f t="shared" si="76"/>
        <v>#VALUE!</v>
      </c>
      <c r="K121" s="94" t="e">
        <f t="shared" si="76"/>
        <v>#VALUE!</v>
      </c>
      <c r="L121" s="94" t="e">
        <f t="shared" si="76"/>
        <v>#VALUE!</v>
      </c>
      <c r="M121" s="94" t="e">
        <f t="shared" si="76"/>
        <v>#VALUE!</v>
      </c>
      <c r="N121" s="94" t="e">
        <f t="shared" si="76"/>
        <v>#VALUE!</v>
      </c>
      <c r="O121" s="94" t="e">
        <f t="shared" si="76"/>
        <v>#VALUE!</v>
      </c>
      <c r="P121" s="94" t="e">
        <f t="shared" si="76"/>
        <v>#VALUE!</v>
      </c>
      <c r="Q121" s="94" t="e">
        <f t="shared" si="76"/>
        <v>#VALUE!</v>
      </c>
      <c r="R121" s="94" t="e">
        <f t="shared" si="76"/>
        <v>#VALUE!</v>
      </c>
      <c r="S121" s="94" t="e">
        <f t="shared" si="76"/>
        <v>#VALUE!</v>
      </c>
      <c r="T121" s="94" t="e">
        <f t="shared" si="76"/>
        <v>#VALUE!</v>
      </c>
      <c r="U121" s="94" t="e">
        <f t="shared" si="76"/>
        <v>#VALUE!</v>
      </c>
      <c r="V121" s="94" t="e">
        <f t="shared" si="76"/>
        <v>#VALUE!</v>
      </c>
      <c r="W121" s="94" t="e">
        <f t="shared" si="76"/>
        <v>#VALUE!</v>
      </c>
      <c r="X121" s="94" t="e">
        <f t="shared" si="76"/>
        <v>#VALUE!</v>
      </c>
      <c r="Y121" s="94" t="e">
        <f t="shared" si="76"/>
        <v>#VALUE!</v>
      </c>
      <c r="Z121" s="94" t="e">
        <f t="shared" si="76"/>
        <v>#VALUE!</v>
      </c>
      <c r="AA121" s="94" t="e">
        <f t="shared" si="76"/>
        <v>#VALUE!</v>
      </c>
      <c r="AB121" s="94" t="e">
        <f t="shared" si="76"/>
        <v>#VALUE!</v>
      </c>
      <c r="AC121" s="94" t="e">
        <f t="shared" si="76"/>
        <v>#VALUE!</v>
      </c>
      <c r="AD121" s="94" t="e">
        <f t="shared" si="76"/>
        <v>#VALUE!</v>
      </c>
      <c r="AE121" s="94" t="e">
        <f t="shared" si="76"/>
        <v>#VALUE!</v>
      </c>
      <c r="AF121" s="94" t="e">
        <f t="shared" si="76"/>
        <v>#VALUE!</v>
      </c>
      <c r="AG121" s="94" t="e">
        <f t="shared" si="76"/>
        <v>#VALUE!</v>
      </c>
      <c r="AH121" s="94" t="e">
        <f t="shared" si="76"/>
        <v>#VALUE!</v>
      </c>
      <c r="AI121" s="94" t="e">
        <f t="shared" si="76"/>
        <v>#VALUE!</v>
      </c>
      <c r="AJ121" s="94" t="e">
        <f t="shared" si="76"/>
        <v>#VALUE!</v>
      </c>
      <c r="AK121" s="527"/>
      <c r="AL121" s="530"/>
      <c r="AM121" s="533"/>
      <c r="AN121" s="481"/>
      <c r="AO121" s="479"/>
      <c r="AQ121" s="502"/>
      <c r="AR121" s="502"/>
    </row>
    <row r="122" spans="2:44" x14ac:dyDescent="0.15">
      <c r="B122" s="518"/>
      <c r="C122" s="505"/>
      <c r="D122" s="519"/>
      <c r="E122" s="153" t="s">
        <v>145</v>
      </c>
      <c r="F122" s="154" t="e">
        <f>IF(EDATE(F97,1)&gt;$F$7,"",EDATE(F97,1))</f>
        <v>#VALUE!</v>
      </c>
      <c r="G122" s="94" t="e">
        <f t="shared" ref="G122:AJ122" si="77">IF(G121&gt;$F$7,"",IF(F122=EOMONTH(DATE($F119,$G119,1),0),"",IF(F122="","",F122+1)))</f>
        <v>#VALUE!</v>
      </c>
      <c r="H122" s="94" t="e">
        <f t="shared" si="77"/>
        <v>#VALUE!</v>
      </c>
      <c r="I122" s="94" t="e">
        <f t="shared" si="77"/>
        <v>#VALUE!</v>
      </c>
      <c r="J122" s="94" t="e">
        <f t="shared" si="77"/>
        <v>#VALUE!</v>
      </c>
      <c r="K122" s="94" t="e">
        <f t="shared" si="77"/>
        <v>#VALUE!</v>
      </c>
      <c r="L122" s="94" t="e">
        <f t="shared" si="77"/>
        <v>#VALUE!</v>
      </c>
      <c r="M122" s="94" t="e">
        <f t="shared" si="77"/>
        <v>#VALUE!</v>
      </c>
      <c r="N122" s="94" t="e">
        <f t="shared" si="77"/>
        <v>#VALUE!</v>
      </c>
      <c r="O122" s="94" t="e">
        <f t="shared" si="77"/>
        <v>#VALUE!</v>
      </c>
      <c r="P122" s="94" t="e">
        <f t="shared" si="77"/>
        <v>#VALUE!</v>
      </c>
      <c r="Q122" s="94" t="e">
        <f t="shared" si="77"/>
        <v>#VALUE!</v>
      </c>
      <c r="R122" s="94" t="e">
        <f t="shared" si="77"/>
        <v>#VALUE!</v>
      </c>
      <c r="S122" s="94" t="e">
        <f t="shared" si="77"/>
        <v>#VALUE!</v>
      </c>
      <c r="T122" s="94" t="e">
        <f t="shared" si="77"/>
        <v>#VALUE!</v>
      </c>
      <c r="U122" s="94" t="e">
        <f t="shared" si="77"/>
        <v>#VALUE!</v>
      </c>
      <c r="V122" s="94" t="e">
        <f t="shared" si="77"/>
        <v>#VALUE!</v>
      </c>
      <c r="W122" s="94" t="e">
        <f t="shared" si="77"/>
        <v>#VALUE!</v>
      </c>
      <c r="X122" s="94" t="e">
        <f t="shared" si="77"/>
        <v>#VALUE!</v>
      </c>
      <c r="Y122" s="94" t="e">
        <f t="shared" si="77"/>
        <v>#VALUE!</v>
      </c>
      <c r="Z122" s="94" t="e">
        <f t="shared" si="77"/>
        <v>#VALUE!</v>
      </c>
      <c r="AA122" s="94" t="e">
        <f t="shared" si="77"/>
        <v>#VALUE!</v>
      </c>
      <c r="AB122" s="94" t="e">
        <f t="shared" si="77"/>
        <v>#VALUE!</v>
      </c>
      <c r="AC122" s="94" t="e">
        <f t="shared" si="77"/>
        <v>#VALUE!</v>
      </c>
      <c r="AD122" s="94" t="e">
        <f t="shared" si="77"/>
        <v>#VALUE!</v>
      </c>
      <c r="AE122" s="94" t="e">
        <f t="shared" si="77"/>
        <v>#VALUE!</v>
      </c>
      <c r="AF122" s="94" t="e">
        <f t="shared" si="77"/>
        <v>#VALUE!</v>
      </c>
      <c r="AG122" s="94" t="e">
        <f t="shared" si="77"/>
        <v>#VALUE!</v>
      </c>
      <c r="AH122" s="94" t="e">
        <f t="shared" si="77"/>
        <v>#VALUE!</v>
      </c>
      <c r="AI122" s="94" t="e">
        <f t="shared" si="77"/>
        <v>#VALUE!</v>
      </c>
      <c r="AJ122" s="94" t="e">
        <f t="shared" si="77"/>
        <v>#VALUE!</v>
      </c>
      <c r="AK122" s="527"/>
      <c r="AL122" s="530"/>
      <c r="AM122" s="533"/>
      <c r="AN122" s="481"/>
      <c r="AO122" s="479"/>
      <c r="AQ122" s="502"/>
      <c r="AR122" s="502"/>
    </row>
    <row r="123" spans="2:44" x14ac:dyDescent="0.15">
      <c r="B123" s="520"/>
      <c r="C123" s="521"/>
      <c r="D123" s="522"/>
      <c r="E123" s="89" t="s">
        <v>65</v>
      </c>
      <c r="F123" s="155" t="str">
        <f>IFERROR(TEXT(WEEKDAY(+F122),"aaa"),"")</f>
        <v/>
      </c>
      <c r="G123" s="155" t="str">
        <f t="shared" ref="G123:AJ123" si="78">IFERROR(TEXT(WEEKDAY(+G122),"aaa"),"")</f>
        <v/>
      </c>
      <c r="H123" s="155" t="str">
        <f t="shared" si="78"/>
        <v/>
      </c>
      <c r="I123" s="155" t="str">
        <f t="shared" si="78"/>
        <v/>
      </c>
      <c r="J123" s="155" t="str">
        <f t="shared" si="78"/>
        <v/>
      </c>
      <c r="K123" s="155" t="str">
        <f t="shared" si="78"/>
        <v/>
      </c>
      <c r="L123" s="155" t="str">
        <f t="shared" si="78"/>
        <v/>
      </c>
      <c r="M123" s="155" t="str">
        <f t="shared" si="78"/>
        <v/>
      </c>
      <c r="N123" s="155" t="str">
        <f t="shared" si="78"/>
        <v/>
      </c>
      <c r="O123" s="155" t="str">
        <f t="shared" si="78"/>
        <v/>
      </c>
      <c r="P123" s="155" t="str">
        <f t="shared" si="78"/>
        <v/>
      </c>
      <c r="Q123" s="155" t="str">
        <f t="shared" si="78"/>
        <v/>
      </c>
      <c r="R123" s="155" t="str">
        <f t="shared" si="78"/>
        <v/>
      </c>
      <c r="S123" s="155" t="str">
        <f t="shared" si="78"/>
        <v/>
      </c>
      <c r="T123" s="155" t="str">
        <f t="shared" si="78"/>
        <v/>
      </c>
      <c r="U123" s="155" t="str">
        <f t="shared" si="78"/>
        <v/>
      </c>
      <c r="V123" s="155" t="str">
        <f t="shared" si="78"/>
        <v/>
      </c>
      <c r="W123" s="155" t="str">
        <f t="shared" si="78"/>
        <v/>
      </c>
      <c r="X123" s="155" t="str">
        <f t="shared" si="78"/>
        <v/>
      </c>
      <c r="Y123" s="155" t="str">
        <f t="shared" si="78"/>
        <v/>
      </c>
      <c r="Z123" s="155" t="str">
        <f t="shared" si="78"/>
        <v/>
      </c>
      <c r="AA123" s="155" t="str">
        <f t="shared" si="78"/>
        <v/>
      </c>
      <c r="AB123" s="155" t="str">
        <f t="shared" si="78"/>
        <v/>
      </c>
      <c r="AC123" s="155" t="str">
        <f t="shared" si="78"/>
        <v/>
      </c>
      <c r="AD123" s="155" t="str">
        <f t="shared" si="78"/>
        <v/>
      </c>
      <c r="AE123" s="155" t="str">
        <f t="shared" si="78"/>
        <v/>
      </c>
      <c r="AF123" s="155" t="str">
        <f t="shared" si="78"/>
        <v/>
      </c>
      <c r="AG123" s="155" t="str">
        <f t="shared" si="78"/>
        <v/>
      </c>
      <c r="AH123" s="155" t="str">
        <f t="shared" si="78"/>
        <v/>
      </c>
      <c r="AI123" s="155" t="str">
        <f t="shared" si="78"/>
        <v/>
      </c>
      <c r="AJ123" s="155" t="str">
        <f t="shared" si="78"/>
        <v/>
      </c>
      <c r="AK123" s="527"/>
      <c r="AL123" s="530"/>
      <c r="AM123" s="533"/>
      <c r="AN123" s="481"/>
      <c r="AO123" s="479"/>
      <c r="AQ123" s="502"/>
      <c r="AR123" s="502"/>
    </row>
    <row r="124" spans="2:44" ht="21" customHeight="1" x14ac:dyDescent="0.15">
      <c r="B124" s="156" t="s">
        <v>146</v>
      </c>
      <c r="C124" s="157" t="s">
        <v>126</v>
      </c>
      <c r="D124" s="101" t="s">
        <v>127</v>
      </c>
      <c r="E124" s="102" t="s">
        <v>149</v>
      </c>
      <c r="F124" s="103"/>
      <c r="G124" s="104"/>
      <c r="H124" s="104"/>
      <c r="I124" s="104"/>
      <c r="J124" s="104"/>
      <c r="K124" s="104"/>
      <c r="L124" s="104"/>
      <c r="M124" s="104"/>
      <c r="N124" s="104"/>
      <c r="O124" s="104"/>
      <c r="P124" s="104"/>
      <c r="Q124" s="104"/>
      <c r="R124" s="104"/>
      <c r="S124" s="104"/>
      <c r="T124" s="104"/>
      <c r="U124" s="104"/>
      <c r="V124" s="104"/>
      <c r="W124" s="104"/>
      <c r="X124" s="104"/>
      <c r="Y124" s="104"/>
      <c r="Z124" s="104"/>
      <c r="AA124" s="104"/>
      <c r="AB124" s="104"/>
      <c r="AC124" s="104"/>
      <c r="AD124" s="104"/>
      <c r="AE124" s="104"/>
      <c r="AF124" s="104"/>
      <c r="AG124" s="130"/>
      <c r="AH124" s="130"/>
      <c r="AI124" s="130"/>
      <c r="AJ124" s="130"/>
      <c r="AK124" s="528"/>
      <c r="AL124" s="531"/>
      <c r="AM124" s="534"/>
      <c r="AN124" s="106" t="s">
        <v>135</v>
      </c>
      <c r="AO124" s="105" t="s">
        <v>108</v>
      </c>
      <c r="AQ124" s="503"/>
      <c r="AR124" s="503"/>
    </row>
    <row r="125" spans="2:44" ht="13.5" customHeight="1" x14ac:dyDescent="0.15">
      <c r="B125" s="506" t="s">
        <v>75</v>
      </c>
      <c r="C125" s="509" t="s">
        <v>76</v>
      </c>
      <c r="D125" s="107" t="s">
        <v>136</v>
      </c>
      <c r="E125" s="108"/>
      <c r="F125" s="109"/>
      <c r="G125" s="110"/>
      <c r="H125" s="110"/>
      <c r="I125" s="110"/>
      <c r="J125" s="110"/>
      <c r="K125" s="110"/>
      <c r="L125" s="110"/>
      <c r="M125" s="110"/>
      <c r="N125" s="110"/>
      <c r="O125" s="110"/>
      <c r="P125" s="110"/>
      <c r="Q125" s="110"/>
      <c r="R125" s="110"/>
      <c r="S125" s="110"/>
      <c r="T125" s="110"/>
      <c r="U125" s="110"/>
      <c r="V125" s="110"/>
      <c r="W125" s="110"/>
      <c r="X125" s="110"/>
      <c r="Y125" s="110"/>
      <c r="Z125" s="165"/>
      <c r="AA125" s="165"/>
      <c r="AB125" s="165"/>
      <c r="AC125" s="165"/>
      <c r="AD125" s="165"/>
      <c r="AE125" s="165"/>
      <c r="AF125" s="165"/>
      <c r="AG125" s="165"/>
      <c r="AH125" s="165"/>
      <c r="AI125" s="165"/>
      <c r="AJ125" s="171"/>
      <c r="AK125" s="112">
        <f>IF(D125="","",COUNT($F$122:$AJ$122)-AL125)</f>
        <v>0</v>
      </c>
      <c r="AL125" s="113">
        <f>IF(D125="","",AQ125+AR125)</f>
        <v>0</v>
      </c>
      <c r="AM125" s="113">
        <f>IF(D125="","",COUNTIF(F125:AJ125,"休"))</f>
        <v>0</v>
      </c>
      <c r="AN125" s="84" t="str">
        <f>IF(D125="","",IFERROR(ROUND(AM125/AK125,3),""))</f>
        <v/>
      </c>
      <c r="AO125" s="512" t="e">
        <f>ROUND(AVERAGE(AN125:AN140),3)</f>
        <v>#DIV/0!</v>
      </c>
      <c r="AQ125" s="114">
        <f>+COUNTIF(F125:AJ125,"－")</f>
        <v>0</v>
      </c>
      <c r="AR125" s="114">
        <f>+COUNTIF(F125:AJ125,"外")</f>
        <v>0</v>
      </c>
    </row>
    <row r="126" spans="2:44" ht="13.5" customHeight="1" x14ac:dyDescent="0.15">
      <c r="B126" s="507"/>
      <c r="C126" s="510"/>
      <c r="D126" s="115" t="s">
        <v>137</v>
      </c>
      <c r="E126" s="108"/>
      <c r="F126" s="160"/>
      <c r="G126" s="117"/>
      <c r="H126" s="117"/>
      <c r="I126" s="117"/>
      <c r="J126" s="117"/>
      <c r="K126" s="117"/>
      <c r="L126" s="117"/>
      <c r="M126" s="117"/>
      <c r="N126" s="117"/>
      <c r="O126" s="117"/>
      <c r="P126" s="117"/>
      <c r="Q126" s="117"/>
      <c r="R126" s="117"/>
      <c r="S126" s="117"/>
      <c r="T126" s="117"/>
      <c r="U126" s="117"/>
      <c r="V126" s="117"/>
      <c r="W126" s="117"/>
      <c r="X126" s="117"/>
      <c r="Y126" s="117"/>
      <c r="Z126" s="126"/>
      <c r="AA126" s="126"/>
      <c r="AB126" s="126"/>
      <c r="AC126" s="137"/>
      <c r="AD126" s="137"/>
      <c r="AE126" s="137"/>
      <c r="AF126" s="137"/>
      <c r="AG126" s="137"/>
      <c r="AH126" s="137"/>
      <c r="AI126" s="137"/>
      <c r="AJ126" s="161"/>
      <c r="AK126" s="112">
        <f t="shared" ref="AK126:AK130" si="79">IF(D126="","",COUNT($F$122:$AJ$122)-AL126)</f>
        <v>0</v>
      </c>
      <c r="AL126" s="113">
        <f t="shared" ref="AL126:AL130" si="80">IF(D126="","",AQ126+AR126)</f>
        <v>0</v>
      </c>
      <c r="AM126" s="113">
        <f t="shared" ref="AM126:AM130" si="81">IF(D126="","",COUNTIF(F126:AJ126,"休"))</f>
        <v>0</v>
      </c>
      <c r="AN126" s="84" t="str">
        <f t="shared" ref="AN126:AN130" si="82">IF(D126="","",IFERROR(ROUND(AM126/AK126,3),""))</f>
        <v/>
      </c>
      <c r="AO126" s="513"/>
      <c r="AQ126" s="114">
        <f>+COUNTIF(F126:AJ126,"－")</f>
        <v>0</v>
      </c>
      <c r="AR126" s="114">
        <f>+COUNTIF(F126:AJ126,"外")</f>
        <v>0</v>
      </c>
    </row>
    <row r="127" spans="2:44" x14ac:dyDescent="0.15">
      <c r="B127" s="507"/>
      <c r="C127" s="510"/>
      <c r="D127" s="120" t="s">
        <v>138</v>
      </c>
      <c r="E127" s="108"/>
      <c r="F127" s="160"/>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61"/>
      <c r="AK127" s="112">
        <f t="shared" si="79"/>
        <v>0</v>
      </c>
      <c r="AL127" s="113">
        <f t="shared" si="80"/>
        <v>0</v>
      </c>
      <c r="AM127" s="113">
        <f t="shared" si="81"/>
        <v>0</v>
      </c>
      <c r="AN127" s="84" t="str">
        <f t="shared" si="82"/>
        <v/>
      </c>
      <c r="AO127" s="513"/>
      <c r="AQ127" s="114">
        <f>+COUNTIF(F127:AJ127,"－")</f>
        <v>0</v>
      </c>
      <c r="AR127" s="114">
        <f t="shared" ref="AR127:AR130" si="83">+COUNTIF(F127:AJ127,"外")</f>
        <v>0</v>
      </c>
    </row>
    <row r="128" spans="2:44" x14ac:dyDescent="0.15">
      <c r="B128" s="507"/>
      <c r="C128" s="510"/>
      <c r="D128" s="120" t="s">
        <v>139</v>
      </c>
      <c r="E128" s="121"/>
      <c r="F128" s="160"/>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61"/>
      <c r="AK128" s="112">
        <f t="shared" si="79"/>
        <v>0</v>
      </c>
      <c r="AL128" s="113">
        <f t="shared" si="80"/>
        <v>0</v>
      </c>
      <c r="AM128" s="113">
        <f t="shared" si="81"/>
        <v>0</v>
      </c>
      <c r="AN128" s="84" t="str">
        <f t="shared" si="82"/>
        <v/>
      </c>
      <c r="AO128" s="513"/>
      <c r="AQ128" s="114">
        <f>+COUNTIF(F128:AJ128,"－")</f>
        <v>0</v>
      </c>
      <c r="AR128" s="114">
        <f t="shared" si="83"/>
        <v>0</v>
      </c>
    </row>
    <row r="129" spans="2:44" x14ac:dyDescent="0.15">
      <c r="B129" s="507"/>
      <c r="C129" s="510"/>
      <c r="D129" s="120" t="s">
        <v>140</v>
      </c>
      <c r="E129" s="108"/>
      <c r="F129" s="160"/>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2">
        <f t="shared" si="79"/>
        <v>0</v>
      </c>
      <c r="AL129" s="113">
        <f t="shared" si="80"/>
        <v>0</v>
      </c>
      <c r="AM129" s="113">
        <f t="shared" si="81"/>
        <v>0</v>
      </c>
      <c r="AN129" s="84" t="str">
        <f t="shared" si="82"/>
        <v/>
      </c>
      <c r="AO129" s="513"/>
      <c r="AQ129" s="114">
        <f t="shared" ref="AQ129:AQ130" si="84">+COUNTIF(F129:AJ129,"－")</f>
        <v>0</v>
      </c>
      <c r="AR129" s="114">
        <f t="shared" si="83"/>
        <v>0</v>
      </c>
    </row>
    <row r="130" spans="2:44" x14ac:dyDescent="0.15">
      <c r="B130" s="508"/>
      <c r="C130" s="511"/>
      <c r="D130" s="122">
        <f>E$29</f>
        <v>0</v>
      </c>
      <c r="E130" s="123"/>
      <c r="F130" s="172"/>
      <c r="G130" s="126"/>
      <c r="H130" s="126"/>
      <c r="I130" s="126"/>
      <c r="J130" s="126"/>
      <c r="K130" s="126"/>
      <c r="L130" s="126"/>
      <c r="M130" s="126"/>
      <c r="N130" s="126"/>
      <c r="O130" s="126"/>
      <c r="P130" s="126"/>
      <c r="Q130" s="126"/>
      <c r="R130" s="126"/>
      <c r="S130" s="126"/>
      <c r="T130" s="126"/>
      <c r="U130" s="126"/>
      <c r="V130" s="126"/>
      <c r="W130" s="126"/>
      <c r="X130" s="126"/>
      <c r="Y130" s="126"/>
      <c r="Z130" s="126"/>
      <c r="AA130" s="126"/>
      <c r="AB130" s="126"/>
      <c r="AC130" s="126"/>
      <c r="AD130" s="126"/>
      <c r="AE130" s="126"/>
      <c r="AF130" s="126"/>
      <c r="AG130" s="126"/>
      <c r="AH130" s="126"/>
      <c r="AI130" s="126"/>
      <c r="AJ130" s="127"/>
      <c r="AK130" s="112">
        <f t="shared" si="79"/>
        <v>0</v>
      </c>
      <c r="AL130" s="113">
        <f t="shared" si="80"/>
        <v>0</v>
      </c>
      <c r="AM130" s="128">
        <f t="shared" si="81"/>
        <v>0</v>
      </c>
      <c r="AN130" s="84" t="str">
        <f t="shared" si="82"/>
        <v/>
      </c>
      <c r="AO130" s="513"/>
      <c r="AQ130" s="114">
        <f t="shared" si="84"/>
        <v>0</v>
      </c>
      <c r="AR130" s="114">
        <f t="shared" si="83"/>
        <v>0</v>
      </c>
    </row>
    <row r="131" spans="2:44" x14ac:dyDescent="0.15">
      <c r="B131" s="506" t="s">
        <v>77</v>
      </c>
      <c r="C131" s="509" t="s">
        <v>78</v>
      </c>
      <c r="D131" s="101" t="s">
        <v>127</v>
      </c>
      <c r="E131" s="129" t="s">
        <v>149</v>
      </c>
      <c r="F131" s="103"/>
      <c r="G131" s="104"/>
      <c r="H131" s="104"/>
      <c r="I131" s="104"/>
      <c r="J131" s="104"/>
      <c r="K131" s="104"/>
      <c r="L131" s="104"/>
      <c r="M131" s="104"/>
      <c r="N131" s="104"/>
      <c r="O131" s="104"/>
      <c r="P131" s="104"/>
      <c r="Q131" s="104"/>
      <c r="R131" s="104"/>
      <c r="S131" s="104"/>
      <c r="T131" s="104"/>
      <c r="U131" s="104"/>
      <c r="V131" s="104"/>
      <c r="W131" s="104"/>
      <c r="X131" s="104"/>
      <c r="Y131" s="104"/>
      <c r="Z131" s="104"/>
      <c r="AA131" s="104"/>
      <c r="AB131" s="104"/>
      <c r="AC131" s="104"/>
      <c r="AD131" s="104"/>
      <c r="AE131" s="104"/>
      <c r="AF131" s="104"/>
      <c r="AG131" s="130"/>
      <c r="AH131" s="130"/>
      <c r="AI131" s="130"/>
      <c r="AJ131" s="130"/>
      <c r="AK131" s="131"/>
      <c r="AL131" s="114"/>
      <c r="AM131" s="132"/>
      <c r="AN131" s="133"/>
      <c r="AO131" s="513"/>
    </row>
    <row r="132" spans="2:44" x14ac:dyDescent="0.15">
      <c r="B132" s="507"/>
      <c r="C132" s="510"/>
      <c r="D132" s="134" t="s">
        <v>136</v>
      </c>
      <c r="E132" s="108"/>
      <c r="F132" s="158"/>
      <c r="G132" s="165"/>
      <c r="H132" s="165"/>
      <c r="I132" s="165"/>
      <c r="J132" s="165"/>
      <c r="K132" s="165"/>
      <c r="L132" s="165"/>
      <c r="M132" s="165"/>
      <c r="N132" s="165"/>
      <c r="O132" s="165"/>
      <c r="P132" s="165"/>
      <c r="Q132" s="165"/>
      <c r="R132" s="165"/>
      <c r="S132" s="165"/>
      <c r="T132" s="165"/>
      <c r="U132" s="165"/>
      <c r="V132" s="165"/>
      <c r="W132" s="165"/>
      <c r="X132" s="165"/>
      <c r="Y132" s="165"/>
      <c r="Z132" s="165"/>
      <c r="AA132" s="165"/>
      <c r="AB132" s="165"/>
      <c r="AC132" s="165"/>
      <c r="AD132" s="165"/>
      <c r="AE132" s="165"/>
      <c r="AF132" s="165"/>
      <c r="AG132" s="165"/>
      <c r="AH132" s="165"/>
      <c r="AI132" s="165"/>
      <c r="AJ132" s="165"/>
      <c r="AK132" s="112">
        <f>IF(D132="","",COUNT($F$122:$AJ$122)-AL132)</f>
        <v>0</v>
      </c>
      <c r="AL132" s="113">
        <f>IF(D132="","",AQ132+AR132)</f>
        <v>0</v>
      </c>
      <c r="AM132" s="113">
        <f>IF(D132="","",COUNTIF(F132:AJ132,"休"))</f>
        <v>0</v>
      </c>
      <c r="AN132" s="84" t="str">
        <f>IF(D132="","",IFERROR(ROUND(AM132/AK132,3),""))</f>
        <v/>
      </c>
      <c r="AO132" s="513"/>
      <c r="AQ132" s="114">
        <f>+COUNTIF(F132:AJ132,"－")</f>
        <v>0</v>
      </c>
      <c r="AR132" s="114">
        <f>+COUNTIF(F132:AJ132,"外")</f>
        <v>0</v>
      </c>
    </row>
    <row r="133" spans="2:44" x14ac:dyDescent="0.15">
      <c r="B133" s="507"/>
      <c r="C133" s="510"/>
      <c r="D133" s="115" t="s">
        <v>137</v>
      </c>
      <c r="E133" s="135"/>
      <c r="F133" s="167"/>
      <c r="G133" s="126"/>
      <c r="H133" s="137"/>
      <c r="I133" s="137"/>
      <c r="J133" s="126"/>
      <c r="K133" s="126"/>
      <c r="L133" s="126"/>
      <c r="M133" s="126"/>
      <c r="N133" s="126"/>
      <c r="O133" s="137"/>
      <c r="P133" s="137"/>
      <c r="Q133" s="137"/>
      <c r="R133" s="137"/>
      <c r="S133" s="126"/>
      <c r="T133" s="126"/>
      <c r="U133" s="126"/>
      <c r="V133" s="137"/>
      <c r="W133" s="137"/>
      <c r="X133" s="126"/>
      <c r="Y133" s="126"/>
      <c r="Z133" s="126"/>
      <c r="AA133" s="126"/>
      <c r="AB133" s="126"/>
      <c r="AC133" s="137"/>
      <c r="AD133" s="137"/>
      <c r="AE133" s="126"/>
      <c r="AF133" s="126"/>
      <c r="AG133" s="126"/>
      <c r="AH133" s="126"/>
      <c r="AI133" s="126"/>
      <c r="AJ133" s="126"/>
      <c r="AK133" s="112">
        <f t="shared" ref="AK133:AK135" si="85">IF(D133="","",COUNT($F$122:$AJ$122)-AL133)</f>
        <v>0</v>
      </c>
      <c r="AL133" s="113">
        <f t="shared" ref="AL133:AL135" si="86">IF(D133="","",AQ133+AR133)</f>
        <v>0</v>
      </c>
      <c r="AM133" s="113">
        <f t="shared" ref="AM133:AM135" si="87">IF(D133="","",COUNTIF(F133:AJ133,"休"))</f>
        <v>0</v>
      </c>
      <c r="AN133" s="84" t="str">
        <f t="shared" ref="AN133:AN135" si="88">IF(D133="","",IFERROR(ROUND(AM133/AK133,3),""))</f>
        <v/>
      </c>
      <c r="AO133" s="513"/>
      <c r="AQ133" s="114">
        <f>+COUNTIF(F133:AJ133,"－")</f>
        <v>0</v>
      </c>
      <c r="AR133" s="114">
        <f>+COUNTIF(F133:AJ133,"外")</f>
        <v>0</v>
      </c>
    </row>
    <row r="134" spans="2:44" x14ac:dyDescent="0.15">
      <c r="B134" s="507"/>
      <c r="C134" s="510"/>
      <c r="E134" s="135"/>
      <c r="F134" s="160"/>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8"/>
      <c r="AK134" s="112" t="str">
        <f t="shared" si="85"/>
        <v/>
      </c>
      <c r="AL134" s="113" t="str">
        <f t="shared" si="86"/>
        <v/>
      </c>
      <c r="AM134" s="113" t="str">
        <f t="shared" si="87"/>
        <v/>
      </c>
      <c r="AN134" s="84" t="str">
        <f t="shared" si="88"/>
        <v/>
      </c>
      <c r="AO134" s="513"/>
      <c r="AQ134" s="114">
        <f>+COUNTIF(F134:AJ134,"－")</f>
        <v>0</v>
      </c>
      <c r="AR134" s="114">
        <f>+COUNTIF(F134:AJ134,"外")</f>
        <v>0</v>
      </c>
    </row>
    <row r="135" spans="2:44" x14ac:dyDescent="0.15">
      <c r="B135" s="507"/>
      <c r="C135" s="511"/>
      <c r="D135" s="136"/>
      <c r="E135" s="128"/>
      <c r="F135" s="173"/>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11"/>
      <c r="AK135" s="112" t="str">
        <f t="shared" si="85"/>
        <v/>
      </c>
      <c r="AL135" s="113" t="str">
        <f t="shared" si="86"/>
        <v/>
      </c>
      <c r="AM135" s="113" t="str">
        <f t="shared" si="87"/>
        <v/>
      </c>
      <c r="AN135" s="84" t="str">
        <f t="shared" si="88"/>
        <v/>
      </c>
      <c r="AO135" s="513"/>
      <c r="AQ135" s="114">
        <f>+COUNTIF(F135:AJ135,"－")</f>
        <v>0</v>
      </c>
      <c r="AR135" s="114">
        <f>+COUNTIF(F135:AJ135,"外")</f>
        <v>0</v>
      </c>
    </row>
    <row r="136" spans="2:44" x14ac:dyDescent="0.15">
      <c r="B136" s="507"/>
      <c r="C136" s="509" t="s">
        <v>79</v>
      </c>
      <c r="D136" s="101" t="s">
        <v>127</v>
      </c>
      <c r="E136" s="138" t="s">
        <v>149</v>
      </c>
      <c r="F136" s="103"/>
      <c r="G136" s="104"/>
      <c r="H136" s="104"/>
      <c r="I136" s="104"/>
      <c r="J136" s="104"/>
      <c r="K136" s="104"/>
      <c r="L136" s="104"/>
      <c r="M136" s="104"/>
      <c r="N136" s="104"/>
      <c r="O136" s="104"/>
      <c r="P136" s="104"/>
      <c r="Q136" s="104"/>
      <c r="R136" s="104"/>
      <c r="S136" s="104"/>
      <c r="T136" s="104"/>
      <c r="U136" s="104"/>
      <c r="V136" s="104"/>
      <c r="W136" s="104"/>
      <c r="X136" s="104"/>
      <c r="Y136" s="104"/>
      <c r="Z136" s="104"/>
      <c r="AA136" s="104"/>
      <c r="AB136" s="104"/>
      <c r="AC136" s="104"/>
      <c r="AD136" s="104"/>
      <c r="AE136" s="104"/>
      <c r="AF136" s="104"/>
      <c r="AG136" s="130"/>
      <c r="AH136" s="130"/>
      <c r="AI136" s="130"/>
      <c r="AJ136" s="130"/>
      <c r="AK136" s="131"/>
      <c r="AL136" s="114"/>
      <c r="AM136" s="139"/>
      <c r="AN136" s="133"/>
      <c r="AO136" s="513"/>
    </row>
    <row r="137" spans="2:44" x14ac:dyDescent="0.15">
      <c r="B137" s="507"/>
      <c r="C137" s="510"/>
      <c r="D137" s="140" t="s">
        <v>137</v>
      </c>
      <c r="E137" s="108"/>
      <c r="F137" s="109"/>
      <c r="G137" s="110"/>
      <c r="H137" s="110"/>
      <c r="I137" s="165"/>
      <c r="J137" s="165"/>
      <c r="K137" s="110"/>
      <c r="L137" s="110"/>
      <c r="M137" s="110"/>
      <c r="N137" s="110"/>
      <c r="O137" s="165"/>
      <c r="P137" s="165"/>
      <c r="Q137" s="110"/>
      <c r="R137" s="110"/>
      <c r="S137" s="110"/>
      <c r="T137" s="110"/>
      <c r="U137" s="165"/>
      <c r="V137" s="165"/>
      <c r="W137" s="110"/>
      <c r="X137" s="110"/>
      <c r="Y137" s="110"/>
      <c r="Z137" s="110"/>
      <c r="AA137" s="165"/>
      <c r="AB137" s="165"/>
      <c r="AC137" s="110"/>
      <c r="AD137" s="110"/>
      <c r="AE137" s="165"/>
      <c r="AF137" s="165"/>
      <c r="AG137" s="165"/>
      <c r="AH137" s="165"/>
      <c r="AI137" s="165"/>
      <c r="AJ137" s="110"/>
      <c r="AK137" s="112">
        <f>IF(D137="","",COUNT($F$122:$AJ$122)-AL137)</f>
        <v>0</v>
      </c>
      <c r="AL137" s="113">
        <f>IF(D137="","",AQ137+AR137)</f>
        <v>0</v>
      </c>
      <c r="AM137" s="113">
        <f>IF(D137="","",COUNTIF(F137:AJ137,"休"))</f>
        <v>0</v>
      </c>
      <c r="AN137" s="84" t="str">
        <f>IF(D137="","",IFERROR(ROUND(AM137/AK137,3),""))</f>
        <v/>
      </c>
      <c r="AO137" s="513"/>
      <c r="AQ137" s="114">
        <f>+COUNTIF(F137:AJ137,"－")</f>
        <v>0</v>
      </c>
      <c r="AR137" s="114">
        <f>+COUNTIF(F137:AJ137,"外")</f>
        <v>0</v>
      </c>
    </row>
    <row r="138" spans="2:44" x14ac:dyDescent="0.15">
      <c r="B138" s="507"/>
      <c r="C138" s="510"/>
      <c r="E138" s="135"/>
      <c r="F138" s="116"/>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8"/>
      <c r="AK138" s="112" t="str">
        <f t="shared" ref="AK138:AK140" si="89">IF(D138="","",COUNT($F$122:$AJ$122)-AL138)</f>
        <v/>
      </c>
      <c r="AL138" s="113" t="str">
        <f t="shared" ref="AL138:AL140" si="90">IF(D138="","",AQ138+AR138)</f>
        <v/>
      </c>
      <c r="AM138" s="113" t="str">
        <f t="shared" ref="AM138:AM140" si="91">IF(D138="","",COUNTIF(F138:AJ138,"休"))</f>
        <v/>
      </c>
      <c r="AN138" s="84" t="str">
        <f t="shared" ref="AN138:AN140" si="92">IF(D138="","",IFERROR(ROUND(AM138/AK138,3),""))</f>
        <v/>
      </c>
      <c r="AO138" s="513"/>
      <c r="AQ138" s="114">
        <f>+COUNTIF(F138:AJ138,"－")</f>
        <v>0</v>
      </c>
      <c r="AR138" s="114">
        <f>+COUNTIF(F138:AJ138,"外")</f>
        <v>0</v>
      </c>
    </row>
    <row r="139" spans="2:44" x14ac:dyDescent="0.15">
      <c r="B139" s="507"/>
      <c r="C139" s="510"/>
      <c r="E139" s="135"/>
      <c r="F139" s="116"/>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8"/>
      <c r="AK139" s="112" t="str">
        <f t="shared" si="89"/>
        <v/>
      </c>
      <c r="AL139" s="113" t="str">
        <f t="shared" si="90"/>
        <v/>
      </c>
      <c r="AM139" s="113" t="str">
        <f t="shared" si="91"/>
        <v/>
      </c>
      <c r="AN139" s="84" t="str">
        <f t="shared" si="92"/>
        <v/>
      </c>
      <c r="AO139" s="513"/>
      <c r="AQ139" s="114">
        <f>+COUNTIF(F139:AJ139,"－")</f>
        <v>0</v>
      </c>
      <c r="AR139" s="114">
        <f>+COUNTIF(F139:AJ139,"外")</f>
        <v>0</v>
      </c>
    </row>
    <row r="140" spans="2:44" ht="14.25" thickBot="1" x14ac:dyDescent="0.2">
      <c r="B140" s="508"/>
      <c r="C140" s="511"/>
      <c r="D140" s="136"/>
      <c r="E140" s="128"/>
      <c r="F140" s="172"/>
      <c r="G140" s="125"/>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43"/>
      <c r="AK140" s="144" t="str">
        <f t="shared" si="89"/>
        <v/>
      </c>
      <c r="AL140" s="128" t="str">
        <f t="shared" si="90"/>
        <v/>
      </c>
      <c r="AM140" s="128" t="str">
        <f t="shared" si="91"/>
        <v/>
      </c>
      <c r="AN140" s="84" t="str">
        <f t="shared" si="92"/>
        <v/>
      </c>
      <c r="AO140" s="514"/>
      <c r="AQ140" s="114">
        <f>+COUNTIF(F140:AJ140,"－")</f>
        <v>0</v>
      </c>
      <c r="AR140" s="114">
        <f>+COUNTIF(F140:AJ140,"外")</f>
        <v>0</v>
      </c>
    </row>
    <row r="141" spans="2:44" ht="14.25" thickBot="1" x14ac:dyDescent="0.2">
      <c r="B141" s="145"/>
      <c r="C141" s="146"/>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47"/>
      <c r="AN141" s="148" t="s">
        <v>153</v>
      </c>
      <c r="AO141" s="149" t="e">
        <f>IF(AO125&gt;=0.285,"OK","NG")</f>
        <v>#DIV/0!</v>
      </c>
      <c r="AQ141" s="47"/>
      <c r="AR141" s="47"/>
    </row>
    <row r="142" spans="2:44" x14ac:dyDescent="0.15">
      <c r="B142" s="145"/>
      <c r="C142" s="146"/>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47"/>
      <c r="AN142" s="175"/>
      <c r="AO142" s="84"/>
      <c r="AQ142" s="47"/>
      <c r="AR142" s="47"/>
    </row>
    <row r="143" spans="2:44" hidden="1" x14ac:dyDescent="0.15">
      <c r="F143" s="47" t="e">
        <f>YEAR(F146)</f>
        <v>#VALUE!</v>
      </c>
      <c r="G143" s="47" t="e">
        <f>MONTH(F146)</f>
        <v>#VALUE!</v>
      </c>
    </row>
    <row r="144" spans="2:44" x14ac:dyDescent="0.15">
      <c r="B144" s="515"/>
      <c r="C144" s="516"/>
      <c r="D144" s="517"/>
      <c r="E144" s="151" t="s">
        <v>141</v>
      </c>
      <c r="F144" s="523" t="e">
        <f>F146</f>
        <v>#VALUE!</v>
      </c>
      <c r="G144" s="524"/>
      <c r="H144" s="524"/>
      <c r="I144" s="524"/>
      <c r="J144" s="524"/>
      <c r="K144" s="524"/>
      <c r="L144" s="524"/>
      <c r="M144" s="524"/>
      <c r="N144" s="524"/>
      <c r="O144" s="524"/>
      <c r="P144" s="524"/>
      <c r="Q144" s="524"/>
      <c r="R144" s="524"/>
      <c r="S144" s="524"/>
      <c r="T144" s="524"/>
      <c r="U144" s="524"/>
      <c r="V144" s="524"/>
      <c r="W144" s="524"/>
      <c r="X144" s="524"/>
      <c r="Y144" s="524"/>
      <c r="Z144" s="524"/>
      <c r="AA144" s="524"/>
      <c r="AB144" s="524"/>
      <c r="AC144" s="524"/>
      <c r="AD144" s="524"/>
      <c r="AE144" s="524"/>
      <c r="AF144" s="524"/>
      <c r="AG144" s="524"/>
      <c r="AH144" s="524"/>
      <c r="AI144" s="524"/>
      <c r="AJ144" s="524"/>
      <c r="AK144" s="526" t="s">
        <v>80</v>
      </c>
      <c r="AL144" s="529" t="s">
        <v>81</v>
      </c>
      <c r="AM144" s="532" t="s">
        <v>73</v>
      </c>
      <c r="AN144" s="481" t="s">
        <v>142</v>
      </c>
      <c r="AO144" s="479" t="s">
        <v>143</v>
      </c>
      <c r="AQ144" s="502" t="s">
        <v>144</v>
      </c>
      <c r="AR144" s="502" t="s">
        <v>109</v>
      </c>
    </row>
    <row r="145" spans="2:44" ht="13.5" hidden="1" customHeight="1" x14ac:dyDescent="0.15">
      <c r="B145" s="518"/>
      <c r="C145" s="505"/>
      <c r="D145" s="519"/>
      <c r="E145" s="152"/>
      <c r="F145" s="94" t="e">
        <f>DATE($F143,$G143,1)</f>
        <v>#VALUE!</v>
      </c>
      <c r="G145" s="94" t="e">
        <f t="shared" ref="G145:AJ145" si="93">F145+1</f>
        <v>#VALUE!</v>
      </c>
      <c r="H145" s="94" t="e">
        <f t="shared" si="93"/>
        <v>#VALUE!</v>
      </c>
      <c r="I145" s="94" t="e">
        <f t="shared" si="93"/>
        <v>#VALUE!</v>
      </c>
      <c r="J145" s="94" t="e">
        <f t="shared" si="93"/>
        <v>#VALUE!</v>
      </c>
      <c r="K145" s="94" t="e">
        <f t="shared" si="93"/>
        <v>#VALUE!</v>
      </c>
      <c r="L145" s="94" t="e">
        <f t="shared" si="93"/>
        <v>#VALUE!</v>
      </c>
      <c r="M145" s="94" t="e">
        <f t="shared" si="93"/>
        <v>#VALUE!</v>
      </c>
      <c r="N145" s="94" t="e">
        <f t="shared" si="93"/>
        <v>#VALUE!</v>
      </c>
      <c r="O145" s="94" t="e">
        <f t="shared" si="93"/>
        <v>#VALUE!</v>
      </c>
      <c r="P145" s="94" t="e">
        <f t="shared" si="93"/>
        <v>#VALUE!</v>
      </c>
      <c r="Q145" s="94" t="e">
        <f t="shared" si="93"/>
        <v>#VALUE!</v>
      </c>
      <c r="R145" s="94" t="e">
        <f t="shared" si="93"/>
        <v>#VALUE!</v>
      </c>
      <c r="S145" s="94" t="e">
        <f t="shared" si="93"/>
        <v>#VALUE!</v>
      </c>
      <c r="T145" s="94" t="e">
        <f t="shared" si="93"/>
        <v>#VALUE!</v>
      </c>
      <c r="U145" s="94" t="e">
        <f t="shared" si="93"/>
        <v>#VALUE!</v>
      </c>
      <c r="V145" s="94" t="e">
        <f t="shared" si="93"/>
        <v>#VALUE!</v>
      </c>
      <c r="W145" s="94" t="e">
        <f t="shared" si="93"/>
        <v>#VALUE!</v>
      </c>
      <c r="X145" s="94" t="e">
        <f t="shared" si="93"/>
        <v>#VALUE!</v>
      </c>
      <c r="Y145" s="94" t="e">
        <f t="shared" si="93"/>
        <v>#VALUE!</v>
      </c>
      <c r="Z145" s="94" t="e">
        <f t="shared" si="93"/>
        <v>#VALUE!</v>
      </c>
      <c r="AA145" s="94" t="e">
        <f t="shared" si="93"/>
        <v>#VALUE!</v>
      </c>
      <c r="AB145" s="94" t="e">
        <f t="shared" si="93"/>
        <v>#VALUE!</v>
      </c>
      <c r="AC145" s="94" t="e">
        <f t="shared" si="93"/>
        <v>#VALUE!</v>
      </c>
      <c r="AD145" s="94" t="e">
        <f t="shared" si="93"/>
        <v>#VALUE!</v>
      </c>
      <c r="AE145" s="94" t="e">
        <f t="shared" si="93"/>
        <v>#VALUE!</v>
      </c>
      <c r="AF145" s="94" t="e">
        <f t="shared" si="93"/>
        <v>#VALUE!</v>
      </c>
      <c r="AG145" s="94" t="e">
        <f t="shared" si="93"/>
        <v>#VALUE!</v>
      </c>
      <c r="AH145" s="94" t="e">
        <f t="shared" si="93"/>
        <v>#VALUE!</v>
      </c>
      <c r="AI145" s="94" t="e">
        <f t="shared" si="93"/>
        <v>#VALUE!</v>
      </c>
      <c r="AJ145" s="94" t="e">
        <f t="shared" si="93"/>
        <v>#VALUE!</v>
      </c>
      <c r="AK145" s="527"/>
      <c r="AL145" s="530"/>
      <c r="AM145" s="533"/>
      <c r="AN145" s="481"/>
      <c r="AO145" s="479"/>
      <c r="AQ145" s="502"/>
      <c r="AR145" s="502"/>
    </row>
    <row r="146" spans="2:44" x14ac:dyDescent="0.15">
      <c r="B146" s="518"/>
      <c r="C146" s="505"/>
      <c r="D146" s="519"/>
      <c r="E146" s="153" t="s">
        <v>145</v>
      </c>
      <c r="F146" s="154" t="e">
        <f>IF(EDATE(F121,1)&gt;$F$7,"",EDATE(F121,1))</f>
        <v>#VALUE!</v>
      </c>
      <c r="G146" s="94" t="e">
        <f t="shared" ref="G146:AJ146" si="94">IF(G145&gt;$F$7,"",IF(F146=EOMONTH(DATE($F143,$G143,1),0),"",IF(F146="","",F146+1)))</f>
        <v>#VALUE!</v>
      </c>
      <c r="H146" s="94" t="e">
        <f t="shared" si="94"/>
        <v>#VALUE!</v>
      </c>
      <c r="I146" s="94" t="e">
        <f t="shared" si="94"/>
        <v>#VALUE!</v>
      </c>
      <c r="J146" s="94" t="e">
        <f t="shared" si="94"/>
        <v>#VALUE!</v>
      </c>
      <c r="K146" s="94" t="e">
        <f t="shared" si="94"/>
        <v>#VALUE!</v>
      </c>
      <c r="L146" s="94" t="e">
        <f t="shared" si="94"/>
        <v>#VALUE!</v>
      </c>
      <c r="M146" s="94" t="e">
        <f t="shared" si="94"/>
        <v>#VALUE!</v>
      </c>
      <c r="N146" s="94" t="e">
        <f t="shared" si="94"/>
        <v>#VALUE!</v>
      </c>
      <c r="O146" s="94" t="e">
        <f t="shared" si="94"/>
        <v>#VALUE!</v>
      </c>
      <c r="P146" s="94" t="e">
        <f t="shared" si="94"/>
        <v>#VALUE!</v>
      </c>
      <c r="Q146" s="94" t="e">
        <f t="shared" si="94"/>
        <v>#VALUE!</v>
      </c>
      <c r="R146" s="94" t="e">
        <f t="shared" si="94"/>
        <v>#VALUE!</v>
      </c>
      <c r="S146" s="94" t="e">
        <f t="shared" si="94"/>
        <v>#VALUE!</v>
      </c>
      <c r="T146" s="94" t="e">
        <f t="shared" si="94"/>
        <v>#VALUE!</v>
      </c>
      <c r="U146" s="94" t="e">
        <f t="shared" si="94"/>
        <v>#VALUE!</v>
      </c>
      <c r="V146" s="94" t="e">
        <f t="shared" si="94"/>
        <v>#VALUE!</v>
      </c>
      <c r="W146" s="94" t="e">
        <f t="shared" si="94"/>
        <v>#VALUE!</v>
      </c>
      <c r="X146" s="94" t="e">
        <f t="shared" si="94"/>
        <v>#VALUE!</v>
      </c>
      <c r="Y146" s="94" t="e">
        <f t="shared" si="94"/>
        <v>#VALUE!</v>
      </c>
      <c r="Z146" s="94" t="e">
        <f t="shared" si="94"/>
        <v>#VALUE!</v>
      </c>
      <c r="AA146" s="94" t="e">
        <f t="shared" si="94"/>
        <v>#VALUE!</v>
      </c>
      <c r="AB146" s="94" t="e">
        <f t="shared" si="94"/>
        <v>#VALUE!</v>
      </c>
      <c r="AC146" s="94" t="e">
        <f t="shared" si="94"/>
        <v>#VALUE!</v>
      </c>
      <c r="AD146" s="94" t="e">
        <f t="shared" si="94"/>
        <v>#VALUE!</v>
      </c>
      <c r="AE146" s="94" t="e">
        <f t="shared" si="94"/>
        <v>#VALUE!</v>
      </c>
      <c r="AF146" s="94" t="e">
        <f t="shared" si="94"/>
        <v>#VALUE!</v>
      </c>
      <c r="AG146" s="94" t="e">
        <f t="shared" si="94"/>
        <v>#VALUE!</v>
      </c>
      <c r="AH146" s="94" t="e">
        <f t="shared" si="94"/>
        <v>#VALUE!</v>
      </c>
      <c r="AI146" s="94" t="e">
        <f t="shared" si="94"/>
        <v>#VALUE!</v>
      </c>
      <c r="AJ146" s="94" t="e">
        <f t="shared" si="94"/>
        <v>#VALUE!</v>
      </c>
      <c r="AK146" s="527"/>
      <c r="AL146" s="530"/>
      <c r="AM146" s="533"/>
      <c r="AN146" s="481"/>
      <c r="AO146" s="479"/>
      <c r="AQ146" s="502"/>
      <c r="AR146" s="502"/>
    </row>
    <row r="147" spans="2:44" x14ac:dyDescent="0.15">
      <c r="B147" s="520"/>
      <c r="C147" s="521"/>
      <c r="D147" s="522"/>
      <c r="E147" s="89" t="s">
        <v>65</v>
      </c>
      <c r="F147" s="155" t="str">
        <f>IFERROR(TEXT(WEEKDAY(+F146),"aaa"),"")</f>
        <v/>
      </c>
      <c r="G147" s="155" t="str">
        <f t="shared" ref="G147:AJ147" si="95">IFERROR(TEXT(WEEKDAY(+G146),"aaa"),"")</f>
        <v/>
      </c>
      <c r="H147" s="155" t="str">
        <f t="shared" si="95"/>
        <v/>
      </c>
      <c r="I147" s="155" t="str">
        <f t="shared" si="95"/>
        <v/>
      </c>
      <c r="J147" s="155" t="str">
        <f t="shared" si="95"/>
        <v/>
      </c>
      <c r="K147" s="155" t="str">
        <f t="shared" si="95"/>
        <v/>
      </c>
      <c r="L147" s="155" t="str">
        <f t="shared" si="95"/>
        <v/>
      </c>
      <c r="M147" s="155" t="str">
        <f t="shared" si="95"/>
        <v/>
      </c>
      <c r="N147" s="155" t="str">
        <f t="shared" si="95"/>
        <v/>
      </c>
      <c r="O147" s="155" t="str">
        <f t="shared" si="95"/>
        <v/>
      </c>
      <c r="P147" s="155" t="str">
        <f t="shared" si="95"/>
        <v/>
      </c>
      <c r="Q147" s="155" t="str">
        <f t="shared" si="95"/>
        <v/>
      </c>
      <c r="R147" s="155" t="str">
        <f t="shared" si="95"/>
        <v/>
      </c>
      <c r="S147" s="155" t="str">
        <f t="shared" si="95"/>
        <v/>
      </c>
      <c r="T147" s="155" t="str">
        <f t="shared" si="95"/>
        <v/>
      </c>
      <c r="U147" s="155" t="str">
        <f t="shared" si="95"/>
        <v/>
      </c>
      <c r="V147" s="155" t="str">
        <f t="shared" si="95"/>
        <v/>
      </c>
      <c r="W147" s="155" t="str">
        <f t="shared" si="95"/>
        <v/>
      </c>
      <c r="X147" s="155" t="str">
        <f t="shared" si="95"/>
        <v/>
      </c>
      <c r="Y147" s="155" t="str">
        <f t="shared" si="95"/>
        <v/>
      </c>
      <c r="Z147" s="155" t="str">
        <f t="shared" si="95"/>
        <v/>
      </c>
      <c r="AA147" s="155" t="str">
        <f t="shared" si="95"/>
        <v/>
      </c>
      <c r="AB147" s="155" t="str">
        <f t="shared" si="95"/>
        <v/>
      </c>
      <c r="AC147" s="155" t="str">
        <f t="shared" si="95"/>
        <v/>
      </c>
      <c r="AD147" s="155" t="str">
        <f t="shared" si="95"/>
        <v/>
      </c>
      <c r="AE147" s="155" t="str">
        <f t="shared" si="95"/>
        <v/>
      </c>
      <c r="AF147" s="155" t="str">
        <f t="shared" si="95"/>
        <v/>
      </c>
      <c r="AG147" s="155" t="str">
        <f t="shared" si="95"/>
        <v/>
      </c>
      <c r="AH147" s="155" t="str">
        <f t="shared" si="95"/>
        <v/>
      </c>
      <c r="AI147" s="155" t="str">
        <f t="shared" si="95"/>
        <v/>
      </c>
      <c r="AJ147" s="155" t="str">
        <f t="shared" si="95"/>
        <v/>
      </c>
      <c r="AK147" s="527"/>
      <c r="AL147" s="530"/>
      <c r="AM147" s="533"/>
      <c r="AN147" s="481"/>
      <c r="AO147" s="479"/>
      <c r="AQ147" s="502"/>
      <c r="AR147" s="502"/>
    </row>
    <row r="148" spans="2:44" ht="21" customHeight="1" x14ac:dyDescent="0.15">
      <c r="B148" s="156" t="s">
        <v>146</v>
      </c>
      <c r="C148" s="157" t="s">
        <v>126</v>
      </c>
      <c r="D148" s="101" t="s">
        <v>127</v>
      </c>
      <c r="E148" s="102" t="s">
        <v>149</v>
      </c>
      <c r="F148" s="103"/>
      <c r="G148" s="104"/>
      <c r="H148" s="104"/>
      <c r="I148" s="104"/>
      <c r="J148" s="104"/>
      <c r="K148" s="104"/>
      <c r="L148" s="104"/>
      <c r="M148" s="104"/>
      <c r="N148" s="104"/>
      <c r="O148" s="104"/>
      <c r="P148" s="104"/>
      <c r="Q148" s="104"/>
      <c r="R148" s="104"/>
      <c r="S148" s="104"/>
      <c r="T148" s="104"/>
      <c r="U148" s="104"/>
      <c r="V148" s="104"/>
      <c r="W148" s="104"/>
      <c r="X148" s="104"/>
      <c r="Y148" s="104"/>
      <c r="Z148" s="104"/>
      <c r="AA148" s="104"/>
      <c r="AB148" s="104"/>
      <c r="AC148" s="104"/>
      <c r="AD148" s="104"/>
      <c r="AE148" s="104"/>
      <c r="AF148" s="104"/>
      <c r="AG148" s="130"/>
      <c r="AH148" s="130"/>
      <c r="AI148" s="130"/>
      <c r="AJ148" s="130"/>
      <c r="AK148" s="528"/>
      <c r="AL148" s="531"/>
      <c r="AM148" s="534"/>
      <c r="AN148" s="106" t="s">
        <v>159</v>
      </c>
      <c r="AO148" s="105" t="s">
        <v>108</v>
      </c>
      <c r="AQ148" s="503"/>
      <c r="AR148" s="503"/>
    </row>
    <row r="149" spans="2:44" ht="13.5" customHeight="1" x14ac:dyDescent="0.15">
      <c r="B149" s="506" t="s">
        <v>75</v>
      </c>
      <c r="C149" s="509" t="s">
        <v>76</v>
      </c>
      <c r="D149" s="107" t="s">
        <v>136</v>
      </c>
      <c r="E149" s="108"/>
      <c r="F149" s="109"/>
      <c r="G149" s="110"/>
      <c r="H149" s="110"/>
      <c r="I149" s="110"/>
      <c r="J149" s="110"/>
      <c r="K149" s="110"/>
      <c r="L149" s="110"/>
      <c r="M149" s="110"/>
      <c r="N149" s="110"/>
      <c r="O149" s="110"/>
      <c r="P149" s="110"/>
      <c r="Q149" s="110"/>
      <c r="R149" s="110"/>
      <c r="S149" s="110"/>
      <c r="T149" s="110"/>
      <c r="U149" s="110"/>
      <c r="V149" s="110"/>
      <c r="W149" s="110"/>
      <c r="X149" s="165"/>
      <c r="Y149" s="165"/>
      <c r="Z149" s="165"/>
      <c r="AA149" s="165"/>
      <c r="AB149" s="165"/>
      <c r="AC149" s="165"/>
      <c r="AD149" s="165"/>
      <c r="AE149" s="165"/>
      <c r="AF149" s="165"/>
      <c r="AG149" s="165"/>
      <c r="AH149" s="165"/>
      <c r="AI149" s="165"/>
      <c r="AJ149" s="171"/>
      <c r="AK149" s="112">
        <f>IF(D149="","",COUNT($F$146:$AJ$146)-AL149)</f>
        <v>0</v>
      </c>
      <c r="AL149" s="113">
        <f>IF(D149="","",AQ149+AR149)</f>
        <v>0</v>
      </c>
      <c r="AM149" s="113">
        <f>IF(D149="","",COUNTIF(F149:AJ149,"休"))</f>
        <v>0</v>
      </c>
      <c r="AN149" s="84" t="str">
        <f>IF(D149="","",IFERROR(ROUND(AM149/AK149,3),""))</f>
        <v/>
      </c>
      <c r="AO149" s="512" t="e">
        <f>ROUND(AVERAGE(AN149:AN164),3)</f>
        <v>#DIV/0!</v>
      </c>
      <c r="AQ149" s="114">
        <f>+COUNTIF(F149:AJ149,"－")</f>
        <v>0</v>
      </c>
      <c r="AR149" s="114">
        <f>+COUNTIF(F149:AJ149,"外")</f>
        <v>0</v>
      </c>
    </row>
    <row r="150" spans="2:44" ht="13.5" customHeight="1" x14ac:dyDescent="0.15">
      <c r="B150" s="507"/>
      <c r="C150" s="510"/>
      <c r="D150" s="115" t="s">
        <v>137</v>
      </c>
      <c r="E150" s="108"/>
      <c r="F150" s="160"/>
      <c r="G150" s="117"/>
      <c r="H150" s="117"/>
      <c r="I150" s="117"/>
      <c r="J150" s="117"/>
      <c r="K150" s="117"/>
      <c r="L150" s="117"/>
      <c r="M150" s="117"/>
      <c r="N150" s="117"/>
      <c r="O150" s="117"/>
      <c r="P150" s="117"/>
      <c r="Q150" s="117"/>
      <c r="R150" s="117"/>
      <c r="S150" s="117"/>
      <c r="T150" s="117"/>
      <c r="U150" s="117"/>
      <c r="V150" s="117"/>
      <c r="W150" s="117"/>
      <c r="X150" s="137"/>
      <c r="Y150" s="137"/>
      <c r="Z150" s="126"/>
      <c r="AA150" s="126"/>
      <c r="AB150" s="126"/>
      <c r="AC150" s="126"/>
      <c r="AD150" s="137"/>
      <c r="AE150" s="137"/>
      <c r="AF150" s="137"/>
      <c r="AG150" s="137"/>
      <c r="AH150" s="137"/>
      <c r="AI150" s="137"/>
      <c r="AJ150" s="161"/>
      <c r="AK150" s="112">
        <f t="shared" ref="AK150:AK154" si="96">IF(D150="","",COUNT($F$146:$AJ$146)-AL150)</f>
        <v>0</v>
      </c>
      <c r="AL150" s="113">
        <f t="shared" ref="AL150:AL154" si="97">IF(D150="","",AQ150+AR150)</f>
        <v>0</v>
      </c>
      <c r="AM150" s="113">
        <f t="shared" ref="AM150:AM154" si="98">IF(D150="","",COUNTIF(F150:AJ150,"休"))</f>
        <v>0</v>
      </c>
      <c r="AN150" s="84" t="str">
        <f t="shared" ref="AN150:AN154" si="99">IF(D150="","",IFERROR(ROUND(AM150/AK150,3),""))</f>
        <v/>
      </c>
      <c r="AO150" s="513"/>
      <c r="AQ150" s="114">
        <f>+COUNTIF(F150:AJ150,"－")</f>
        <v>0</v>
      </c>
      <c r="AR150" s="114">
        <f>+COUNTIF(F150:AJ150,"外")</f>
        <v>0</v>
      </c>
    </row>
    <row r="151" spans="2:44" x14ac:dyDescent="0.15">
      <c r="B151" s="507"/>
      <c r="C151" s="510"/>
      <c r="D151" s="120" t="s">
        <v>138</v>
      </c>
      <c r="E151" s="108"/>
      <c r="F151" s="160"/>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61"/>
      <c r="AK151" s="112">
        <f t="shared" si="96"/>
        <v>0</v>
      </c>
      <c r="AL151" s="113">
        <f t="shared" si="97"/>
        <v>0</v>
      </c>
      <c r="AM151" s="113">
        <f t="shared" si="98"/>
        <v>0</v>
      </c>
      <c r="AN151" s="84" t="str">
        <f t="shared" si="99"/>
        <v/>
      </c>
      <c r="AO151" s="513"/>
      <c r="AQ151" s="114">
        <f>+COUNTIF(F151:AJ151,"－")</f>
        <v>0</v>
      </c>
      <c r="AR151" s="114">
        <f t="shared" ref="AR151:AR154" si="100">+COUNTIF(F151:AJ151,"外")</f>
        <v>0</v>
      </c>
    </row>
    <row r="152" spans="2:44" x14ac:dyDescent="0.15">
      <c r="B152" s="507"/>
      <c r="C152" s="510"/>
      <c r="D152" s="120" t="s">
        <v>139</v>
      </c>
      <c r="E152" s="121"/>
      <c r="F152" s="160"/>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61"/>
      <c r="AK152" s="112">
        <f t="shared" si="96"/>
        <v>0</v>
      </c>
      <c r="AL152" s="113">
        <f t="shared" si="97"/>
        <v>0</v>
      </c>
      <c r="AM152" s="113">
        <f t="shared" si="98"/>
        <v>0</v>
      </c>
      <c r="AN152" s="84" t="str">
        <f t="shared" si="99"/>
        <v/>
      </c>
      <c r="AO152" s="513"/>
      <c r="AQ152" s="114">
        <f>+COUNTIF(F152:AJ152,"－")</f>
        <v>0</v>
      </c>
      <c r="AR152" s="114">
        <f t="shared" si="100"/>
        <v>0</v>
      </c>
    </row>
    <row r="153" spans="2:44" x14ac:dyDescent="0.15">
      <c r="B153" s="507"/>
      <c r="C153" s="510"/>
      <c r="D153" s="120" t="s">
        <v>140</v>
      </c>
      <c r="E153" s="108"/>
      <c r="F153" s="160"/>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2">
        <f t="shared" si="96"/>
        <v>0</v>
      </c>
      <c r="AL153" s="113">
        <f t="shared" si="97"/>
        <v>0</v>
      </c>
      <c r="AM153" s="113">
        <f t="shared" si="98"/>
        <v>0</v>
      </c>
      <c r="AN153" s="84" t="str">
        <f t="shared" si="99"/>
        <v/>
      </c>
      <c r="AO153" s="513"/>
      <c r="AQ153" s="114">
        <f t="shared" ref="AQ153:AQ154" si="101">+COUNTIF(F153:AJ153,"－")</f>
        <v>0</v>
      </c>
      <c r="AR153" s="114">
        <f t="shared" si="100"/>
        <v>0</v>
      </c>
    </row>
    <row r="154" spans="2:44" x14ac:dyDescent="0.15">
      <c r="B154" s="508"/>
      <c r="C154" s="511"/>
      <c r="D154" s="122">
        <f>E$29</f>
        <v>0</v>
      </c>
      <c r="E154" s="123"/>
      <c r="F154" s="172"/>
      <c r="G154" s="126"/>
      <c r="H154" s="126"/>
      <c r="I154" s="126"/>
      <c r="J154" s="126"/>
      <c r="K154" s="126"/>
      <c r="L154" s="126"/>
      <c r="M154" s="126"/>
      <c r="N154" s="126"/>
      <c r="O154" s="126"/>
      <c r="P154" s="126"/>
      <c r="Q154" s="126"/>
      <c r="R154" s="126"/>
      <c r="S154" s="126"/>
      <c r="T154" s="126"/>
      <c r="U154" s="126"/>
      <c r="V154" s="126"/>
      <c r="W154" s="126"/>
      <c r="X154" s="126"/>
      <c r="Y154" s="126"/>
      <c r="Z154" s="126"/>
      <c r="AA154" s="126"/>
      <c r="AB154" s="126"/>
      <c r="AC154" s="126"/>
      <c r="AD154" s="126"/>
      <c r="AE154" s="126"/>
      <c r="AF154" s="126"/>
      <c r="AG154" s="126"/>
      <c r="AH154" s="126"/>
      <c r="AI154" s="126"/>
      <c r="AJ154" s="127"/>
      <c r="AK154" s="112">
        <f t="shared" si="96"/>
        <v>0</v>
      </c>
      <c r="AL154" s="113">
        <f t="shared" si="97"/>
        <v>0</v>
      </c>
      <c r="AM154" s="128">
        <f t="shared" si="98"/>
        <v>0</v>
      </c>
      <c r="AN154" s="84" t="str">
        <f t="shared" si="99"/>
        <v/>
      </c>
      <c r="AO154" s="513"/>
      <c r="AQ154" s="114">
        <f t="shared" si="101"/>
        <v>0</v>
      </c>
      <c r="AR154" s="114">
        <f t="shared" si="100"/>
        <v>0</v>
      </c>
    </row>
    <row r="155" spans="2:44" x14ac:dyDescent="0.15">
      <c r="B155" s="506" t="s">
        <v>77</v>
      </c>
      <c r="C155" s="509" t="s">
        <v>78</v>
      </c>
      <c r="D155" s="101" t="s">
        <v>127</v>
      </c>
      <c r="E155" s="129" t="s">
        <v>149</v>
      </c>
      <c r="F155" s="103"/>
      <c r="G155" s="104"/>
      <c r="H155" s="104"/>
      <c r="I155" s="104"/>
      <c r="J155" s="104"/>
      <c r="K155" s="104"/>
      <c r="L155" s="104"/>
      <c r="M155" s="104"/>
      <c r="N155" s="104"/>
      <c r="O155" s="104"/>
      <c r="P155" s="104"/>
      <c r="Q155" s="104"/>
      <c r="R155" s="104"/>
      <c r="S155" s="104"/>
      <c r="T155" s="104"/>
      <c r="U155" s="104"/>
      <c r="V155" s="104"/>
      <c r="W155" s="104"/>
      <c r="X155" s="104"/>
      <c r="Y155" s="104"/>
      <c r="Z155" s="104"/>
      <c r="AA155" s="104"/>
      <c r="AB155" s="104"/>
      <c r="AC155" s="104"/>
      <c r="AD155" s="104"/>
      <c r="AE155" s="104"/>
      <c r="AF155" s="104"/>
      <c r="AG155" s="130"/>
      <c r="AH155" s="130"/>
      <c r="AI155" s="130"/>
      <c r="AJ155" s="130"/>
      <c r="AK155" s="131"/>
      <c r="AL155" s="114"/>
      <c r="AM155" s="132"/>
      <c r="AN155" s="133"/>
      <c r="AO155" s="513"/>
    </row>
    <row r="156" spans="2:44" x14ac:dyDescent="0.15">
      <c r="B156" s="507"/>
      <c r="C156" s="510"/>
      <c r="D156" s="134" t="s">
        <v>136</v>
      </c>
      <c r="E156" s="108"/>
      <c r="F156" s="158"/>
      <c r="G156" s="165"/>
      <c r="H156" s="165"/>
      <c r="I156" s="165"/>
      <c r="J156" s="165"/>
      <c r="K156" s="165"/>
      <c r="L156" s="165"/>
      <c r="M156" s="165"/>
      <c r="N156" s="165"/>
      <c r="O156" s="165"/>
      <c r="P156" s="165"/>
      <c r="Q156" s="165"/>
      <c r="R156" s="165"/>
      <c r="S156" s="165"/>
      <c r="T156" s="165"/>
      <c r="U156" s="165"/>
      <c r="V156" s="165"/>
      <c r="W156" s="165"/>
      <c r="X156" s="165"/>
      <c r="Y156" s="165"/>
      <c r="Z156" s="165"/>
      <c r="AA156" s="165"/>
      <c r="AB156" s="165"/>
      <c r="AC156" s="165"/>
      <c r="AD156" s="165"/>
      <c r="AE156" s="165"/>
      <c r="AF156" s="165"/>
      <c r="AG156" s="165"/>
      <c r="AH156" s="165"/>
      <c r="AI156" s="165"/>
      <c r="AJ156" s="165"/>
      <c r="AK156" s="112">
        <f>IF(D156="","",COUNT($F$146:$AJ$146)-AL156)</f>
        <v>0</v>
      </c>
      <c r="AL156" s="113">
        <f>IF(D156="","",AQ156+AR156)</f>
        <v>0</v>
      </c>
      <c r="AM156" s="113">
        <f>IF(D156="","",COUNTIF(F156:AJ156,"休"))</f>
        <v>0</v>
      </c>
      <c r="AN156" s="84" t="str">
        <f>IF(D156="","",IFERROR(ROUND(AM156/AK156,3),""))</f>
        <v/>
      </c>
      <c r="AO156" s="513"/>
      <c r="AQ156" s="114">
        <f>+COUNTIF(F156:AJ156,"－")</f>
        <v>0</v>
      </c>
      <c r="AR156" s="114">
        <f>+COUNTIF(F156:AJ156,"外")</f>
        <v>0</v>
      </c>
    </row>
    <row r="157" spans="2:44" x14ac:dyDescent="0.15">
      <c r="B157" s="507"/>
      <c r="C157" s="510"/>
      <c r="D157" s="115" t="s">
        <v>137</v>
      </c>
      <c r="E157" s="135"/>
      <c r="F157" s="167"/>
      <c r="G157" s="126"/>
      <c r="H157" s="137"/>
      <c r="I157" s="137"/>
      <c r="J157" s="126"/>
      <c r="K157" s="126"/>
      <c r="L157" s="126"/>
      <c r="M157" s="126"/>
      <c r="N157" s="126"/>
      <c r="O157" s="137"/>
      <c r="P157" s="137"/>
      <c r="Q157" s="126"/>
      <c r="R157" s="126"/>
      <c r="S157" s="126"/>
      <c r="T157" s="126"/>
      <c r="U157" s="126"/>
      <c r="V157" s="137"/>
      <c r="W157" s="137"/>
      <c r="X157" s="126"/>
      <c r="Y157" s="126"/>
      <c r="Z157" s="126"/>
      <c r="AA157" s="126"/>
      <c r="AB157" s="126"/>
      <c r="AC157" s="137"/>
      <c r="AD157" s="137"/>
      <c r="AE157" s="126"/>
      <c r="AF157" s="126"/>
      <c r="AG157" s="126"/>
      <c r="AH157" s="126"/>
      <c r="AI157" s="126"/>
      <c r="AJ157" s="126"/>
      <c r="AK157" s="112">
        <f t="shared" ref="AK157:AK159" si="102">IF(D157="","",COUNT($F$146:$AJ$146)-AL157)</f>
        <v>0</v>
      </c>
      <c r="AL157" s="113">
        <f t="shared" ref="AL157:AL159" si="103">IF(D157="","",AQ157+AR157)</f>
        <v>0</v>
      </c>
      <c r="AM157" s="113">
        <f t="shared" ref="AM157:AM159" si="104">IF(D157="","",COUNTIF(F157:AJ157,"休"))</f>
        <v>0</v>
      </c>
      <c r="AN157" s="84" t="str">
        <f t="shared" ref="AN157:AN159" si="105">IF(D157="","",IFERROR(ROUND(AM157/AK157,3),""))</f>
        <v/>
      </c>
      <c r="AO157" s="513"/>
      <c r="AQ157" s="114">
        <f>+COUNTIF(F157:AJ157,"－")</f>
        <v>0</v>
      </c>
      <c r="AR157" s="114">
        <f>+COUNTIF(F157:AJ157,"外")</f>
        <v>0</v>
      </c>
    </row>
    <row r="158" spans="2:44" x14ac:dyDescent="0.15">
      <c r="B158" s="507"/>
      <c r="C158" s="510"/>
      <c r="E158" s="135"/>
      <c r="F158" s="160"/>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8"/>
      <c r="AK158" s="112" t="str">
        <f t="shared" si="102"/>
        <v/>
      </c>
      <c r="AL158" s="113" t="str">
        <f t="shared" si="103"/>
        <v/>
      </c>
      <c r="AM158" s="113" t="str">
        <f t="shared" si="104"/>
        <v/>
      </c>
      <c r="AN158" s="84" t="str">
        <f t="shared" si="105"/>
        <v/>
      </c>
      <c r="AO158" s="513"/>
      <c r="AQ158" s="114">
        <f>+COUNTIF(F158:AJ158,"－")</f>
        <v>0</v>
      </c>
      <c r="AR158" s="114">
        <f>+COUNTIF(F158:AJ158,"外")</f>
        <v>0</v>
      </c>
    </row>
    <row r="159" spans="2:44" x14ac:dyDescent="0.15">
      <c r="B159" s="507"/>
      <c r="C159" s="511"/>
      <c r="D159" s="136"/>
      <c r="E159" s="128"/>
      <c r="F159" s="173"/>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11"/>
      <c r="AK159" s="112" t="str">
        <f t="shared" si="102"/>
        <v/>
      </c>
      <c r="AL159" s="113" t="str">
        <f t="shared" si="103"/>
        <v/>
      </c>
      <c r="AM159" s="113" t="str">
        <f t="shared" si="104"/>
        <v/>
      </c>
      <c r="AN159" s="84" t="str">
        <f t="shared" si="105"/>
        <v/>
      </c>
      <c r="AO159" s="513"/>
      <c r="AQ159" s="114">
        <f>+COUNTIF(F159:AJ159,"－")</f>
        <v>0</v>
      </c>
      <c r="AR159" s="114">
        <f>+COUNTIF(F159:AJ159,"外")</f>
        <v>0</v>
      </c>
    </row>
    <row r="160" spans="2:44" x14ac:dyDescent="0.15">
      <c r="B160" s="507"/>
      <c r="C160" s="509" t="s">
        <v>79</v>
      </c>
      <c r="D160" s="101" t="s">
        <v>127</v>
      </c>
      <c r="E160" s="138" t="s">
        <v>149</v>
      </c>
      <c r="F160" s="103"/>
      <c r="G160" s="104"/>
      <c r="H160" s="104"/>
      <c r="I160" s="104"/>
      <c r="J160" s="104"/>
      <c r="K160" s="104"/>
      <c r="L160" s="104"/>
      <c r="M160" s="104"/>
      <c r="N160" s="104"/>
      <c r="O160" s="104"/>
      <c r="P160" s="104"/>
      <c r="Q160" s="104"/>
      <c r="R160" s="104"/>
      <c r="S160" s="104"/>
      <c r="T160" s="104"/>
      <c r="U160" s="104"/>
      <c r="V160" s="104"/>
      <c r="W160" s="104"/>
      <c r="X160" s="104"/>
      <c r="Y160" s="104"/>
      <c r="Z160" s="104"/>
      <c r="AA160" s="104"/>
      <c r="AB160" s="104"/>
      <c r="AC160" s="104"/>
      <c r="AD160" s="104"/>
      <c r="AE160" s="104"/>
      <c r="AF160" s="104"/>
      <c r="AG160" s="130"/>
      <c r="AH160" s="130"/>
      <c r="AI160" s="130"/>
      <c r="AJ160" s="130"/>
      <c r="AK160" s="131"/>
      <c r="AL160" s="114"/>
      <c r="AM160" s="139"/>
      <c r="AN160" s="133"/>
      <c r="AO160" s="513"/>
    </row>
    <row r="161" spans="2:44" x14ac:dyDescent="0.15">
      <c r="B161" s="507"/>
      <c r="C161" s="510"/>
      <c r="D161" s="140" t="s">
        <v>137</v>
      </c>
      <c r="E161" s="108"/>
      <c r="F161" s="109"/>
      <c r="G161" s="110"/>
      <c r="H161" s="110"/>
      <c r="I161" s="165"/>
      <c r="J161" s="165"/>
      <c r="K161" s="110"/>
      <c r="L161" s="110"/>
      <c r="M161" s="110"/>
      <c r="N161" s="110"/>
      <c r="O161" s="165"/>
      <c r="P161" s="165"/>
      <c r="Q161" s="110"/>
      <c r="R161" s="110"/>
      <c r="S161" s="110"/>
      <c r="T161" s="110"/>
      <c r="U161" s="165"/>
      <c r="V161" s="165"/>
      <c r="W161" s="110"/>
      <c r="X161" s="110"/>
      <c r="Y161" s="110"/>
      <c r="Z161" s="110"/>
      <c r="AA161" s="165"/>
      <c r="AB161" s="165"/>
      <c r="AC161" s="110"/>
      <c r="AD161" s="110"/>
      <c r="AE161" s="110"/>
      <c r="AF161" s="110"/>
      <c r="AG161" s="110"/>
      <c r="AH161" s="110"/>
      <c r="AI161" s="110"/>
      <c r="AJ161" s="110"/>
      <c r="AK161" s="112">
        <f>IF(D161="","",COUNT($F$146:$AJ$146)-AL161)</f>
        <v>0</v>
      </c>
      <c r="AL161" s="113">
        <f>IF(D161="","",AQ161+AR161)</f>
        <v>0</v>
      </c>
      <c r="AM161" s="113">
        <f>IF(D161="","",COUNTIF(F161:AJ161,"休"))</f>
        <v>0</v>
      </c>
      <c r="AN161" s="84" t="str">
        <f>IF(D161="","",IFERROR(ROUND(AM161/AK161,3),""))</f>
        <v/>
      </c>
      <c r="AO161" s="513"/>
      <c r="AQ161" s="114">
        <f>+COUNTIF(F161:AJ161,"－")</f>
        <v>0</v>
      </c>
      <c r="AR161" s="114">
        <f>+COUNTIF(F161:AJ161,"外")</f>
        <v>0</v>
      </c>
    </row>
    <row r="162" spans="2:44" x14ac:dyDescent="0.15">
      <c r="B162" s="507"/>
      <c r="C162" s="510"/>
      <c r="E162" s="135"/>
      <c r="F162" s="116"/>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8"/>
      <c r="AK162" s="112" t="str">
        <f t="shared" ref="AK162:AK164" si="106">IF(D162="","",COUNT($F$146:$AJ$146)-AL162)</f>
        <v/>
      </c>
      <c r="AL162" s="113" t="str">
        <f t="shared" ref="AL162:AL164" si="107">IF(D162="","",AQ162+AR162)</f>
        <v/>
      </c>
      <c r="AM162" s="113" t="str">
        <f t="shared" ref="AM162:AM164" si="108">IF(D162="","",COUNTIF(F162:AJ162,"休"))</f>
        <v/>
      </c>
      <c r="AN162" s="84" t="str">
        <f t="shared" ref="AN162:AN164" si="109">IF(D162="","",IFERROR(ROUND(AM162/AK162,3),""))</f>
        <v/>
      </c>
      <c r="AO162" s="513"/>
      <c r="AQ162" s="114">
        <f>+COUNTIF(F162:AJ162,"－")</f>
        <v>0</v>
      </c>
      <c r="AR162" s="114">
        <f>+COUNTIF(F162:AJ162,"外")</f>
        <v>0</v>
      </c>
    </row>
    <row r="163" spans="2:44" x14ac:dyDescent="0.15">
      <c r="B163" s="507"/>
      <c r="C163" s="510"/>
      <c r="E163" s="135"/>
      <c r="F163" s="116"/>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8"/>
      <c r="AK163" s="112" t="str">
        <f t="shared" si="106"/>
        <v/>
      </c>
      <c r="AL163" s="113" t="str">
        <f t="shared" si="107"/>
        <v/>
      </c>
      <c r="AM163" s="113" t="str">
        <f t="shared" si="108"/>
        <v/>
      </c>
      <c r="AN163" s="84" t="str">
        <f t="shared" si="109"/>
        <v/>
      </c>
      <c r="AO163" s="513"/>
      <c r="AQ163" s="114">
        <f>+COUNTIF(F163:AJ163,"－")</f>
        <v>0</v>
      </c>
      <c r="AR163" s="114">
        <f>+COUNTIF(F163:AJ163,"外")</f>
        <v>0</v>
      </c>
    </row>
    <row r="164" spans="2:44" ht="14.25" thickBot="1" x14ac:dyDescent="0.2">
      <c r="B164" s="508"/>
      <c r="C164" s="511"/>
      <c r="D164" s="136"/>
      <c r="E164" s="128"/>
      <c r="F164" s="172"/>
      <c r="G164" s="125"/>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43"/>
      <c r="AK164" s="144" t="str">
        <f t="shared" si="106"/>
        <v/>
      </c>
      <c r="AL164" s="128" t="str">
        <f t="shared" si="107"/>
        <v/>
      </c>
      <c r="AM164" s="128" t="str">
        <f t="shared" si="108"/>
        <v/>
      </c>
      <c r="AN164" s="84" t="str">
        <f t="shared" si="109"/>
        <v/>
      </c>
      <c r="AO164" s="514"/>
      <c r="AQ164" s="114">
        <f>+COUNTIF(F164:AJ164,"－")</f>
        <v>0</v>
      </c>
      <c r="AR164" s="114">
        <f>+COUNTIF(F164:AJ164,"外")</f>
        <v>0</v>
      </c>
    </row>
    <row r="165" spans="2:44" ht="14.25" thickBot="1" x14ac:dyDescent="0.2">
      <c r="B165" s="145"/>
      <c r="C165" s="146"/>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c r="AG165" s="111"/>
      <c r="AH165" s="111"/>
      <c r="AI165" s="111"/>
      <c r="AJ165" s="111"/>
      <c r="AK165" s="147"/>
      <c r="AN165" s="148" t="s">
        <v>153</v>
      </c>
      <c r="AO165" s="149" t="e">
        <f>IF(AO149&gt;=0.285,"OK","NG")</f>
        <v>#DIV/0!</v>
      </c>
      <c r="AQ165" s="47"/>
      <c r="AR165" s="47"/>
    </row>
    <row r="166" spans="2:44" x14ac:dyDescent="0.15">
      <c r="B166" s="145"/>
      <c r="C166" s="146"/>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c r="AG166" s="111"/>
      <c r="AH166" s="111"/>
      <c r="AI166" s="111"/>
      <c r="AJ166" s="111"/>
      <c r="AK166" s="147"/>
      <c r="AN166" s="175"/>
      <c r="AO166" s="84"/>
      <c r="AQ166" s="47"/>
      <c r="AR166" s="47"/>
    </row>
    <row r="167" spans="2:44" hidden="1" x14ac:dyDescent="0.15">
      <c r="F167" s="47" t="e">
        <f>YEAR(F170)</f>
        <v>#VALUE!</v>
      </c>
      <c r="G167" s="47" t="e">
        <f>MONTH(F170)</f>
        <v>#VALUE!</v>
      </c>
    </row>
    <row r="168" spans="2:44" x14ac:dyDescent="0.15">
      <c r="B168" s="515"/>
      <c r="C168" s="516"/>
      <c r="D168" s="517"/>
      <c r="E168" s="151" t="s">
        <v>141</v>
      </c>
      <c r="F168" s="523" t="e">
        <f>F170</f>
        <v>#VALUE!</v>
      </c>
      <c r="G168" s="524"/>
      <c r="H168" s="524"/>
      <c r="I168" s="524"/>
      <c r="J168" s="524"/>
      <c r="K168" s="524"/>
      <c r="L168" s="524"/>
      <c r="M168" s="524"/>
      <c r="N168" s="524"/>
      <c r="O168" s="524"/>
      <c r="P168" s="524"/>
      <c r="Q168" s="524"/>
      <c r="R168" s="524"/>
      <c r="S168" s="524"/>
      <c r="T168" s="524"/>
      <c r="U168" s="524"/>
      <c r="V168" s="524"/>
      <c r="W168" s="524"/>
      <c r="X168" s="524"/>
      <c r="Y168" s="524"/>
      <c r="Z168" s="524"/>
      <c r="AA168" s="524"/>
      <c r="AB168" s="524"/>
      <c r="AC168" s="524"/>
      <c r="AD168" s="524"/>
      <c r="AE168" s="524"/>
      <c r="AF168" s="524"/>
      <c r="AG168" s="524"/>
      <c r="AH168" s="524"/>
      <c r="AI168" s="524"/>
      <c r="AJ168" s="524"/>
      <c r="AK168" s="526" t="s">
        <v>80</v>
      </c>
      <c r="AL168" s="529" t="s">
        <v>81</v>
      </c>
      <c r="AM168" s="532" t="s">
        <v>73</v>
      </c>
      <c r="AN168" s="481" t="s">
        <v>142</v>
      </c>
      <c r="AO168" s="479" t="s">
        <v>143</v>
      </c>
      <c r="AQ168" s="502" t="s">
        <v>162</v>
      </c>
      <c r="AR168" s="502" t="s">
        <v>109</v>
      </c>
    </row>
    <row r="169" spans="2:44" ht="13.5" hidden="1" customHeight="1" x14ac:dyDescent="0.15">
      <c r="B169" s="518"/>
      <c r="C169" s="505"/>
      <c r="D169" s="519"/>
      <c r="E169" s="152"/>
      <c r="F169" s="94" t="e">
        <f>DATE($F167,$G167,1)</f>
        <v>#VALUE!</v>
      </c>
      <c r="G169" s="94" t="e">
        <f t="shared" ref="G169:AJ169" si="110">F169+1</f>
        <v>#VALUE!</v>
      </c>
      <c r="H169" s="94" t="e">
        <f t="shared" si="110"/>
        <v>#VALUE!</v>
      </c>
      <c r="I169" s="94" t="e">
        <f t="shared" si="110"/>
        <v>#VALUE!</v>
      </c>
      <c r="J169" s="94" t="e">
        <f t="shared" si="110"/>
        <v>#VALUE!</v>
      </c>
      <c r="K169" s="94" t="e">
        <f t="shared" si="110"/>
        <v>#VALUE!</v>
      </c>
      <c r="L169" s="94" t="e">
        <f t="shared" si="110"/>
        <v>#VALUE!</v>
      </c>
      <c r="M169" s="94" t="e">
        <f t="shared" si="110"/>
        <v>#VALUE!</v>
      </c>
      <c r="N169" s="94" t="e">
        <f t="shared" si="110"/>
        <v>#VALUE!</v>
      </c>
      <c r="O169" s="94" t="e">
        <f t="shared" si="110"/>
        <v>#VALUE!</v>
      </c>
      <c r="P169" s="94" t="e">
        <f t="shared" si="110"/>
        <v>#VALUE!</v>
      </c>
      <c r="Q169" s="94" t="e">
        <f t="shared" si="110"/>
        <v>#VALUE!</v>
      </c>
      <c r="R169" s="94" t="e">
        <f t="shared" si="110"/>
        <v>#VALUE!</v>
      </c>
      <c r="S169" s="94" t="e">
        <f t="shared" si="110"/>
        <v>#VALUE!</v>
      </c>
      <c r="T169" s="94" t="e">
        <f t="shared" si="110"/>
        <v>#VALUE!</v>
      </c>
      <c r="U169" s="94" t="e">
        <f t="shared" si="110"/>
        <v>#VALUE!</v>
      </c>
      <c r="V169" s="94" t="e">
        <f t="shared" si="110"/>
        <v>#VALUE!</v>
      </c>
      <c r="W169" s="94" t="e">
        <f t="shared" si="110"/>
        <v>#VALUE!</v>
      </c>
      <c r="X169" s="94" t="e">
        <f t="shared" si="110"/>
        <v>#VALUE!</v>
      </c>
      <c r="Y169" s="94" t="e">
        <f t="shared" si="110"/>
        <v>#VALUE!</v>
      </c>
      <c r="Z169" s="94" t="e">
        <f t="shared" si="110"/>
        <v>#VALUE!</v>
      </c>
      <c r="AA169" s="94" t="e">
        <f t="shared" si="110"/>
        <v>#VALUE!</v>
      </c>
      <c r="AB169" s="94" t="e">
        <f t="shared" si="110"/>
        <v>#VALUE!</v>
      </c>
      <c r="AC169" s="94" t="e">
        <f t="shared" si="110"/>
        <v>#VALUE!</v>
      </c>
      <c r="AD169" s="94" t="e">
        <f t="shared" si="110"/>
        <v>#VALUE!</v>
      </c>
      <c r="AE169" s="94" t="e">
        <f t="shared" si="110"/>
        <v>#VALUE!</v>
      </c>
      <c r="AF169" s="94" t="e">
        <f t="shared" si="110"/>
        <v>#VALUE!</v>
      </c>
      <c r="AG169" s="94" t="e">
        <f t="shared" si="110"/>
        <v>#VALUE!</v>
      </c>
      <c r="AH169" s="94" t="e">
        <f t="shared" si="110"/>
        <v>#VALUE!</v>
      </c>
      <c r="AI169" s="94" t="e">
        <f t="shared" si="110"/>
        <v>#VALUE!</v>
      </c>
      <c r="AJ169" s="94" t="e">
        <f t="shared" si="110"/>
        <v>#VALUE!</v>
      </c>
      <c r="AK169" s="527"/>
      <c r="AL169" s="530"/>
      <c r="AM169" s="533"/>
      <c r="AN169" s="481"/>
      <c r="AO169" s="479"/>
      <c r="AQ169" s="502"/>
      <c r="AR169" s="502"/>
    </row>
    <row r="170" spans="2:44" x14ac:dyDescent="0.15">
      <c r="B170" s="518"/>
      <c r="C170" s="505"/>
      <c r="D170" s="519"/>
      <c r="E170" s="153" t="s">
        <v>145</v>
      </c>
      <c r="F170" s="154" t="e">
        <f>IF(EDATE(F145,1)&gt;$F$7,"",EDATE(F145,1))</f>
        <v>#VALUE!</v>
      </c>
      <c r="G170" s="94" t="e">
        <f t="shared" ref="G170:AJ170" si="111">IF(G169&gt;$F$7,"",IF(F170=EOMONTH(DATE($F167,$G167,1),0),"",IF(F170="","",F170+1)))</f>
        <v>#VALUE!</v>
      </c>
      <c r="H170" s="94" t="e">
        <f t="shared" si="111"/>
        <v>#VALUE!</v>
      </c>
      <c r="I170" s="94" t="e">
        <f t="shared" si="111"/>
        <v>#VALUE!</v>
      </c>
      <c r="J170" s="94" t="e">
        <f t="shared" si="111"/>
        <v>#VALUE!</v>
      </c>
      <c r="K170" s="94" t="e">
        <f t="shared" si="111"/>
        <v>#VALUE!</v>
      </c>
      <c r="L170" s="94" t="e">
        <f t="shared" si="111"/>
        <v>#VALUE!</v>
      </c>
      <c r="M170" s="94" t="e">
        <f t="shared" si="111"/>
        <v>#VALUE!</v>
      </c>
      <c r="N170" s="94" t="e">
        <f t="shared" si="111"/>
        <v>#VALUE!</v>
      </c>
      <c r="O170" s="94" t="e">
        <f t="shared" si="111"/>
        <v>#VALUE!</v>
      </c>
      <c r="P170" s="94" t="e">
        <f t="shared" si="111"/>
        <v>#VALUE!</v>
      </c>
      <c r="Q170" s="94" t="e">
        <f t="shared" si="111"/>
        <v>#VALUE!</v>
      </c>
      <c r="R170" s="94" t="e">
        <f t="shared" si="111"/>
        <v>#VALUE!</v>
      </c>
      <c r="S170" s="94" t="e">
        <f t="shared" si="111"/>
        <v>#VALUE!</v>
      </c>
      <c r="T170" s="94" t="e">
        <f t="shared" si="111"/>
        <v>#VALUE!</v>
      </c>
      <c r="U170" s="94" t="e">
        <f t="shared" si="111"/>
        <v>#VALUE!</v>
      </c>
      <c r="V170" s="94" t="e">
        <f t="shared" si="111"/>
        <v>#VALUE!</v>
      </c>
      <c r="W170" s="94" t="e">
        <f t="shared" si="111"/>
        <v>#VALUE!</v>
      </c>
      <c r="X170" s="94" t="e">
        <f t="shared" si="111"/>
        <v>#VALUE!</v>
      </c>
      <c r="Y170" s="94" t="e">
        <f t="shared" si="111"/>
        <v>#VALUE!</v>
      </c>
      <c r="Z170" s="94" t="e">
        <f t="shared" si="111"/>
        <v>#VALUE!</v>
      </c>
      <c r="AA170" s="94" t="e">
        <f t="shared" si="111"/>
        <v>#VALUE!</v>
      </c>
      <c r="AB170" s="94" t="e">
        <f t="shared" si="111"/>
        <v>#VALUE!</v>
      </c>
      <c r="AC170" s="94" t="e">
        <f t="shared" si="111"/>
        <v>#VALUE!</v>
      </c>
      <c r="AD170" s="94" t="e">
        <f t="shared" si="111"/>
        <v>#VALUE!</v>
      </c>
      <c r="AE170" s="94" t="e">
        <f t="shared" si="111"/>
        <v>#VALUE!</v>
      </c>
      <c r="AF170" s="94" t="e">
        <f t="shared" si="111"/>
        <v>#VALUE!</v>
      </c>
      <c r="AG170" s="94" t="e">
        <f t="shared" si="111"/>
        <v>#VALUE!</v>
      </c>
      <c r="AH170" s="94" t="e">
        <f t="shared" si="111"/>
        <v>#VALUE!</v>
      </c>
      <c r="AI170" s="94" t="e">
        <f t="shared" si="111"/>
        <v>#VALUE!</v>
      </c>
      <c r="AJ170" s="94" t="e">
        <f t="shared" si="111"/>
        <v>#VALUE!</v>
      </c>
      <c r="AK170" s="527"/>
      <c r="AL170" s="530"/>
      <c r="AM170" s="533"/>
      <c r="AN170" s="481"/>
      <c r="AO170" s="479"/>
      <c r="AQ170" s="502"/>
      <c r="AR170" s="502"/>
    </row>
    <row r="171" spans="2:44" x14ac:dyDescent="0.15">
      <c r="B171" s="520"/>
      <c r="C171" s="521"/>
      <c r="D171" s="522"/>
      <c r="E171" s="89" t="s">
        <v>65</v>
      </c>
      <c r="F171" s="155" t="str">
        <f>IFERROR(TEXT(WEEKDAY(+F170),"aaa"),"")</f>
        <v/>
      </c>
      <c r="G171" s="155" t="str">
        <f t="shared" ref="G171:AJ171" si="112">IFERROR(TEXT(WEEKDAY(+G170),"aaa"),"")</f>
        <v/>
      </c>
      <c r="H171" s="155" t="str">
        <f t="shared" si="112"/>
        <v/>
      </c>
      <c r="I171" s="155" t="str">
        <f t="shared" si="112"/>
        <v/>
      </c>
      <c r="J171" s="155" t="str">
        <f t="shared" si="112"/>
        <v/>
      </c>
      <c r="K171" s="155" t="str">
        <f t="shared" si="112"/>
        <v/>
      </c>
      <c r="L171" s="155" t="str">
        <f t="shared" si="112"/>
        <v/>
      </c>
      <c r="M171" s="155" t="str">
        <f t="shared" si="112"/>
        <v/>
      </c>
      <c r="N171" s="155" t="str">
        <f t="shared" si="112"/>
        <v/>
      </c>
      <c r="O171" s="155" t="str">
        <f t="shared" si="112"/>
        <v/>
      </c>
      <c r="P171" s="155" t="str">
        <f t="shared" si="112"/>
        <v/>
      </c>
      <c r="Q171" s="155" t="str">
        <f t="shared" si="112"/>
        <v/>
      </c>
      <c r="R171" s="155" t="str">
        <f t="shared" si="112"/>
        <v/>
      </c>
      <c r="S171" s="155" t="str">
        <f t="shared" si="112"/>
        <v/>
      </c>
      <c r="T171" s="155" t="str">
        <f t="shared" si="112"/>
        <v/>
      </c>
      <c r="U171" s="155" t="str">
        <f t="shared" si="112"/>
        <v/>
      </c>
      <c r="V171" s="155" t="str">
        <f t="shared" si="112"/>
        <v/>
      </c>
      <c r="W171" s="155" t="str">
        <f t="shared" si="112"/>
        <v/>
      </c>
      <c r="X171" s="155" t="str">
        <f t="shared" si="112"/>
        <v/>
      </c>
      <c r="Y171" s="155" t="str">
        <f t="shared" si="112"/>
        <v/>
      </c>
      <c r="Z171" s="155" t="str">
        <f t="shared" si="112"/>
        <v/>
      </c>
      <c r="AA171" s="155" t="str">
        <f t="shared" si="112"/>
        <v/>
      </c>
      <c r="AB171" s="155" t="str">
        <f t="shared" si="112"/>
        <v/>
      </c>
      <c r="AC171" s="155" t="str">
        <f t="shared" si="112"/>
        <v/>
      </c>
      <c r="AD171" s="155" t="str">
        <f t="shared" si="112"/>
        <v/>
      </c>
      <c r="AE171" s="155" t="str">
        <f t="shared" si="112"/>
        <v/>
      </c>
      <c r="AF171" s="155" t="str">
        <f t="shared" si="112"/>
        <v/>
      </c>
      <c r="AG171" s="155" t="str">
        <f t="shared" si="112"/>
        <v/>
      </c>
      <c r="AH171" s="155" t="str">
        <f t="shared" si="112"/>
        <v/>
      </c>
      <c r="AI171" s="155" t="str">
        <f t="shared" si="112"/>
        <v/>
      </c>
      <c r="AJ171" s="155" t="str">
        <f t="shared" si="112"/>
        <v/>
      </c>
      <c r="AK171" s="527"/>
      <c r="AL171" s="530"/>
      <c r="AM171" s="533"/>
      <c r="AN171" s="481"/>
      <c r="AO171" s="479"/>
      <c r="AQ171" s="502"/>
      <c r="AR171" s="502"/>
    </row>
    <row r="172" spans="2:44" ht="21" customHeight="1" x14ac:dyDescent="0.15">
      <c r="B172" s="156" t="s">
        <v>146</v>
      </c>
      <c r="C172" s="157" t="s">
        <v>126</v>
      </c>
      <c r="D172" s="101" t="s">
        <v>127</v>
      </c>
      <c r="E172" s="102" t="s">
        <v>149</v>
      </c>
      <c r="F172" s="103"/>
      <c r="G172" s="104"/>
      <c r="H172" s="104"/>
      <c r="I172" s="104"/>
      <c r="J172" s="104"/>
      <c r="K172" s="104"/>
      <c r="L172" s="104"/>
      <c r="M172" s="104"/>
      <c r="N172" s="104"/>
      <c r="O172" s="104"/>
      <c r="P172" s="104"/>
      <c r="Q172" s="104"/>
      <c r="R172" s="104"/>
      <c r="S172" s="104"/>
      <c r="T172" s="104"/>
      <c r="U172" s="104"/>
      <c r="V172" s="104"/>
      <c r="W172" s="104"/>
      <c r="X172" s="104"/>
      <c r="Y172" s="104"/>
      <c r="Z172" s="104"/>
      <c r="AA172" s="104"/>
      <c r="AB172" s="104"/>
      <c r="AC172" s="104"/>
      <c r="AD172" s="104"/>
      <c r="AE172" s="104"/>
      <c r="AF172" s="104"/>
      <c r="AG172" s="130"/>
      <c r="AH172" s="130"/>
      <c r="AI172" s="130"/>
      <c r="AJ172" s="130"/>
      <c r="AK172" s="528"/>
      <c r="AL172" s="531"/>
      <c r="AM172" s="534"/>
      <c r="AN172" s="106" t="s">
        <v>135</v>
      </c>
      <c r="AO172" s="105" t="s">
        <v>108</v>
      </c>
      <c r="AQ172" s="503"/>
      <c r="AR172" s="503"/>
    </row>
    <row r="173" spans="2:44" ht="13.5" customHeight="1" x14ac:dyDescent="0.15">
      <c r="B173" s="506" t="s">
        <v>75</v>
      </c>
      <c r="C173" s="509" t="s">
        <v>76</v>
      </c>
      <c r="D173" s="107" t="s">
        <v>136</v>
      </c>
      <c r="E173" s="108"/>
      <c r="F173" s="109"/>
      <c r="G173" s="110"/>
      <c r="H173" s="110"/>
      <c r="I173" s="110"/>
      <c r="J173" s="110"/>
      <c r="K173" s="110"/>
      <c r="L173" s="110"/>
      <c r="M173" s="110"/>
      <c r="N173" s="110"/>
      <c r="O173" s="110"/>
      <c r="P173" s="110"/>
      <c r="Q173" s="110"/>
      <c r="R173" s="110"/>
      <c r="S173" s="110"/>
      <c r="T173" s="110"/>
      <c r="U173" s="110"/>
      <c r="V173" s="110"/>
      <c r="W173" s="110"/>
      <c r="X173" s="110"/>
      <c r="Y173" s="110"/>
      <c r="Z173" s="110"/>
      <c r="AA173" s="110"/>
      <c r="AB173" s="110"/>
      <c r="AC173" s="110"/>
      <c r="AD173" s="110"/>
      <c r="AE173" s="110"/>
      <c r="AF173" s="110"/>
      <c r="AG173" s="110"/>
      <c r="AH173" s="110"/>
      <c r="AI173" s="110"/>
      <c r="AJ173" s="171"/>
      <c r="AK173" s="112">
        <f>IF(D173="","",COUNT($F$170:$AJ$170)-AL173)</f>
        <v>0</v>
      </c>
      <c r="AL173" s="113">
        <f>IF(D173="","",AQ173+AR173)</f>
        <v>0</v>
      </c>
      <c r="AM173" s="113">
        <f>IF(D173="","",COUNTIF(F173:AJ173,"休"))</f>
        <v>0</v>
      </c>
      <c r="AN173" s="84" t="str">
        <f>IF(D173="","",IFERROR(ROUND(AM173/AK173,3),""))</f>
        <v/>
      </c>
      <c r="AO173" s="512" t="e">
        <f>ROUND(AVERAGE(AN173:AN188),3)</f>
        <v>#DIV/0!</v>
      </c>
      <c r="AQ173" s="114">
        <f>+COUNTIF(F173:AJ173,"－")</f>
        <v>0</v>
      </c>
      <c r="AR173" s="114">
        <f>+COUNTIF(F173:AJ173,"外")</f>
        <v>0</v>
      </c>
    </row>
    <row r="174" spans="2:44" ht="13.5" customHeight="1" x14ac:dyDescent="0.15">
      <c r="B174" s="507"/>
      <c r="C174" s="510"/>
      <c r="D174" s="115" t="s">
        <v>137</v>
      </c>
      <c r="E174" s="108"/>
      <c r="F174" s="160"/>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61"/>
      <c r="AK174" s="112">
        <f t="shared" ref="AK174:AK178" si="113">IF(D174="","",COUNT($F$170:$AJ$170)-AL174)</f>
        <v>0</v>
      </c>
      <c r="AL174" s="113">
        <f t="shared" ref="AL174:AL178" si="114">IF(D174="","",AQ174+AR174)</f>
        <v>0</v>
      </c>
      <c r="AM174" s="113">
        <f t="shared" ref="AM174:AM178" si="115">IF(D174="","",COUNTIF(F174:AJ174,"休"))</f>
        <v>0</v>
      </c>
      <c r="AN174" s="84" t="str">
        <f t="shared" ref="AN174:AN178" si="116">IF(D174="","",IFERROR(ROUND(AM174/AK174,3),""))</f>
        <v/>
      </c>
      <c r="AO174" s="513"/>
      <c r="AQ174" s="114">
        <f>+COUNTIF(F174:AJ174,"－")</f>
        <v>0</v>
      </c>
      <c r="AR174" s="114">
        <f>+COUNTIF(F174:AJ174,"外")</f>
        <v>0</v>
      </c>
    </row>
    <row r="175" spans="2:44" x14ac:dyDescent="0.15">
      <c r="B175" s="507"/>
      <c r="C175" s="510"/>
      <c r="D175" s="120" t="s">
        <v>138</v>
      </c>
      <c r="E175" s="108"/>
      <c r="F175" s="160"/>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61"/>
      <c r="AK175" s="112">
        <f t="shared" si="113"/>
        <v>0</v>
      </c>
      <c r="AL175" s="113">
        <f t="shared" si="114"/>
        <v>0</v>
      </c>
      <c r="AM175" s="113">
        <f t="shared" si="115"/>
        <v>0</v>
      </c>
      <c r="AN175" s="84" t="str">
        <f t="shared" si="116"/>
        <v/>
      </c>
      <c r="AO175" s="513"/>
      <c r="AQ175" s="114">
        <f>+COUNTIF(F175:AJ175,"－")</f>
        <v>0</v>
      </c>
      <c r="AR175" s="114">
        <f t="shared" ref="AR175:AR178" si="117">+COUNTIF(F175:AJ175,"外")</f>
        <v>0</v>
      </c>
    </row>
    <row r="176" spans="2:44" x14ac:dyDescent="0.15">
      <c r="B176" s="507"/>
      <c r="C176" s="510"/>
      <c r="D176" s="120" t="s">
        <v>139</v>
      </c>
      <c r="E176" s="121"/>
      <c r="F176" s="160"/>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61"/>
      <c r="AK176" s="112">
        <f t="shared" si="113"/>
        <v>0</v>
      </c>
      <c r="AL176" s="113">
        <f t="shared" si="114"/>
        <v>0</v>
      </c>
      <c r="AM176" s="113">
        <f t="shared" si="115"/>
        <v>0</v>
      </c>
      <c r="AN176" s="84" t="str">
        <f t="shared" si="116"/>
        <v/>
      </c>
      <c r="AO176" s="513"/>
      <c r="AQ176" s="114">
        <f>+COUNTIF(F176:AJ176,"－")</f>
        <v>0</v>
      </c>
      <c r="AR176" s="114">
        <f t="shared" si="117"/>
        <v>0</v>
      </c>
    </row>
    <row r="177" spans="2:44" x14ac:dyDescent="0.15">
      <c r="B177" s="507"/>
      <c r="C177" s="510"/>
      <c r="D177" s="120" t="s">
        <v>140</v>
      </c>
      <c r="E177" s="108"/>
      <c r="F177" s="160"/>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2">
        <f t="shared" si="113"/>
        <v>0</v>
      </c>
      <c r="AL177" s="113">
        <f t="shared" si="114"/>
        <v>0</v>
      </c>
      <c r="AM177" s="113">
        <f t="shared" si="115"/>
        <v>0</v>
      </c>
      <c r="AN177" s="84" t="str">
        <f t="shared" si="116"/>
        <v/>
      </c>
      <c r="AO177" s="513"/>
      <c r="AQ177" s="114">
        <f t="shared" ref="AQ177:AQ178" si="118">+COUNTIF(F177:AJ177,"－")</f>
        <v>0</v>
      </c>
      <c r="AR177" s="114">
        <f t="shared" si="117"/>
        <v>0</v>
      </c>
    </row>
    <row r="178" spans="2:44" x14ac:dyDescent="0.15">
      <c r="B178" s="508"/>
      <c r="C178" s="511"/>
      <c r="D178" s="122">
        <f>E$29</f>
        <v>0</v>
      </c>
      <c r="E178" s="123"/>
      <c r="F178" s="172"/>
      <c r="G178" s="126"/>
      <c r="H178" s="126"/>
      <c r="I178" s="126"/>
      <c r="J178" s="126"/>
      <c r="K178" s="126"/>
      <c r="L178" s="126"/>
      <c r="M178" s="126"/>
      <c r="N178" s="126"/>
      <c r="O178" s="126"/>
      <c r="P178" s="126"/>
      <c r="Q178" s="126"/>
      <c r="R178" s="126"/>
      <c r="S178" s="126"/>
      <c r="T178" s="126"/>
      <c r="U178" s="126"/>
      <c r="V178" s="126"/>
      <c r="W178" s="126"/>
      <c r="X178" s="126"/>
      <c r="Y178" s="126"/>
      <c r="Z178" s="126"/>
      <c r="AA178" s="126"/>
      <c r="AB178" s="126"/>
      <c r="AC178" s="126"/>
      <c r="AD178" s="126"/>
      <c r="AE178" s="126"/>
      <c r="AF178" s="126"/>
      <c r="AG178" s="126"/>
      <c r="AH178" s="126"/>
      <c r="AI178" s="126"/>
      <c r="AJ178" s="127"/>
      <c r="AK178" s="112">
        <f t="shared" si="113"/>
        <v>0</v>
      </c>
      <c r="AL178" s="113">
        <f t="shared" si="114"/>
        <v>0</v>
      </c>
      <c r="AM178" s="128">
        <f t="shared" si="115"/>
        <v>0</v>
      </c>
      <c r="AN178" s="84" t="str">
        <f t="shared" si="116"/>
        <v/>
      </c>
      <c r="AO178" s="513"/>
      <c r="AQ178" s="114">
        <f t="shared" si="118"/>
        <v>0</v>
      </c>
      <c r="AR178" s="114">
        <f t="shared" si="117"/>
        <v>0</v>
      </c>
    </row>
    <row r="179" spans="2:44" ht="15" customHeight="1" x14ac:dyDescent="0.15">
      <c r="B179" s="506" t="s">
        <v>77</v>
      </c>
      <c r="C179" s="509" t="s">
        <v>78</v>
      </c>
      <c r="D179" s="101" t="s">
        <v>127</v>
      </c>
      <c r="E179" s="129" t="s">
        <v>149</v>
      </c>
      <c r="F179" s="103"/>
      <c r="G179" s="104"/>
      <c r="H179" s="104"/>
      <c r="I179" s="104"/>
      <c r="J179" s="104"/>
      <c r="K179" s="104"/>
      <c r="L179" s="104"/>
      <c r="M179" s="104"/>
      <c r="N179" s="104"/>
      <c r="O179" s="104"/>
      <c r="P179" s="104"/>
      <c r="Q179" s="104"/>
      <c r="R179" s="104"/>
      <c r="S179" s="104"/>
      <c r="T179" s="104"/>
      <c r="U179" s="104"/>
      <c r="V179" s="104"/>
      <c r="W179" s="104"/>
      <c r="X179" s="104"/>
      <c r="Y179" s="104"/>
      <c r="Z179" s="104"/>
      <c r="AA179" s="104"/>
      <c r="AB179" s="104"/>
      <c r="AC179" s="104"/>
      <c r="AD179" s="104"/>
      <c r="AE179" s="104"/>
      <c r="AF179" s="104"/>
      <c r="AG179" s="130"/>
      <c r="AH179" s="130"/>
      <c r="AI179" s="130"/>
      <c r="AJ179" s="130"/>
      <c r="AK179" s="131"/>
      <c r="AL179" s="114"/>
      <c r="AM179" s="132"/>
      <c r="AN179" s="133"/>
      <c r="AO179" s="513"/>
    </row>
    <row r="180" spans="2:44" x14ac:dyDescent="0.15">
      <c r="B180" s="507"/>
      <c r="C180" s="510"/>
      <c r="D180" s="134" t="s">
        <v>136</v>
      </c>
      <c r="E180" s="108"/>
      <c r="F180" s="158"/>
      <c r="G180" s="165"/>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12">
        <f>IF(D180="","",COUNT($F$170:$AJ$170)-AL180)</f>
        <v>0</v>
      </c>
      <c r="AL180" s="113">
        <f>IF(D180="","",AQ180+AR180)</f>
        <v>0</v>
      </c>
      <c r="AM180" s="113">
        <f>IF(D180="","",COUNTIF(F180:AJ180,"休"))</f>
        <v>0</v>
      </c>
      <c r="AN180" s="84" t="str">
        <f>IF(D180="","",IFERROR(ROUND(AM180/AK180,3),""))</f>
        <v/>
      </c>
      <c r="AO180" s="513"/>
      <c r="AQ180" s="114">
        <f>+COUNTIF(F180:AJ180,"－")</f>
        <v>0</v>
      </c>
      <c r="AR180" s="114">
        <f>+COUNTIF(F180:AJ180,"外")</f>
        <v>0</v>
      </c>
    </row>
    <row r="181" spans="2:44" x14ac:dyDescent="0.15">
      <c r="B181" s="507"/>
      <c r="C181" s="510"/>
      <c r="D181" s="115" t="s">
        <v>137</v>
      </c>
      <c r="E181" s="135"/>
      <c r="F181" s="167"/>
      <c r="G181" s="126"/>
      <c r="H181" s="137"/>
      <c r="I181" s="137"/>
      <c r="J181" s="126"/>
      <c r="K181" s="126"/>
      <c r="L181" s="126"/>
      <c r="M181" s="126"/>
      <c r="N181" s="126"/>
      <c r="O181" s="137"/>
      <c r="P181" s="137"/>
      <c r="Q181" s="126"/>
      <c r="R181" s="126"/>
      <c r="S181" s="126"/>
      <c r="T181" s="126"/>
      <c r="U181" s="126"/>
      <c r="V181" s="137"/>
      <c r="W181" s="137"/>
      <c r="X181" s="126"/>
      <c r="Y181" s="126"/>
      <c r="Z181" s="126"/>
      <c r="AA181" s="126"/>
      <c r="AB181" s="126"/>
      <c r="AC181" s="137"/>
      <c r="AD181" s="137"/>
      <c r="AE181" s="126"/>
      <c r="AF181" s="126"/>
      <c r="AG181" s="126"/>
      <c r="AH181" s="126"/>
      <c r="AI181" s="126"/>
      <c r="AJ181" s="126"/>
      <c r="AK181" s="112">
        <f t="shared" ref="AK181:AK183" si="119">IF(D181="","",COUNT($F$170:$AJ$170)-AL181)</f>
        <v>0</v>
      </c>
      <c r="AL181" s="113">
        <f t="shared" ref="AL181:AL183" si="120">IF(D181="","",AQ181+AR181)</f>
        <v>0</v>
      </c>
      <c r="AM181" s="113">
        <f t="shared" ref="AM181:AM183" si="121">IF(D181="","",COUNTIF(F181:AJ181,"休"))</f>
        <v>0</v>
      </c>
      <c r="AN181" s="84" t="str">
        <f t="shared" ref="AN181:AN183" si="122">IF(D181="","",IFERROR(ROUND(AM181/AK181,3),""))</f>
        <v/>
      </c>
      <c r="AO181" s="513"/>
      <c r="AQ181" s="114">
        <f>+COUNTIF(F181:AJ181,"－")</f>
        <v>0</v>
      </c>
      <c r="AR181" s="114">
        <f>+COUNTIF(F181:AJ181,"外")</f>
        <v>0</v>
      </c>
    </row>
    <row r="182" spans="2:44" x14ac:dyDescent="0.15">
      <c r="B182" s="507"/>
      <c r="C182" s="510"/>
      <c r="E182" s="135"/>
      <c r="F182" s="160"/>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8"/>
      <c r="AK182" s="112" t="str">
        <f t="shared" si="119"/>
        <v/>
      </c>
      <c r="AL182" s="113" t="str">
        <f t="shared" si="120"/>
        <v/>
      </c>
      <c r="AM182" s="113" t="str">
        <f t="shared" si="121"/>
        <v/>
      </c>
      <c r="AN182" s="84" t="str">
        <f t="shared" si="122"/>
        <v/>
      </c>
      <c r="AO182" s="513"/>
      <c r="AQ182" s="114">
        <f>+COUNTIF(F182:AJ182,"－")</f>
        <v>0</v>
      </c>
      <c r="AR182" s="114">
        <f>+COUNTIF(F182:AJ182,"外")</f>
        <v>0</v>
      </c>
    </row>
    <row r="183" spans="2:44" x14ac:dyDescent="0.15">
      <c r="B183" s="507"/>
      <c r="C183" s="511"/>
      <c r="D183" s="136"/>
      <c r="E183" s="128"/>
      <c r="F183" s="173"/>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11"/>
      <c r="AK183" s="112" t="str">
        <f t="shared" si="119"/>
        <v/>
      </c>
      <c r="AL183" s="113" t="str">
        <f t="shared" si="120"/>
        <v/>
      </c>
      <c r="AM183" s="113" t="str">
        <f t="shared" si="121"/>
        <v/>
      </c>
      <c r="AN183" s="84" t="str">
        <f t="shared" si="122"/>
        <v/>
      </c>
      <c r="AO183" s="513"/>
      <c r="AQ183" s="114">
        <f>+COUNTIF(F183:AJ183,"－")</f>
        <v>0</v>
      </c>
      <c r="AR183" s="114">
        <f>+COUNTIF(F183:AJ183,"外")</f>
        <v>0</v>
      </c>
    </row>
    <row r="184" spans="2:44" ht="15" customHeight="1" x14ac:dyDescent="0.15">
      <c r="B184" s="507"/>
      <c r="C184" s="509" t="s">
        <v>79</v>
      </c>
      <c r="D184" s="101" t="s">
        <v>155</v>
      </c>
      <c r="E184" s="138" t="s">
        <v>149</v>
      </c>
      <c r="F184" s="103"/>
      <c r="G184" s="104"/>
      <c r="H184" s="104"/>
      <c r="I184" s="104"/>
      <c r="J184" s="104"/>
      <c r="K184" s="104"/>
      <c r="L184" s="104"/>
      <c r="M184" s="104"/>
      <c r="N184" s="104"/>
      <c r="O184" s="104"/>
      <c r="P184" s="104"/>
      <c r="Q184" s="104"/>
      <c r="R184" s="104"/>
      <c r="S184" s="104"/>
      <c r="T184" s="104"/>
      <c r="U184" s="104"/>
      <c r="V184" s="104"/>
      <c r="W184" s="104"/>
      <c r="X184" s="104"/>
      <c r="Y184" s="104"/>
      <c r="Z184" s="104"/>
      <c r="AA184" s="104"/>
      <c r="AB184" s="104"/>
      <c r="AC184" s="104"/>
      <c r="AD184" s="104"/>
      <c r="AE184" s="104"/>
      <c r="AF184" s="104"/>
      <c r="AG184" s="130"/>
      <c r="AH184" s="130"/>
      <c r="AI184" s="130"/>
      <c r="AJ184" s="130"/>
      <c r="AK184" s="131"/>
      <c r="AL184" s="114"/>
      <c r="AM184" s="139"/>
      <c r="AN184" s="133"/>
      <c r="AO184" s="513"/>
    </row>
    <row r="185" spans="2:44" x14ac:dyDescent="0.15">
      <c r="B185" s="507"/>
      <c r="C185" s="510"/>
      <c r="D185" s="140" t="s">
        <v>137</v>
      </c>
      <c r="E185" s="108"/>
      <c r="F185" s="109"/>
      <c r="G185" s="110"/>
      <c r="H185" s="110"/>
      <c r="I185" s="165"/>
      <c r="J185" s="165"/>
      <c r="K185" s="110"/>
      <c r="L185" s="110"/>
      <c r="M185" s="110"/>
      <c r="N185" s="110"/>
      <c r="O185" s="165"/>
      <c r="P185" s="165"/>
      <c r="Q185" s="110"/>
      <c r="R185" s="110"/>
      <c r="S185" s="110"/>
      <c r="T185" s="110"/>
      <c r="U185" s="165"/>
      <c r="V185" s="165"/>
      <c r="W185" s="110"/>
      <c r="X185" s="110"/>
      <c r="Y185" s="110"/>
      <c r="Z185" s="110"/>
      <c r="AA185" s="165"/>
      <c r="AB185" s="165"/>
      <c r="AC185" s="110"/>
      <c r="AD185" s="110"/>
      <c r="AE185" s="110"/>
      <c r="AF185" s="110"/>
      <c r="AG185" s="110"/>
      <c r="AH185" s="110"/>
      <c r="AI185" s="110"/>
      <c r="AJ185" s="110"/>
      <c r="AK185" s="112">
        <f>IF(D185="","",COUNT($F$170:$AJ$170)-AL185)</f>
        <v>0</v>
      </c>
      <c r="AL185" s="113">
        <f>IF(D185="","",AQ185+AR185)</f>
        <v>0</v>
      </c>
      <c r="AM185" s="113">
        <f>IF(D185="","",COUNTIF(F185:AJ185,"休"))</f>
        <v>0</v>
      </c>
      <c r="AN185" s="84" t="str">
        <f>IF(D185="","",IFERROR(ROUND(AM185/AK185,3),""))</f>
        <v/>
      </c>
      <c r="AO185" s="513"/>
      <c r="AQ185" s="114">
        <f>+COUNTIF(F185:AJ185,"－")</f>
        <v>0</v>
      </c>
      <c r="AR185" s="114">
        <f>+COUNTIF(F185:AJ185,"外")</f>
        <v>0</v>
      </c>
    </row>
    <row r="186" spans="2:44" x14ac:dyDescent="0.15">
      <c r="B186" s="507"/>
      <c r="C186" s="510"/>
      <c r="E186" s="135"/>
      <c r="F186" s="116"/>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8"/>
      <c r="AK186" s="112" t="str">
        <f t="shared" ref="AK186:AK188" si="123">IF(D186="","",COUNT($F$170:$AJ$170)-AL186)</f>
        <v/>
      </c>
      <c r="AL186" s="113" t="str">
        <f t="shared" ref="AL186:AL188" si="124">IF(D186="","",AQ186+AR186)</f>
        <v/>
      </c>
      <c r="AM186" s="113" t="str">
        <f t="shared" ref="AM186:AM188" si="125">IF(D186="","",COUNTIF(F186:AJ186,"休"))</f>
        <v/>
      </c>
      <c r="AN186" s="84" t="str">
        <f t="shared" ref="AN186:AN188" si="126">IF(D186="","",IFERROR(ROUND(AM186/AK186,3),""))</f>
        <v/>
      </c>
      <c r="AO186" s="513"/>
      <c r="AQ186" s="114">
        <f>+COUNTIF(F186:AJ186,"－")</f>
        <v>0</v>
      </c>
      <c r="AR186" s="114">
        <f>+COUNTIF(F186:AJ186,"外")</f>
        <v>0</v>
      </c>
    </row>
    <row r="187" spans="2:44" x14ac:dyDescent="0.15">
      <c r="B187" s="507"/>
      <c r="C187" s="510"/>
      <c r="E187" s="135"/>
      <c r="F187" s="116"/>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8"/>
      <c r="AK187" s="112" t="str">
        <f t="shared" si="123"/>
        <v/>
      </c>
      <c r="AL187" s="113" t="str">
        <f t="shared" si="124"/>
        <v/>
      </c>
      <c r="AM187" s="113" t="str">
        <f t="shared" si="125"/>
        <v/>
      </c>
      <c r="AN187" s="84" t="str">
        <f t="shared" si="126"/>
        <v/>
      </c>
      <c r="AO187" s="513"/>
      <c r="AQ187" s="114">
        <f>+COUNTIF(F187:AJ187,"－")</f>
        <v>0</v>
      </c>
      <c r="AR187" s="114">
        <f>+COUNTIF(F187:AJ187,"外")</f>
        <v>0</v>
      </c>
    </row>
    <row r="188" spans="2:44" ht="14.25" thickBot="1" x14ac:dyDescent="0.2">
      <c r="B188" s="508"/>
      <c r="C188" s="511"/>
      <c r="D188" s="136"/>
      <c r="E188" s="128"/>
      <c r="F188" s="172"/>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43"/>
      <c r="AK188" s="144" t="str">
        <f t="shared" si="123"/>
        <v/>
      </c>
      <c r="AL188" s="128" t="str">
        <f t="shared" si="124"/>
        <v/>
      </c>
      <c r="AM188" s="128" t="str">
        <f t="shared" si="125"/>
        <v/>
      </c>
      <c r="AN188" s="84" t="str">
        <f t="shared" si="126"/>
        <v/>
      </c>
      <c r="AO188" s="514"/>
      <c r="AQ188" s="114">
        <f>+COUNTIF(F188:AJ188,"－")</f>
        <v>0</v>
      </c>
      <c r="AR188" s="114">
        <f>+COUNTIF(F188:AJ188,"外")</f>
        <v>0</v>
      </c>
    </row>
    <row r="189" spans="2:44" ht="14.25" thickBot="1" x14ac:dyDescent="0.2">
      <c r="B189" s="145"/>
      <c r="C189" s="146"/>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47"/>
      <c r="AN189" s="148" t="s">
        <v>153</v>
      </c>
      <c r="AO189" s="149" t="e">
        <f>IF(AO173&gt;=0.285,"OK","NG")</f>
        <v>#DIV/0!</v>
      </c>
      <c r="AQ189" s="47"/>
      <c r="AR189" s="47"/>
    </row>
    <row r="190" spans="2:44" x14ac:dyDescent="0.15">
      <c r="B190" s="145"/>
      <c r="C190" s="146"/>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47"/>
      <c r="AN190" s="175"/>
      <c r="AO190" s="84"/>
      <c r="AQ190" s="47"/>
      <c r="AR190" s="47"/>
    </row>
    <row r="191" spans="2:44" hidden="1" x14ac:dyDescent="0.15">
      <c r="F191" s="47" t="e">
        <f>YEAR(F194)</f>
        <v>#VALUE!</v>
      </c>
      <c r="G191" s="47" t="e">
        <f>MONTH(F194)</f>
        <v>#VALUE!</v>
      </c>
    </row>
    <row r="192" spans="2:44" x14ac:dyDescent="0.15">
      <c r="B192" s="515"/>
      <c r="C192" s="516"/>
      <c r="D192" s="517"/>
      <c r="E192" s="151" t="s">
        <v>141</v>
      </c>
      <c r="F192" s="523" t="e">
        <f>F194</f>
        <v>#VALUE!</v>
      </c>
      <c r="G192" s="524"/>
      <c r="H192" s="524"/>
      <c r="I192" s="524"/>
      <c r="J192" s="524"/>
      <c r="K192" s="524"/>
      <c r="L192" s="524"/>
      <c r="M192" s="524"/>
      <c r="N192" s="524"/>
      <c r="O192" s="524"/>
      <c r="P192" s="524"/>
      <c r="Q192" s="524"/>
      <c r="R192" s="524"/>
      <c r="S192" s="524"/>
      <c r="T192" s="524"/>
      <c r="U192" s="524"/>
      <c r="V192" s="524"/>
      <c r="W192" s="524"/>
      <c r="X192" s="524"/>
      <c r="Y192" s="524"/>
      <c r="Z192" s="524"/>
      <c r="AA192" s="524"/>
      <c r="AB192" s="524"/>
      <c r="AC192" s="524"/>
      <c r="AD192" s="524"/>
      <c r="AE192" s="524"/>
      <c r="AF192" s="524"/>
      <c r="AG192" s="524"/>
      <c r="AH192" s="524"/>
      <c r="AI192" s="524"/>
      <c r="AJ192" s="524"/>
      <c r="AK192" s="526" t="s">
        <v>80</v>
      </c>
      <c r="AL192" s="529" t="s">
        <v>81</v>
      </c>
      <c r="AM192" s="532" t="s">
        <v>73</v>
      </c>
      <c r="AN192" s="481" t="s">
        <v>142</v>
      </c>
      <c r="AO192" s="479" t="s">
        <v>143</v>
      </c>
      <c r="AQ192" s="502" t="s">
        <v>144</v>
      </c>
      <c r="AR192" s="502" t="s">
        <v>109</v>
      </c>
    </row>
    <row r="193" spans="2:44" ht="13.5" hidden="1" customHeight="1" x14ac:dyDescent="0.15">
      <c r="B193" s="518"/>
      <c r="C193" s="505"/>
      <c r="D193" s="519"/>
      <c r="E193" s="152"/>
      <c r="F193" s="94" t="e">
        <f>DATE($F191,$G191,1)</f>
        <v>#VALUE!</v>
      </c>
      <c r="G193" s="94" t="e">
        <f t="shared" ref="G193:AJ193" si="127">F193+1</f>
        <v>#VALUE!</v>
      </c>
      <c r="H193" s="94" t="e">
        <f t="shared" si="127"/>
        <v>#VALUE!</v>
      </c>
      <c r="I193" s="94" t="e">
        <f t="shared" si="127"/>
        <v>#VALUE!</v>
      </c>
      <c r="J193" s="94" t="e">
        <f t="shared" si="127"/>
        <v>#VALUE!</v>
      </c>
      <c r="K193" s="94" t="e">
        <f t="shared" si="127"/>
        <v>#VALUE!</v>
      </c>
      <c r="L193" s="94" t="e">
        <f t="shared" si="127"/>
        <v>#VALUE!</v>
      </c>
      <c r="M193" s="94" t="e">
        <f t="shared" si="127"/>
        <v>#VALUE!</v>
      </c>
      <c r="N193" s="94" t="e">
        <f t="shared" si="127"/>
        <v>#VALUE!</v>
      </c>
      <c r="O193" s="94" t="e">
        <f t="shared" si="127"/>
        <v>#VALUE!</v>
      </c>
      <c r="P193" s="94" t="e">
        <f t="shared" si="127"/>
        <v>#VALUE!</v>
      </c>
      <c r="Q193" s="94" t="e">
        <f t="shared" si="127"/>
        <v>#VALUE!</v>
      </c>
      <c r="R193" s="94" t="e">
        <f t="shared" si="127"/>
        <v>#VALUE!</v>
      </c>
      <c r="S193" s="94" t="e">
        <f t="shared" si="127"/>
        <v>#VALUE!</v>
      </c>
      <c r="T193" s="94" t="e">
        <f t="shared" si="127"/>
        <v>#VALUE!</v>
      </c>
      <c r="U193" s="94" t="e">
        <f t="shared" si="127"/>
        <v>#VALUE!</v>
      </c>
      <c r="V193" s="94" t="e">
        <f t="shared" si="127"/>
        <v>#VALUE!</v>
      </c>
      <c r="W193" s="94" t="e">
        <f t="shared" si="127"/>
        <v>#VALUE!</v>
      </c>
      <c r="X193" s="94" t="e">
        <f t="shared" si="127"/>
        <v>#VALUE!</v>
      </c>
      <c r="Y193" s="94" t="e">
        <f t="shared" si="127"/>
        <v>#VALUE!</v>
      </c>
      <c r="Z193" s="94" t="e">
        <f t="shared" si="127"/>
        <v>#VALUE!</v>
      </c>
      <c r="AA193" s="94" t="e">
        <f t="shared" si="127"/>
        <v>#VALUE!</v>
      </c>
      <c r="AB193" s="94" t="e">
        <f t="shared" si="127"/>
        <v>#VALUE!</v>
      </c>
      <c r="AC193" s="94" t="e">
        <f t="shared" si="127"/>
        <v>#VALUE!</v>
      </c>
      <c r="AD193" s="94" t="e">
        <f t="shared" si="127"/>
        <v>#VALUE!</v>
      </c>
      <c r="AE193" s="94" t="e">
        <f t="shared" si="127"/>
        <v>#VALUE!</v>
      </c>
      <c r="AF193" s="94" t="e">
        <f t="shared" si="127"/>
        <v>#VALUE!</v>
      </c>
      <c r="AG193" s="94" t="e">
        <f t="shared" si="127"/>
        <v>#VALUE!</v>
      </c>
      <c r="AH193" s="94" t="e">
        <f t="shared" si="127"/>
        <v>#VALUE!</v>
      </c>
      <c r="AI193" s="94" t="e">
        <f t="shared" si="127"/>
        <v>#VALUE!</v>
      </c>
      <c r="AJ193" s="94" t="e">
        <f t="shared" si="127"/>
        <v>#VALUE!</v>
      </c>
      <c r="AK193" s="527"/>
      <c r="AL193" s="530"/>
      <c r="AM193" s="533"/>
      <c r="AN193" s="481"/>
      <c r="AO193" s="479"/>
      <c r="AQ193" s="502"/>
      <c r="AR193" s="502"/>
    </row>
    <row r="194" spans="2:44" x14ac:dyDescent="0.15">
      <c r="B194" s="518"/>
      <c r="C194" s="505"/>
      <c r="D194" s="519"/>
      <c r="E194" s="153" t="s">
        <v>145</v>
      </c>
      <c r="F194" s="154" t="e">
        <f>IF(EDATE(F169,1)&gt;$F$7,"",EDATE(F169,1))</f>
        <v>#VALUE!</v>
      </c>
      <c r="G194" s="94" t="e">
        <f t="shared" ref="G194:AJ194" si="128">IF(G193&gt;$F$7,"",IF(F194=EOMONTH(DATE($F191,$G191,1),0),"",IF(F194="","",F194+1)))</f>
        <v>#VALUE!</v>
      </c>
      <c r="H194" s="94" t="e">
        <f t="shared" si="128"/>
        <v>#VALUE!</v>
      </c>
      <c r="I194" s="94" t="e">
        <f t="shared" si="128"/>
        <v>#VALUE!</v>
      </c>
      <c r="J194" s="94" t="e">
        <f t="shared" si="128"/>
        <v>#VALUE!</v>
      </c>
      <c r="K194" s="94" t="e">
        <f t="shared" si="128"/>
        <v>#VALUE!</v>
      </c>
      <c r="L194" s="94" t="e">
        <f t="shared" si="128"/>
        <v>#VALUE!</v>
      </c>
      <c r="M194" s="94" t="e">
        <f t="shared" si="128"/>
        <v>#VALUE!</v>
      </c>
      <c r="N194" s="94" t="e">
        <f t="shared" si="128"/>
        <v>#VALUE!</v>
      </c>
      <c r="O194" s="94" t="e">
        <f t="shared" si="128"/>
        <v>#VALUE!</v>
      </c>
      <c r="P194" s="94" t="e">
        <f t="shared" si="128"/>
        <v>#VALUE!</v>
      </c>
      <c r="Q194" s="94" t="e">
        <f t="shared" si="128"/>
        <v>#VALUE!</v>
      </c>
      <c r="R194" s="94" t="e">
        <f t="shared" si="128"/>
        <v>#VALUE!</v>
      </c>
      <c r="S194" s="94" t="e">
        <f t="shared" si="128"/>
        <v>#VALUE!</v>
      </c>
      <c r="T194" s="94" t="e">
        <f t="shared" si="128"/>
        <v>#VALUE!</v>
      </c>
      <c r="U194" s="94" t="e">
        <f t="shared" si="128"/>
        <v>#VALUE!</v>
      </c>
      <c r="V194" s="94" t="e">
        <f t="shared" si="128"/>
        <v>#VALUE!</v>
      </c>
      <c r="W194" s="94" t="e">
        <f t="shared" si="128"/>
        <v>#VALUE!</v>
      </c>
      <c r="X194" s="94" t="e">
        <f t="shared" si="128"/>
        <v>#VALUE!</v>
      </c>
      <c r="Y194" s="94" t="e">
        <f t="shared" si="128"/>
        <v>#VALUE!</v>
      </c>
      <c r="Z194" s="94" t="e">
        <f t="shared" si="128"/>
        <v>#VALUE!</v>
      </c>
      <c r="AA194" s="94" t="e">
        <f t="shared" si="128"/>
        <v>#VALUE!</v>
      </c>
      <c r="AB194" s="94" t="e">
        <f t="shared" si="128"/>
        <v>#VALUE!</v>
      </c>
      <c r="AC194" s="94" t="e">
        <f t="shared" si="128"/>
        <v>#VALUE!</v>
      </c>
      <c r="AD194" s="94" t="e">
        <f t="shared" si="128"/>
        <v>#VALUE!</v>
      </c>
      <c r="AE194" s="94" t="e">
        <f t="shared" si="128"/>
        <v>#VALUE!</v>
      </c>
      <c r="AF194" s="94" t="e">
        <f t="shared" si="128"/>
        <v>#VALUE!</v>
      </c>
      <c r="AG194" s="94" t="e">
        <f t="shared" si="128"/>
        <v>#VALUE!</v>
      </c>
      <c r="AH194" s="94" t="e">
        <f t="shared" si="128"/>
        <v>#VALUE!</v>
      </c>
      <c r="AI194" s="94" t="e">
        <f t="shared" si="128"/>
        <v>#VALUE!</v>
      </c>
      <c r="AJ194" s="94" t="e">
        <f t="shared" si="128"/>
        <v>#VALUE!</v>
      </c>
      <c r="AK194" s="527"/>
      <c r="AL194" s="530"/>
      <c r="AM194" s="533"/>
      <c r="AN194" s="481"/>
      <c r="AO194" s="479"/>
      <c r="AQ194" s="502"/>
      <c r="AR194" s="502"/>
    </row>
    <row r="195" spans="2:44" x14ac:dyDescent="0.15">
      <c r="B195" s="520"/>
      <c r="C195" s="521"/>
      <c r="D195" s="522"/>
      <c r="E195" s="89" t="s">
        <v>65</v>
      </c>
      <c r="F195" s="155" t="str">
        <f>IFERROR(TEXT(WEEKDAY(+F194),"aaa"),"")</f>
        <v/>
      </c>
      <c r="G195" s="155" t="str">
        <f t="shared" ref="G195:AJ195" si="129">IFERROR(TEXT(WEEKDAY(+G194),"aaa"),"")</f>
        <v/>
      </c>
      <c r="H195" s="155" t="str">
        <f t="shared" si="129"/>
        <v/>
      </c>
      <c r="I195" s="155" t="str">
        <f t="shared" si="129"/>
        <v/>
      </c>
      <c r="J195" s="155" t="str">
        <f t="shared" si="129"/>
        <v/>
      </c>
      <c r="K195" s="155" t="str">
        <f t="shared" si="129"/>
        <v/>
      </c>
      <c r="L195" s="155" t="str">
        <f t="shared" si="129"/>
        <v/>
      </c>
      <c r="M195" s="155" t="str">
        <f t="shared" si="129"/>
        <v/>
      </c>
      <c r="N195" s="155" t="str">
        <f t="shared" si="129"/>
        <v/>
      </c>
      <c r="O195" s="155" t="str">
        <f t="shared" si="129"/>
        <v/>
      </c>
      <c r="P195" s="155" t="str">
        <f t="shared" si="129"/>
        <v/>
      </c>
      <c r="Q195" s="155" t="str">
        <f t="shared" si="129"/>
        <v/>
      </c>
      <c r="R195" s="155" t="str">
        <f t="shared" si="129"/>
        <v/>
      </c>
      <c r="S195" s="155" t="str">
        <f t="shared" si="129"/>
        <v/>
      </c>
      <c r="T195" s="155" t="str">
        <f t="shared" si="129"/>
        <v/>
      </c>
      <c r="U195" s="155" t="str">
        <f t="shared" si="129"/>
        <v/>
      </c>
      <c r="V195" s="155" t="str">
        <f t="shared" si="129"/>
        <v/>
      </c>
      <c r="W195" s="155" t="str">
        <f t="shared" si="129"/>
        <v/>
      </c>
      <c r="X195" s="155" t="str">
        <f t="shared" si="129"/>
        <v/>
      </c>
      <c r="Y195" s="155" t="str">
        <f t="shared" si="129"/>
        <v/>
      </c>
      <c r="Z195" s="155" t="str">
        <f t="shared" si="129"/>
        <v/>
      </c>
      <c r="AA195" s="155" t="str">
        <f t="shared" si="129"/>
        <v/>
      </c>
      <c r="AB195" s="155" t="str">
        <f t="shared" si="129"/>
        <v/>
      </c>
      <c r="AC195" s="155" t="str">
        <f t="shared" si="129"/>
        <v/>
      </c>
      <c r="AD195" s="155" t="str">
        <f t="shared" si="129"/>
        <v/>
      </c>
      <c r="AE195" s="155" t="str">
        <f t="shared" si="129"/>
        <v/>
      </c>
      <c r="AF195" s="155" t="str">
        <f t="shared" si="129"/>
        <v/>
      </c>
      <c r="AG195" s="155" t="str">
        <f t="shared" si="129"/>
        <v/>
      </c>
      <c r="AH195" s="155" t="str">
        <f t="shared" si="129"/>
        <v/>
      </c>
      <c r="AI195" s="155" t="str">
        <f t="shared" si="129"/>
        <v/>
      </c>
      <c r="AJ195" s="155" t="str">
        <f t="shared" si="129"/>
        <v/>
      </c>
      <c r="AK195" s="527"/>
      <c r="AL195" s="530"/>
      <c r="AM195" s="533"/>
      <c r="AN195" s="481"/>
      <c r="AO195" s="479"/>
      <c r="AQ195" s="502"/>
      <c r="AR195" s="502"/>
    </row>
    <row r="196" spans="2:44" ht="21" customHeight="1" x14ac:dyDescent="0.15">
      <c r="B196" s="156" t="s">
        <v>146</v>
      </c>
      <c r="C196" s="157" t="s">
        <v>154</v>
      </c>
      <c r="D196" s="101" t="s">
        <v>155</v>
      </c>
      <c r="E196" s="102" t="s">
        <v>149</v>
      </c>
      <c r="F196" s="103"/>
      <c r="G196" s="104"/>
      <c r="H196" s="104"/>
      <c r="I196" s="104"/>
      <c r="J196" s="104"/>
      <c r="K196" s="104"/>
      <c r="L196" s="104"/>
      <c r="M196" s="104"/>
      <c r="N196" s="104"/>
      <c r="O196" s="104"/>
      <c r="P196" s="104"/>
      <c r="Q196" s="104"/>
      <c r="R196" s="104"/>
      <c r="S196" s="104"/>
      <c r="T196" s="104"/>
      <c r="U196" s="104"/>
      <c r="V196" s="104"/>
      <c r="W196" s="104"/>
      <c r="X196" s="104"/>
      <c r="Y196" s="104"/>
      <c r="Z196" s="104"/>
      <c r="AA196" s="104"/>
      <c r="AB196" s="104"/>
      <c r="AC196" s="104"/>
      <c r="AD196" s="104"/>
      <c r="AE196" s="104"/>
      <c r="AF196" s="104"/>
      <c r="AG196" s="130"/>
      <c r="AH196" s="130"/>
      <c r="AI196" s="130"/>
      <c r="AJ196" s="130"/>
      <c r="AK196" s="528"/>
      <c r="AL196" s="531"/>
      <c r="AM196" s="534"/>
      <c r="AN196" s="106" t="s">
        <v>163</v>
      </c>
      <c r="AO196" s="105" t="s">
        <v>108</v>
      </c>
      <c r="AQ196" s="503"/>
      <c r="AR196" s="503"/>
    </row>
    <row r="197" spans="2:44" ht="13.5" customHeight="1" x14ac:dyDescent="0.15">
      <c r="B197" s="506" t="s">
        <v>75</v>
      </c>
      <c r="C197" s="509" t="s">
        <v>76</v>
      </c>
      <c r="D197" s="107" t="s">
        <v>136</v>
      </c>
      <c r="E197" s="108"/>
      <c r="F197" s="109"/>
      <c r="G197" s="110"/>
      <c r="H197" s="110"/>
      <c r="I197" s="110"/>
      <c r="J197" s="110"/>
      <c r="K197" s="110"/>
      <c r="L197" s="110"/>
      <c r="M197" s="110"/>
      <c r="N197" s="110"/>
      <c r="O197" s="110"/>
      <c r="P197" s="110"/>
      <c r="Q197" s="110"/>
      <c r="R197" s="110"/>
      <c r="S197" s="110"/>
      <c r="T197" s="110"/>
      <c r="U197" s="110"/>
      <c r="V197" s="110"/>
      <c r="W197" s="110"/>
      <c r="X197" s="110"/>
      <c r="Y197" s="110"/>
      <c r="Z197" s="110"/>
      <c r="AA197" s="110"/>
      <c r="AB197" s="110"/>
      <c r="AC197" s="110"/>
      <c r="AD197" s="110"/>
      <c r="AE197" s="110"/>
      <c r="AF197" s="110"/>
      <c r="AG197" s="110"/>
      <c r="AH197" s="110"/>
      <c r="AI197" s="110"/>
      <c r="AJ197" s="171"/>
      <c r="AK197" s="112">
        <f>IF(D197="","",COUNT($F$194:$AJ$194)-AL197)</f>
        <v>0</v>
      </c>
      <c r="AL197" s="113">
        <f>IF(D197="","",AQ197+AR197)</f>
        <v>0</v>
      </c>
      <c r="AM197" s="113">
        <f>IF(D197="","",COUNTIF(F197:AJ197,"休"))</f>
        <v>0</v>
      </c>
      <c r="AN197" s="84" t="str">
        <f>IF(D197="","",IFERROR(ROUND(AM197/AK197,3),""))</f>
        <v/>
      </c>
      <c r="AO197" s="512" t="e">
        <f>ROUND(AVERAGE(AN197:AN212),3)</f>
        <v>#DIV/0!</v>
      </c>
      <c r="AQ197" s="114">
        <f>+COUNTIF(F197:AJ197,"－")</f>
        <v>0</v>
      </c>
      <c r="AR197" s="114">
        <f>+COUNTIF(F197:AJ197,"外")</f>
        <v>0</v>
      </c>
    </row>
    <row r="198" spans="2:44" ht="13.5" customHeight="1" x14ac:dyDescent="0.15">
      <c r="B198" s="507"/>
      <c r="C198" s="510"/>
      <c r="D198" s="115" t="s">
        <v>137</v>
      </c>
      <c r="E198" s="108"/>
      <c r="F198" s="160"/>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61"/>
      <c r="AK198" s="112">
        <f t="shared" ref="AK198:AK202" si="130">IF(D198="","",COUNT($F$194:$AJ$194)-AL198)</f>
        <v>0</v>
      </c>
      <c r="AL198" s="113">
        <f t="shared" ref="AL198:AL202" si="131">IF(D198="","",AQ198+AR198)</f>
        <v>0</v>
      </c>
      <c r="AM198" s="113">
        <f t="shared" ref="AM198:AM202" si="132">IF(D198="","",COUNTIF(F198:AJ198,"休"))</f>
        <v>0</v>
      </c>
      <c r="AN198" s="84" t="str">
        <f t="shared" ref="AN198:AN202" si="133">IF(D198="","",IFERROR(ROUND(AM198/AK198,3),""))</f>
        <v/>
      </c>
      <c r="AO198" s="513"/>
      <c r="AQ198" s="114">
        <f>+COUNTIF(F198:AJ198,"－")</f>
        <v>0</v>
      </c>
      <c r="AR198" s="114">
        <f>+COUNTIF(F198:AJ198,"外")</f>
        <v>0</v>
      </c>
    </row>
    <row r="199" spans="2:44" x14ac:dyDescent="0.15">
      <c r="B199" s="507"/>
      <c r="C199" s="510"/>
      <c r="D199" s="120" t="s">
        <v>138</v>
      </c>
      <c r="E199" s="108"/>
      <c r="F199" s="160"/>
      <c r="G199" s="117"/>
      <c r="H199" s="117"/>
      <c r="I199" s="117"/>
      <c r="J199" s="117"/>
      <c r="K199" s="117"/>
      <c r="L199" s="117"/>
      <c r="M199" s="117"/>
      <c r="N199" s="117"/>
      <c r="O199" s="117"/>
      <c r="P199" s="117"/>
      <c r="Q199" s="117"/>
      <c r="R199" s="117"/>
      <c r="S199" s="117"/>
      <c r="T199" s="117"/>
      <c r="U199" s="117"/>
      <c r="V199" s="117"/>
      <c r="W199" s="117"/>
      <c r="X199" s="117"/>
      <c r="Y199" s="117"/>
      <c r="Z199" s="117"/>
      <c r="AA199" s="117"/>
      <c r="AB199" s="117"/>
      <c r="AC199" s="117"/>
      <c r="AD199" s="117"/>
      <c r="AE199" s="117"/>
      <c r="AF199" s="117"/>
      <c r="AG199" s="117"/>
      <c r="AH199" s="117"/>
      <c r="AI199" s="117"/>
      <c r="AJ199" s="161"/>
      <c r="AK199" s="112">
        <f t="shared" si="130"/>
        <v>0</v>
      </c>
      <c r="AL199" s="113">
        <f t="shared" si="131"/>
        <v>0</v>
      </c>
      <c r="AM199" s="113">
        <f t="shared" si="132"/>
        <v>0</v>
      </c>
      <c r="AN199" s="84" t="str">
        <f t="shared" si="133"/>
        <v/>
      </c>
      <c r="AO199" s="513"/>
      <c r="AQ199" s="114">
        <f>+COUNTIF(F199:AJ199,"－")</f>
        <v>0</v>
      </c>
      <c r="AR199" s="114">
        <f t="shared" ref="AR199:AR202" si="134">+COUNTIF(F199:AJ199,"外")</f>
        <v>0</v>
      </c>
    </row>
    <row r="200" spans="2:44" x14ac:dyDescent="0.15">
      <c r="B200" s="507"/>
      <c r="C200" s="510"/>
      <c r="D200" s="120" t="s">
        <v>139</v>
      </c>
      <c r="E200" s="121"/>
      <c r="F200" s="160"/>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17"/>
      <c r="AH200" s="117"/>
      <c r="AI200" s="117"/>
      <c r="AJ200" s="161"/>
      <c r="AK200" s="112">
        <f t="shared" si="130"/>
        <v>0</v>
      </c>
      <c r="AL200" s="113">
        <f t="shared" si="131"/>
        <v>0</v>
      </c>
      <c r="AM200" s="113">
        <f t="shared" si="132"/>
        <v>0</v>
      </c>
      <c r="AN200" s="84" t="str">
        <f t="shared" si="133"/>
        <v/>
      </c>
      <c r="AO200" s="513"/>
      <c r="AQ200" s="114">
        <f>+COUNTIF(F200:AJ200,"－")</f>
        <v>0</v>
      </c>
      <c r="AR200" s="114">
        <f t="shared" si="134"/>
        <v>0</v>
      </c>
    </row>
    <row r="201" spans="2:44" x14ac:dyDescent="0.15">
      <c r="B201" s="507"/>
      <c r="C201" s="510"/>
      <c r="D201" s="120" t="s">
        <v>140</v>
      </c>
      <c r="E201" s="108"/>
      <c r="F201" s="160"/>
      <c r="G201" s="117"/>
      <c r="H201" s="117"/>
      <c r="I201" s="117"/>
      <c r="J201" s="117"/>
      <c r="K201" s="117"/>
      <c r="L201" s="117"/>
      <c r="M201" s="117"/>
      <c r="N201" s="117"/>
      <c r="O201" s="117"/>
      <c r="P201" s="117"/>
      <c r="Q201" s="117"/>
      <c r="R201" s="117"/>
      <c r="S201" s="117"/>
      <c r="T201" s="117"/>
      <c r="U201" s="117"/>
      <c r="V201" s="117"/>
      <c r="W201" s="117"/>
      <c r="X201" s="117"/>
      <c r="Y201" s="117"/>
      <c r="Z201" s="117"/>
      <c r="AA201" s="117"/>
      <c r="AB201" s="117"/>
      <c r="AC201" s="117"/>
      <c r="AD201" s="117"/>
      <c r="AE201" s="117"/>
      <c r="AF201" s="117"/>
      <c r="AG201" s="117"/>
      <c r="AH201" s="117"/>
      <c r="AI201" s="117"/>
      <c r="AJ201" s="117"/>
      <c r="AK201" s="112">
        <f t="shared" si="130"/>
        <v>0</v>
      </c>
      <c r="AL201" s="113">
        <f t="shared" si="131"/>
        <v>0</v>
      </c>
      <c r="AM201" s="113">
        <f t="shared" si="132"/>
        <v>0</v>
      </c>
      <c r="AN201" s="84" t="str">
        <f t="shared" si="133"/>
        <v/>
      </c>
      <c r="AO201" s="513"/>
      <c r="AQ201" s="114">
        <f t="shared" ref="AQ201:AQ202" si="135">+COUNTIF(F201:AJ201,"－")</f>
        <v>0</v>
      </c>
      <c r="AR201" s="114">
        <f t="shared" si="134"/>
        <v>0</v>
      </c>
    </row>
    <row r="202" spans="2:44" x14ac:dyDescent="0.15">
      <c r="B202" s="508"/>
      <c r="C202" s="511"/>
      <c r="D202" s="122">
        <f>E$29</f>
        <v>0</v>
      </c>
      <c r="E202" s="123"/>
      <c r="F202" s="172"/>
      <c r="G202" s="126"/>
      <c r="H202" s="126"/>
      <c r="I202" s="126"/>
      <c r="J202" s="126"/>
      <c r="K202" s="126"/>
      <c r="L202" s="126"/>
      <c r="M202" s="126"/>
      <c r="N202" s="126"/>
      <c r="O202" s="126"/>
      <c r="P202" s="126"/>
      <c r="Q202" s="126"/>
      <c r="R202" s="126"/>
      <c r="S202" s="126"/>
      <c r="T202" s="126"/>
      <c r="U202" s="126"/>
      <c r="V202" s="126"/>
      <c r="W202" s="126"/>
      <c r="X202" s="126"/>
      <c r="Y202" s="126"/>
      <c r="Z202" s="126"/>
      <c r="AA202" s="126"/>
      <c r="AB202" s="126"/>
      <c r="AC202" s="126"/>
      <c r="AD202" s="126"/>
      <c r="AE202" s="126"/>
      <c r="AF202" s="126"/>
      <c r="AG202" s="126"/>
      <c r="AH202" s="126"/>
      <c r="AI202" s="126"/>
      <c r="AJ202" s="127"/>
      <c r="AK202" s="112">
        <f t="shared" si="130"/>
        <v>0</v>
      </c>
      <c r="AL202" s="113">
        <f t="shared" si="131"/>
        <v>0</v>
      </c>
      <c r="AM202" s="128">
        <f t="shared" si="132"/>
        <v>0</v>
      </c>
      <c r="AN202" s="84" t="str">
        <f t="shared" si="133"/>
        <v/>
      </c>
      <c r="AO202" s="513"/>
      <c r="AQ202" s="114">
        <f t="shared" si="135"/>
        <v>0</v>
      </c>
      <c r="AR202" s="114">
        <f t="shared" si="134"/>
        <v>0</v>
      </c>
    </row>
    <row r="203" spans="2:44" ht="15" customHeight="1" x14ac:dyDescent="0.15">
      <c r="B203" s="506" t="s">
        <v>77</v>
      </c>
      <c r="C203" s="509" t="s">
        <v>78</v>
      </c>
      <c r="D203" s="101" t="s">
        <v>152</v>
      </c>
      <c r="E203" s="129" t="s">
        <v>149</v>
      </c>
      <c r="F203" s="103"/>
      <c r="G203" s="104"/>
      <c r="H203" s="104"/>
      <c r="I203" s="104"/>
      <c r="J203" s="104"/>
      <c r="K203" s="104"/>
      <c r="L203" s="104"/>
      <c r="M203" s="104"/>
      <c r="N203" s="104"/>
      <c r="O203" s="104"/>
      <c r="P203" s="104"/>
      <c r="Q203" s="104"/>
      <c r="R203" s="104"/>
      <c r="S203" s="104"/>
      <c r="T203" s="104"/>
      <c r="U203" s="104"/>
      <c r="V203" s="104"/>
      <c r="W203" s="104"/>
      <c r="X203" s="104"/>
      <c r="Y203" s="104"/>
      <c r="Z203" s="104"/>
      <c r="AA203" s="104"/>
      <c r="AB203" s="104"/>
      <c r="AC203" s="104"/>
      <c r="AD203" s="104"/>
      <c r="AE203" s="104"/>
      <c r="AF203" s="104"/>
      <c r="AG203" s="130"/>
      <c r="AH203" s="130"/>
      <c r="AI203" s="130"/>
      <c r="AJ203" s="130"/>
      <c r="AK203" s="131"/>
      <c r="AL203" s="114"/>
      <c r="AM203" s="132"/>
      <c r="AN203" s="133"/>
      <c r="AO203" s="513"/>
    </row>
    <row r="204" spans="2:44" x14ac:dyDescent="0.15">
      <c r="B204" s="507"/>
      <c r="C204" s="510"/>
      <c r="D204" s="134" t="s">
        <v>136</v>
      </c>
      <c r="E204" s="108"/>
      <c r="F204" s="158"/>
      <c r="G204" s="165"/>
      <c r="H204" s="165"/>
      <c r="I204" s="165"/>
      <c r="J204" s="165"/>
      <c r="K204" s="165"/>
      <c r="L204" s="165"/>
      <c r="M204" s="165"/>
      <c r="N204" s="165"/>
      <c r="O204" s="165"/>
      <c r="P204" s="165"/>
      <c r="Q204" s="165"/>
      <c r="R204" s="165"/>
      <c r="S204" s="165"/>
      <c r="T204" s="165"/>
      <c r="U204" s="165"/>
      <c r="V204" s="165"/>
      <c r="W204" s="165"/>
      <c r="X204" s="165"/>
      <c r="Y204" s="165"/>
      <c r="Z204" s="165"/>
      <c r="AA204" s="165"/>
      <c r="AB204" s="165"/>
      <c r="AC204" s="165"/>
      <c r="AD204" s="165"/>
      <c r="AE204" s="165"/>
      <c r="AF204" s="165"/>
      <c r="AG204" s="165"/>
      <c r="AH204" s="165"/>
      <c r="AI204" s="165"/>
      <c r="AJ204" s="165"/>
      <c r="AK204" s="112">
        <f>IF(D204="","",COUNT($F$194:$AJ$194)-AL204)</f>
        <v>0</v>
      </c>
      <c r="AL204" s="113">
        <f>IF(D204="","",AQ204+AR204)</f>
        <v>0</v>
      </c>
      <c r="AM204" s="113">
        <f>IF(D204="","",COUNTIF(F204:AJ204,"休"))</f>
        <v>0</v>
      </c>
      <c r="AN204" s="84" t="str">
        <f>IF(D204="","",IFERROR(ROUND(AM204/AK204,3),""))</f>
        <v/>
      </c>
      <c r="AO204" s="513"/>
      <c r="AQ204" s="114">
        <f>+COUNTIF(F204:AJ204,"－")</f>
        <v>0</v>
      </c>
      <c r="AR204" s="114">
        <f>+COUNTIF(F204:AJ204,"外")</f>
        <v>0</v>
      </c>
    </row>
    <row r="205" spans="2:44" x14ac:dyDescent="0.15">
      <c r="B205" s="507"/>
      <c r="C205" s="510"/>
      <c r="D205" s="115" t="s">
        <v>137</v>
      </c>
      <c r="E205" s="135"/>
      <c r="F205" s="167"/>
      <c r="G205" s="126"/>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12">
        <f t="shared" ref="AK205:AK207" si="136">IF(D205="","",COUNT($F$194:$AJ$194)-AL205)</f>
        <v>0</v>
      </c>
      <c r="AL205" s="113">
        <f t="shared" ref="AL205:AL207" si="137">IF(D205="","",AQ205+AR205)</f>
        <v>0</v>
      </c>
      <c r="AM205" s="113">
        <f t="shared" ref="AM205:AM207" si="138">IF(D205="","",COUNTIF(F205:AJ205,"休"))</f>
        <v>0</v>
      </c>
      <c r="AN205" s="84" t="str">
        <f t="shared" ref="AN205:AN207" si="139">IF(D205="","",IFERROR(ROUND(AM205/AK205,3),""))</f>
        <v/>
      </c>
      <c r="AO205" s="513"/>
      <c r="AQ205" s="114">
        <f>+COUNTIF(F205:AJ205,"－")</f>
        <v>0</v>
      </c>
      <c r="AR205" s="114">
        <f>+COUNTIF(F205:AJ205,"外")</f>
        <v>0</v>
      </c>
    </row>
    <row r="206" spans="2:44" x14ac:dyDescent="0.15">
      <c r="B206" s="507"/>
      <c r="C206" s="510"/>
      <c r="E206" s="135"/>
      <c r="F206" s="160"/>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8"/>
      <c r="AK206" s="112" t="str">
        <f t="shared" si="136"/>
        <v/>
      </c>
      <c r="AL206" s="113" t="str">
        <f t="shared" si="137"/>
        <v/>
      </c>
      <c r="AM206" s="113" t="str">
        <f t="shared" si="138"/>
        <v/>
      </c>
      <c r="AN206" s="84" t="str">
        <f t="shared" si="139"/>
        <v/>
      </c>
      <c r="AO206" s="513"/>
      <c r="AQ206" s="114">
        <f>+COUNTIF(F206:AJ206,"－")</f>
        <v>0</v>
      </c>
      <c r="AR206" s="114">
        <f>+COUNTIF(F206:AJ206,"外")</f>
        <v>0</v>
      </c>
    </row>
    <row r="207" spans="2:44" x14ac:dyDescent="0.15">
      <c r="B207" s="507"/>
      <c r="C207" s="511"/>
      <c r="D207" s="136"/>
      <c r="E207" s="128"/>
      <c r="F207" s="173"/>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11"/>
      <c r="AK207" s="112" t="str">
        <f t="shared" si="136"/>
        <v/>
      </c>
      <c r="AL207" s="113" t="str">
        <f t="shared" si="137"/>
        <v/>
      </c>
      <c r="AM207" s="113" t="str">
        <f t="shared" si="138"/>
        <v/>
      </c>
      <c r="AN207" s="84" t="str">
        <f t="shared" si="139"/>
        <v/>
      </c>
      <c r="AO207" s="513"/>
      <c r="AQ207" s="114">
        <f>+COUNTIF(F207:AJ207,"－")</f>
        <v>0</v>
      </c>
      <c r="AR207" s="114">
        <f>+COUNTIF(F207:AJ207,"外")</f>
        <v>0</v>
      </c>
    </row>
    <row r="208" spans="2:44" ht="15" customHeight="1" x14ac:dyDescent="0.15">
      <c r="B208" s="507"/>
      <c r="C208" s="509" t="s">
        <v>79</v>
      </c>
      <c r="D208" s="101" t="s">
        <v>148</v>
      </c>
      <c r="E208" s="138" t="s">
        <v>149</v>
      </c>
      <c r="F208" s="103"/>
      <c r="G208" s="104"/>
      <c r="H208" s="104"/>
      <c r="I208" s="104"/>
      <c r="J208" s="104"/>
      <c r="K208" s="104"/>
      <c r="L208" s="104"/>
      <c r="M208" s="104"/>
      <c r="N208" s="104"/>
      <c r="O208" s="104"/>
      <c r="P208" s="104"/>
      <c r="Q208" s="104"/>
      <c r="R208" s="104"/>
      <c r="S208" s="104"/>
      <c r="T208" s="104"/>
      <c r="U208" s="104"/>
      <c r="V208" s="104"/>
      <c r="W208" s="104"/>
      <c r="X208" s="104"/>
      <c r="Y208" s="104"/>
      <c r="Z208" s="104"/>
      <c r="AA208" s="104"/>
      <c r="AB208" s="104"/>
      <c r="AC208" s="104"/>
      <c r="AD208" s="104"/>
      <c r="AE208" s="104"/>
      <c r="AF208" s="104"/>
      <c r="AG208" s="130"/>
      <c r="AH208" s="130"/>
      <c r="AI208" s="130"/>
      <c r="AJ208" s="130"/>
      <c r="AK208" s="131"/>
      <c r="AL208" s="114"/>
      <c r="AM208" s="139"/>
      <c r="AN208" s="133"/>
      <c r="AO208" s="513"/>
    </row>
    <row r="209" spans="2:44" x14ac:dyDescent="0.15">
      <c r="B209" s="507"/>
      <c r="C209" s="510"/>
      <c r="D209" s="140" t="s">
        <v>137</v>
      </c>
      <c r="E209" s="108"/>
      <c r="F209" s="109"/>
      <c r="G209" s="110"/>
      <c r="H209" s="110"/>
      <c r="I209" s="165"/>
      <c r="J209" s="165"/>
      <c r="K209" s="110"/>
      <c r="L209" s="110"/>
      <c r="M209" s="110"/>
      <c r="N209" s="110"/>
      <c r="O209" s="165"/>
      <c r="P209" s="165"/>
      <c r="Q209" s="110"/>
      <c r="R209" s="165"/>
      <c r="S209" s="110"/>
      <c r="T209" s="110"/>
      <c r="U209" s="110"/>
      <c r="V209" s="110"/>
      <c r="W209" s="165"/>
      <c r="X209" s="165"/>
      <c r="Y209" s="110"/>
      <c r="Z209" s="165"/>
      <c r="AA209" s="110"/>
      <c r="AB209" s="110"/>
      <c r="AC209" s="110"/>
      <c r="AD209" s="110"/>
      <c r="AE209" s="110"/>
      <c r="AF209" s="110"/>
      <c r="AG209" s="110"/>
      <c r="AH209" s="110"/>
      <c r="AI209" s="110"/>
      <c r="AJ209" s="110"/>
      <c r="AK209" s="112">
        <f>IF(D209="","",COUNT($F$194:$AJ$194)-AL209)</f>
        <v>0</v>
      </c>
      <c r="AL209" s="113">
        <f>IF(D209="","",AQ209+AR209)</f>
        <v>0</v>
      </c>
      <c r="AM209" s="113">
        <f>IF(D209="","",COUNTIF(F209:AJ209,"休"))</f>
        <v>0</v>
      </c>
      <c r="AN209" s="84" t="str">
        <f>IF(D209="","",IFERROR(ROUND(AM209/AK209,3),""))</f>
        <v/>
      </c>
      <c r="AO209" s="513"/>
      <c r="AQ209" s="114">
        <f>+COUNTIF(F209:AJ209,"－")</f>
        <v>0</v>
      </c>
      <c r="AR209" s="114">
        <f>+COUNTIF(F209:AJ209,"外")</f>
        <v>0</v>
      </c>
    </row>
    <row r="210" spans="2:44" x14ac:dyDescent="0.15">
      <c r="B210" s="507"/>
      <c r="C210" s="510"/>
      <c r="E210" s="135"/>
      <c r="F210" s="116"/>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8"/>
      <c r="AK210" s="112" t="str">
        <f t="shared" ref="AK210:AK212" si="140">IF(D210="","",COUNT($F$194:$AJ$194)-AL210)</f>
        <v/>
      </c>
      <c r="AL210" s="113" t="str">
        <f t="shared" ref="AL210:AL212" si="141">IF(D210="","",AQ210+AR210)</f>
        <v/>
      </c>
      <c r="AM210" s="113" t="str">
        <f t="shared" ref="AM210:AM212" si="142">IF(D210="","",COUNTIF(F210:AJ210,"休"))</f>
        <v/>
      </c>
      <c r="AN210" s="84" t="str">
        <f t="shared" ref="AN210:AN212" si="143">IF(D210="","",IFERROR(ROUND(AM210/AK210,3),""))</f>
        <v/>
      </c>
      <c r="AO210" s="513"/>
      <c r="AQ210" s="114">
        <f>+COUNTIF(F210:AJ210,"－")</f>
        <v>0</v>
      </c>
      <c r="AR210" s="114">
        <f>+COUNTIF(F210:AJ210,"外")</f>
        <v>0</v>
      </c>
    </row>
    <row r="211" spans="2:44" x14ac:dyDescent="0.15">
      <c r="B211" s="507"/>
      <c r="C211" s="510"/>
      <c r="E211" s="135"/>
      <c r="F211" s="116"/>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8"/>
      <c r="AK211" s="112" t="str">
        <f t="shared" si="140"/>
        <v/>
      </c>
      <c r="AL211" s="113" t="str">
        <f t="shared" si="141"/>
        <v/>
      </c>
      <c r="AM211" s="113" t="str">
        <f t="shared" si="142"/>
        <v/>
      </c>
      <c r="AN211" s="84" t="str">
        <f t="shared" si="143"/>
        <v/>
      </c>
      <c r="AO211" s="513"/>
      <c r="AQ211" s="114">
        <f>+COUNTIF(F211:AJ211,"－")</f>
        <v>0</v>
      </c>
      <c r="AR211" s="114">
        <f>+COUNTIF(F211:AJ211,"外")</f>
        <v>0</v>
      </c>
    </row>
    <row r="212" spans="2:44" ht="14.25" thickBot="1" x14ac:dyDescent="0.2">
      <c r="B212" s="508"/>
      <c r="C212" s="511"/>
      <c r="D212" s="136"/>
      <c r="E212" s="128"/>
      <c r="F212" s="172"/>
      <c r="G212" s="125"/>
      <c r="H212" s="125"/>
      <c r="I212" s="125"/>
      <c r="J212" s="125"/>
      <c r="K212" s="125"/>
      <c r="L212" s="125"/>
      <c r="M212" s="125"/>
      <c r="N212" s="125"/>
      <c r="O212" s="125"/>
      <c r="P212" s="125"/>
      <c r="Q212" s="125"/>
      <c r="R212" s="125"/>
      <c r="S212" s="125"/>
      <c r="T212" s="125"/>
      <c r="U212" s="125"/>
      <c r="V212" s="125"/>
      <c r="W212" s="125"/>
      <c r="X212" s="125"/>
      <c r="Y212" s="125"/>
      <c r="Z212" s="125"/>
      <c r="AA212" s="125"/>
      <c r="AB212" s="125"/>
      <c r="AC212" s="125"/>
      <c r="AD212" s="125"/>
      <c r="AE212" s="125"/>
      <c r="AF212" s="125"/>
      <c r="AG212" s="125"/>
      <c r="AH212" s="125"/>
      <c r="AI212" s="125"/>
      <c r="AJ212" s="143"/>
      <c r="AK212" s="144" t="str">
        <f t="shared" si="140"/>
        <v/>
      </c>
      <c r="AL212" s="128" t="str">
        <f t="shared" si="141"/>
        <v/>
      </c>
      <c r="AM212" s="128" t="str">
        <f t="shared" si="142"/>
        <v/>
      </c>
      <c r="AN212" s="84" t="str">
        <f t="shared" si="143"/>
        <v/>
      </c>
      <c r="AO212" s="514"/>
      <c r="AQ212" s="114">
        <f>+COUNTIF(F212:AJ212,"－")</f>
        <v>0</v>
      </c>
      <c r="AR212" s="114">
        <f>+COUNTIF(F212:AJ212,"外")</f>
        <v>0</v>
      </c>
    </row>
    <row r="213" spans="2:44" ht="14.25" thickBot="1" x14ac:dyDescent="0.2">
      <c r="B213" s="145"/>
      <c r="C213" s="146"/>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c r="AG213" s="111"/>
      <c r="AH213" s="111"/>
      <c r="AI213" s="111"/>
      <c r="AJ213" s="111"/>
      <c r="AK213" s="147"/>
      <c r="AN213" s="148" t="s">
        <v>153</v>
      </c>
      <c r="AO213" s="149" t="e">
        <f>IF(AO197&gt;=0.285,"OK","NG")</f>
        <v>#DIV/0!</v>
      </c>
      <c r="AQ213" s="47"/>
      <c r="AR213" s="47"/>
    </row>
    <row r="214" spans="2:44" x14ac:dyDescent="0.15">
      <c r="B214" s="145"/>
      <c r="C214" s="146"/>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47"/>
      <c r="AN214" s="175"/>
      <c r="AO214" s="84"/>
      <c r="AQ214" s="47"/>
      <c r="AR214" s="47"/>
    </row>
    <row r="215" spans="2:44" hidden="1" x14ac:dyDescent="0.15">
      <c r="F215" s="47" t="e">
        <f>YEAR(F218)</f>
        <v>#VALUE!</v>
      </c>
      <c r="G215" s="47" t="e">
        <f>MONTH(F218)</f>
        <v>#VALUE!</v>
      </c>
    </row>
    <row r="216" spans="2:44" x14ac:dyDescent="0.15">
      <c r="B216" s="515"/>
      <c r="C216" s="516"/>
      <c r="D216" s="517"/>
      <c r="E216" s="151" t="s">
        <v>141</v>
      </c>
      <c r="F216" s="523" t="e">
        <f>F218</f>
        <v>#VALUE!</v>
      </c>
      <c r="G216" s="524"/>
      <c r="H216" s="524"/>
      <c r="I216" s="524"/>
      <c r="J216" s="524"/>
      <c r="K216" s="524"/>
      <c r="L216" s="524"/>
      <c r="M216" s="524"/>
      <c r="N216" s="524"/>
      <c r="O216" s="524"/>
      <c r="P216" s="524"/>
      <c r="Q216" s="524"/>
      <c r="R216" s="524"/>
      <c r="S216" s="524"/>
      <c r="T216" s="524"/>
      <c r="U216" s="524"/>
      <c r="V216" s="524"/>
      <c r="W216" s="524"/>
      <c r="X216" s="524"/>
      <c r="Y216" s="524"/>
      <c r="Z216" s="524"/>
      <c r="AA216" s="524"/>
      <c r="AB216" s="524"/>
      <c r="AC216" s="524"/>
      <c r="AD216" s="524"/>
      <c r="AE216" s="524"/>
      <c r="AF216" s="524"/>
      <c r="AG216" s="524"/>
      <c r="AH216" s="524"/>
      <c r="AI216" s="524"/>
      <c r="AJ216" s="524"/>
      <c r="AK216" s="526" t="s">
        <v>80</v>
      </c>
      <c r="AL216" s="529" t="s">
        <v>81</v>
      </c>
      <c r="AM216" s="532" t="s">
        <v>73</v>
      </c>
      <c r="AN216" s="481" t="s">
        <v>142</v>
      </c>
      <c r="AO216" s="479" t="s">
        <v>143</v>
      </c>
      <c r="AQ216" s="502" t="s">
        <v>164</v>
      </c>
      <c r="AR216" s="502" t="s">
        <v>109</v>
      </c>
    </row>
    <row r="217" spans="2:44" ht="13.5" hidden="1" customHeight="1" x14ac:dyDescent="0.15">
      <c r="B217" s="518"/>
      <c r="C217" s="505"/>
      <c r="D217" s="519"/>
      <c r="E217" s="152"/>
      <c r="F217" s="94" t="e">
        <f>DATE($F215,$G215,1)</f>
        <v>#VALUE!</v>
      </c>
      <c r="G217" s="94" t="e">
        <f t="shared" ref="G217:AJ217" si="144">F217+1</f>
        <v>#VALUE!</v>
      </c>
      <c r="H217" s="94" t="e">
        <f t="shared" si="144"/>
        <v>#VALUE!</v>
      </c>
      <c r="I217" s="94" t="e">
        <f t="shared" si="144"/>
        <v>#VALUE!</v>
      </c>
      <c r="J217" s="94" t="e">
        <f t="shared" si="144"/>
        <v>#VALUE!</v>
      </c>
      <c r="K217" s="94" t="e">
        <f t="shared" si="144"/>
        <v>#VALUE!</v>
      </c>
      <c r="L217" s="94" t="e">
        <f t="shared" si="144"/>
        <v>#VALUE!</v>
      </c>
      <c r="M217" s="94" t="e">
        <f t="shared" si="144"/>
        <v>#VALUE!</v>
      </c>
      <c r="N217" s="94" t="e">
        <f t="shared" si="144"/>
        <v>#VALUE!</v>
      </c>
      <c r="O217" s="94" t="e">
        <f t="shared" si="144"/>
        <v>#VALUE!</v>
      </c>
      <c r="P217" s="94" t="e">
        <f t="shared" si="144"/>
        <v>#VALUE!</v>
      </c>
      <c r="Q217" s="94" t="e">
        <f t="shared" si="144"/>
        <v>#VALUE!</v>
      </c>
      <c r="R217" s="94" t="e">
        <f t="shared" si="144"/>
        <v>#VALUE!</v>
      </c>
      <c r="S217" s="94" t="e">
        <f t="shared" si="144"/>
        <v>#VALUE!</v>
      </c>
      <c r="T217" s="94" t="e">
        <f t="shared" si="144"/>
        <v>#VALUE!</v>
      </c>
      <c r="U217" s="94" t="e">
        <f t="shared" si="144"/>
        <v>#VALUE!</v>
      </c>
      <c r="V217" s="94" t="e">
        <f t="shared" si="144"/>
        <v>#VALUE!</v>
      </c>
      <c r="W217" s="94" t="e">
        <f t="shared" si="144"/>
        <v>#VALUE!</v>
      </c>
      <c r="X217" s="94" t="e">
        <f t="shared" si="144"/>
        <v>#VALUE!</v>
      </c>
      <c r="Y217" s="94" t="e">
        <f t="shared" si="144"/>
        <v>#VALUE!</v>
      </c>
      <c r="Z217" s="94" t="e">
        <f t="shared" si="144"/>
        <v>#VALUE!</v>
      </c>
      <c r="AA217" s="94" t="e">
        <f t="shared" si="144"/>
        <v>#VALUE!</v>
      </c>
      <c r="AB217" s="94" t="e">
        <f t="shared" si="144"/>
        <v>#VALUE!</v>
      </c>
      <c r="AC217" s="94" t="e">
        <f t="shared" si="144"/>
        <v>#VALUE!</v>
      </c>
      <c r="AD217" s="94" t="e">
        <f t="shared" si="144"/>
        <v>#VALUE!</v>
      </c>
      <c r="AE217" s="94" t="e">
        <f t="shared" si="144"/>
        <v>#VALUE!</v>
      </c>
      <c r="AF217" s="94" t="e">
        <f t="shared" si="144"/>
        <v>#VALUE!</v>
      </c>
      <c r="AG217" s="94" t="e">
        <f t="shared" si="144"/>
        <v>#VALUE!</v>
      </c>
      <c r="AH217" s="94" t="e">
        <f t="shared" si="144"/>
        <v>#VALUE!</v>
      </c>
      <c r="AI217" s="94" t="e">
        <f t="shared" si="144"/>
        <v>#VALUE!</v>
      </c>
      <c r="AJ217" s="94" t="e">
        <f t="shared" si="144"/>
        <v>#VALUE!</v>
      </c>
      <c r="AK217" s="527"/>
      <c r="AL217" s="530"/>
      <c r="AM217" s="533"/>
      <c r="AN217" s="481"/>
      <c r="AO217" s="479"/>
      <c r="AQ217" s="502"/>
      <c r="AR217" s="502"/>
    </row>
    <row r="218" spans="2:44" x14ac:dyDescent="0.15">
      <c r="B218" s="518"/>
      <c r="C218" s="505"/>
      <c r="D218" s="519"/>
      <c r="E218" s="153" t="s">
        <v>145</v>
      </c>
      <c r="F218" s="154" t="e">
        <f>IF(EDATE(F193,1)&gt;$F$7,"",EDATE(F193,1))</f>
        <v>#VALUE!</v>
      </c>
      <c r="G218" s="94" t="e">
        <f t="shared" ref="G218:AJ218" si="145">IF(G217&gt;$F$7,"",IF(F218=EOMONTH(DATE($F215,$G215,1),0),"",IF(F218="","",F218+1)))</f>
        <v>#VALUE!</v>
      </c>
      <c r="H218" s="94" t="e">
        <f t="shared" si="145"/>
        <v>#VALUE!</v>
      </c>
      <c r="I218" s="94" t="e">
        <f t="shared" si="145"/>
        <v>#VALUE!</v>
      </c>
      <c r="J218" s="94" t="e">
        <f t="shared" si="145"/>
        <v>#VALUE!</v>
      </c>
      <c r="K218" s="94" t="e">
        <f t="shared" si="145"/>
        <v>#VALUE!</v>
      </c>
      <c r="L218" s="94" t="e">
        <f t="shared" si="145"/>
        <v>#VALUE!</v>
      </c>
      <c r="M218" s="94" t="e">
        <f t="shared" si="145"/>
        <v>#VALUE!</v>
      </c>
      <c r="N218" s="94" t="e">
        <f t="shared" si="145"/>
        <v>#VALUE!</v>
      </c>
      <c r="O218" s="94" t="e">
        <f t="shared" si="145"/>
        <v>#VALUE!</v>
      </c>
      <c r="P218" s="94" t="e">
        <f t="shared" si="145"/>
        <v>#VALUE!</v>
      </c>
      <c r="Q218" s="94" t="e">
        <f t="shared" si="145"/>
        <v>#VALUE!</v>
      </c>
      <c r="R218" s="94" t="e">
        <f t="shared" si="145"/>
        <v>#VALUE!</v>
      </c>
      <c r="S218" s="94" t="e">
        <f t="shared" si="145"/>
        <v>#VALUE!</v>
      </c>
      <c r="T218" s="94" t="e">
        <f t="shared" si="145"/>
        <v>#VALUE!</v>
      </c>
      <c r="U218" s="94" t="e">
        <f t="shared" si="145"/>
        <v>#VALUE!</v>
      </c>
      <c r="V218" s="94" t="e">
        <f t="shared" si="145"/>
        <v>#VALUE!</v>
      </c>
      <c r="W218" s="94" t="e">
        <f t="shared" si="145"/>
        <v>#VALUE!</v>
      </c>
      <c r="X218" s="94" t="e">
        <f t="shared" si="145"/>
        <v>#VALUE!</v>
      </c>
      <c r="Y218" s="94" t="e">
        <f t="shared" si="145"/>
        <v>#VALUE!</v>
      </c>
      <c r="Z218" s="94" t="e">
        <f t="shared" si="145"/>
        <v>#VALUE!</v>
      </c>
      <c r="AA218" s="94" t="e">
        <f t="shared" si="145"/>
        <v>#VALUE!</v>
      </c>
      <c r="AB218" s="94" t="e">
        <f t="shared" si="145"/>
        <v>#VALUE!</v>
      </c>
      <c r="AC218" s="94" t="e">
        <f t="shared" si="145"/>
        <v>#VALUE!</v>
      </c>
      <c r="AD218" s="94" t="e">
        <f t="shared" si="145"/>
        <v>#VALUE!</v>
      </c>
      <c r="AE218" s="94" t="e">
        <f t="shared" si="145"/>
        <v>#VALUE!</v>
      </c>
      <c r="AF218" s="94" t="e">
        <f t="shared" si="145"/>
        <v>#VALUE!</v>
      </c>
      <c r="AG218" s="94" t="e">
        <f t="shared" si="145"/>
        <v>#VALUE!</v>
      </c>
      <c r="AH218" s="94" t="e">
        <f t="shared" si="145"/>
        <v>#VALUE!</v>
      </c>
      <c r="AI218" s="94" t="e">
        <f t="shared" si="145"/>
        <v>#VALUE!</v>
      </c>
      <c r="AJ218" s="94" t="e">
        <f t="shared" si="145"/>
        <v>#VALUE!</v>
      </c>
      <c r="AK218" s="527"/>
      <c r="AL218" s="530"/>
      <c r="AM218" s="533"/>
      <c r="AN218" s="481"/>
      <c r="AO218" s="479"/>
      <c r="AQ218" s="502"/>
      <c r="AR218" s="502"/>
    </row>
    <row r="219" spans="2:44" x14ac:dyDescent="0.15">
      <c r="B219" s="520"/>
      <c r="C219" s="521"/>
      <c r="D219" s="522"/>
      <c r="E219" s="89" t="s">
        <v>65</v>
      </c>
      <c r="F219" s="155" t="str">
        <f>IFERROR(TEXT(WEEKDAY(+F218),"aaa"),"")</f>
        <v/>
      </c>
      <c r="G219" s="155" t="str">
        <f t="shared" ref="G219:AJ219" si="146">IFERROR(TEXT(WEEKDAY(+G218),"aaa"),"")</f>
        <v/>
      </c>
      <c r="H219" s="155" t="str">
        <f t="shared" si="146"/>
        <v/>
      </c>
      <c r="I219" s="155" t="str">
        <f t="shared" si="146"/>
        <v/>
      </c>
      <c r="J219" s="155" t="str">
        <f t="shared" si="146"/>
        <v/>
      </c>
      <c r="K219" s="155" t="str">
        <f t="shared" si="146"/>
        <v/>
      </c>
      <c r="L219" s="155" t="str">
        <f t="shared" si="146"/>
        <v/>
      </c>
      <c r="M219" s="155" t="str">
        <f t="shared" si="146"/>
        <v/>
      </c>
      <c r="N219" s="155" t="str">
        <f t="shared" si="146"/>
        <v/>
      </c>
      <c r="O219" s="155" t="str">
        <f t="shared" si="146"/>
        <v/>
      </c>
      <c r="P219" s="155" t="str">
        <f t="shared" si="146"/>
        <v/>
      </c>
      <c r="Q219" s="155" t="str">
        <f t="shared" si="146"/>
        <v/>
      </c>
      <c r="R219" s="155" t="str">
        <f t="shared" si="146"/>
        <v/>
      </c>
      <c r="S219" s="155" t="str">
        <f t="shared" si="146"/>
        <v/>
      </c>
      <c r="T219" s="155" t="str">
        <f t="shared" si="146"/>
        <v/>
      </c>
      <c r="U219" s="155" t="str">
        <f t="shared" si="146"/>
        <v/>
      </c>
      <c r="V219" s="155" t="str">
        <f t="shared" si="146"/>
        <v/>
      </c>
      <c r="W219" s="155" t="str">
        <f t="shared" si="146"/>
        <v/>
      </c>
      <c r="X219" s="155" t="str">
        <f t="shared" si="146"/>
        <v/>
      </c>
      <c r="Y219" s="155" t="str">
        <f t="shared" si="146"/>
        <v/>
      </c>
      <c r="Z219" s="155" t="str">
        <f t="shared" si="146"/>
        <v/>
      </c>
      <c r="AA219" s="155" t="str">
        <f t="shared" si="146"/>
        <v/>
      </c>
      <c r="AB219" s="155" t="str">
        <f t="shared" si="146"/>
        <v/>
      </c>
      <c r="AC219" s="155" t="str">
        <f t="shared" si="146"/>
        <v/>
      </c>
      <c r="AD219" s="155" t="str">
        <f t="shared" si="146"/>
        <v/>
      </c>
      <c r="AE219" s="155" t="str">
        <f t="shared" si="146"/>
        <v/>
      </c>
      <c r="AF219" s="155" t="str">
        <f t="shared" si="146"/>
        <v/>
      </c>
      <c r="AG219" s="155" t="str">
        <f t="shared" si="146"/>
        <v/>
      </c>
      <c r="AH219" s="155" t="str">
        <f t="shared" si="146"/>
        <v/>
      </c>
      <c r="AI219" s="155" t="str">
        <f t="shared" si="146"/>
        <v/>
      </c>
      <c r="AJ219" s="155" t="str">
        <f t="shared" si="146"/>
        <v/>
      </c>
      <c r="AK219" s="527"/>
      <c r="AL219" s="530"/>
      <c r="AM219" s="533"/>
      <c r="AN219" s="481"/>
      <c r="AO219" s="479"/>
      <c r="AQ219" s="502"/>
      <c r="AR219" s="502"/>
    </row>
    <row r="220" spans="2:44" ht="21" customHeight="1" x14ac:dyDescent="0.15">
      <c r="B220" s="156" t="s">
        <v>146</v>
      </c>
      <c r="C220" s="157" t="s">
        <v>147</v>
      </c>
      <c r="D220" s="101" t="s">
        <v>148</v>
      </c>
      <c r="E220" s="102" t="s">
        <v>149</v>
      </c>
      <c r="F220" s="103" t="s">
        <v>110</v>
      </c>
      <c r="G220" s="104" t="s">
        <v>110</v>
      </c>
      <c r="H220" s="104" t="s">
        <v>110</v>
      </c>
      <c r="I220" s="104" t="s">
        <v>110</v>
      </c>
      <c r="J220" s="104" t="s">
        <v>110</v>
      </c>
      <c r="K220" s="104" t="s">
        <v>110</v>
      </c>
      <c r="L220" s="104" t="s">
        <v>110</v>
      </c>
      <c r="M220" s="104" t="s">
        <v>110</v>
      </c>
      <c r="N220" s="104" t="s">
        <v>110</v>
      </c>
      <c r="O220" s="104" t="s">
        <v>110</v>
      </c>
      <c r="P220" s="104" t="s">
        <v>110</v>
      </c>
      <c r="Q220" s="104" t="s">
        <v>110</v>
      </c>
      <c r="R220" s="104" t="s">
        <v>110</v>
      </c>
      <c r="S220" s="104" t="s">
        <v>110</v>
      </c>
      <c r="T220" s="104" t="s">
        <v>110</v>
      </c>
      <c r="U220" s="104" t="s">
        <v>110</v>
      </c>
      <c r="V220" s="104" t="s">
        <v>110</v>
      </c>
      <c r="W220" s="104" t="s">
        <v>110</v>
      </c>
      <c r="X220" s="104" t="s">
        <v>110</v>
      </c>
      <c r="Y220" s="104" t="s">
        <v>110</v>
      </c>
      <c r="Z220" s="104" t="s">
        <v>110</v>
      </c>
      <c r="AA220" s="104" t="s">
        <v>110</v>
      </c>
      <c r="AB220" s="104" t="s">
        <v>110</v>
      </c>
      <c r="AC220" s="104" t="s">
        <v>110</v>
      </c>
      <c r="AD220" s="104" t="s">
        <v>110</v>
      </c>
      <c r="AE220" s="104" t="s">
        <v>110</v>
      </c>
      <c r="AF220" s="104" t="s">
        <v>110</v>
      </c>
      <c r="AG220" s="104" t="s">
        <v>110</v>
      </c>
      <c r="AH220" s="104" t="s">
        <v>110</v>
      </c>
      <c r="AI220" s="104" t="s">
        <v>110</v>
      </c>
      <c r="AJ220" s="176" t="s">
        <v>110</v>
      </c>
      <c r="AK220" s="528"/>
      <c r="AL220" s="531"/>
      <c r="AM220" s="534"/>
      <c r="AN220" s="106" t="s">
        <v>159</v>
      </c>
      <c r="AO220" s="105" t="s">
        <v>108</v>
      </c>
      <c r="AQ220" s="503"/>
      <c r="AR220" s="503"/>
    </row>
    <row r="221" spans="2:44" ht="13.5" customHeight="1" x14ac:dyDescent="0.15">
      <c r="B221" s="506" t="s">
        <v>75</v>
      </c>
      <c r="C221" s="509" t="s">
        <v>76</v>
      </c>
      <c r="D221" s="107" t="s">
        <v>136</v>
      </c>
      <c r="E221" s="108"/>
      <c r="F221" s="177"/>
      <c r="G221" s="165"/>
      <c r="H221" s="165"/>
      <c r="I221" s="165"/>
      <c r="J221" s="165"/>
      <c r="K221" s="165"/>
      <c r="L221" s="165"/>
      <c r="M221" s="165"/>
      <c r="N221" s="165"/>
      <c r="O221" s="165"/>
      <c r="P221" s="165"/>
      <c r="Q221" s="165"/>
      <c r="R221" s="165"/>
      <c r="S221" s="165"/>
      <c r="T221" s="165"/>
      <c r="U221" s="165"/>
      <c r="V221" s="165"/>
      <c r="W221" s="165"/>
      <c r="X221" s="165"/>
      <c r="Y221" s="165"/>
      <c r="Z221" s="165"/>
      <c r="AA221" s="165"/>
      <c r="AB221" s="165"/>
      <c r="AC221" s="165"/>
      <c r="AD221" s="165"/>
      <c r="AE221" s="165"/>
      <c r="AF221" s="165"/>
      <c r="AG221" s="165"/>
      <c r="AH221" s="165"/>
      <c r="AI221" s="165"/>
      <c r="AJ221" s="178"/>
      <c r="AK221" s="112">
        <f>IF(D221="","",COUNT($F$218:$AJ$218)-AL221)</f>
        <v>0</v>
      </c>
      <c r="AL221" s="113">
        <f>IF(D221="","",AQ221+AR221)</f>
        <v>0</v>
      </c>
      <c r="AM221" s="113">
        <f>IF(D221="","",COUNTIF(F221:AJ221,"休"))</f>
        <v>0</v>
      </c>
      <c r="AN221" s="84" t="str">
        <f>IF(D221="","",IFERROR(ROUND(AM221/AK221,3),""))</f>
        <v/>
      </c>
      <c r="AO221" s="512" t="e">
        <f>ROUND(AVERAGE(AN221:AN236),3)</f>
        <v>#DIV/0!</v>
      </c>
      <c r="AQ221" s="114">
        <f>+COUNTIF(F221:AJ221,"－")</f>
        <v>0</v>
      </c>
      <c r="AR221" s="114">
        <f>+COUNTIF(F221:AJ221,"外")</f>
        <v>0</v>
      </c>
    </row>
    <row r="222" spans="2:44" ht="13.5" customHeight="1" x14ac:dyDescent="0.15">
      <c r="B222" s="507"/>
      <c r="C222" s="510"/>
      <c r="D222" s="115" t="s">
        <v>137</v>
      </c>
      <c r="E222" s="108"/>
      <c r="F222" s="116"/>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62"/>
      <c r="AK222" s="112">
        <f t="shared" ref="AK222:AK226" si="147">IF(D222="","",COUNT($F$218:$AJ$218)-AL222)</f>
        <v>0</v>
      </c>
      <c r="AL222" s="113">
        <f t="shared" ref="AL222:AL226" si="148">IF(D222="","",AQ222+AR222)</f>
        <v>0</v>
      </c>
      <c r="AM222" s="113">
        <f t="shared" ref="AM222:AM226" si="149">IF(D222="","",COUNTIF(F222:AJ222,"休"))</f>
        <v>0</v>
      </c>
      <c r="AN222" s="84" t="str">
        <f t="shared" ref="AN222:AN226" si="150">IF(D222="","",IFERROR(ROUND(AM222/AK222,3),""))</f>
        <v/>
      </c>
      <c r="AO222" s="513"/>
      <c r="AQ222" s="114">
        <f>+COUNTIF(F222:AJ222,"－")</f>
        <v>0</v>
      </c>
      <c r="AR222" s="114">
        <f>+COUNTIF(F222:AJ222,"外")</f>
        <v>0</v>
      </c>
    </row>
    <row r="223" spans="2:44" x14ac:dyDescent="0.15">
      <c r="B223" s="507"/>
      <c r="C223" s="510"/>
      <c r="D223" s="120" t="s">
        <v>138</v>
      </c>
      <c r="E223" s="108"/>
      <c r="F223" s="116"/>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62"/>
      <c r="AK223" s="112">
        <f t="shared" si="147"/>
        <v>0</v>
      </c>
      <c r="AL223" s="113">
        <f t="shared" si="148"/>
        <v>0</v>
      </c>
      <c r="AM223" s="113">
        <f t="shared" si="149"/>
        <v>0</v>
      </c>
      <c r="AN223" s="84" t="str">
        <f t="shared" si="150"/>
        <v/>
      </c>
      <c r="AO223" s="513"/>
      <c r="AQ223" s="114">
        <f>+COUNTIF(F223:AJ223,"－")</f>
        <v>0</v>
      </c>
      <c r="AR223" s="114">
        <f t="shared" ref="AR223:AR226" si="151">+COUNTIF(F223:AJ223,"外")</f>
        <v>0</v>
      </c>
    </row>
    <row r="224" spans="2:44" x14ac:dyDescent="0.15">
      <c r="B224" s="507"/>
      <c r="C224" s="510"/>
      <c r="D224" s="120" t="s">
        <v>139</v>
      </c>
      <c r="E224" s="121"/>
      <c r="F224" s="116"/>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62"/>
      <c r="AK224" s="112">
        <f t="shared" si="147"/>
        <v>0</v>
      </c>
      <c r="AL224" s="113">
        <f t="shared" si="148"/>
        <v>0</v>
      </c>
      <c r="AM224" s="113">
        <f t="shared" si="149"/>
        <v>0</v>
      </c>
      <c r="AN224" s="84" t="str">
        <f t="shared" si="150"/>
        <v/>
      </c>
      <c r="AO224" s="513"/>
      <c r="AQ224" s="114">
        <f>+COUNTIF(F224:AJ224,"－")</f>
        <v>0</v>
      </c>
      <c r="AR224" s="114">
        <f t="shared" si="151"/>
        <v>0</v>
      </c>
    </row>
    <row r="225" spans="2:44" x14ac:dyDescent="0.15">
      <c r="B225" s="507"/>
      <c r="C225" s="510"/>
      <c r="D225" s="120" t="s">
        <v>140</v>
      </c>
      <c r="E225" s="108"/>
      <c r="F225" s="116"/>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62"/>
      <c r="AK225" s="112">
        <f t="shared" si="147"/>
        <v>0</v>
      </c>
      <c r="AL225" s="113">
        <f t="shared" si="148"/>
        <v>0</v>
      </c>
      <c r="AM225" s="113">
        <f t="shared" si="149"/>
        <v>0</v>
      </c>
      <c r="AN225" s="84" t="str">
        <f t="shared" si="150"/>
        <v/>
      </c>
      <c r="AO225" s="513"/>
      <c r="AQ225" s="114">
        <f t="shared" ref="AQ225:AQ226" si="152">+COUNTIF(F225:AJ225,"－")</f>
        <v>0</v>
      </c>
      <c r="AR225" s="114">
        <f t="shared" si="151"/>
        <v>0</v>
      </c>
    </row>
    <row r="226" spans="2:44" x14ac:dyDescent="0.15">
      <c r="B226" s="508"/>
      <c r="C226" s="511"/>
      <c r="D226" s="122">
        <f>E$29</f>
        <v>0</v>
      </c>
      <c r="E226" s="123"/>
      <c r="F226" s="179"/>
      <c r="G226" s="170"/>
      <c r="H226" s="170"/>
      <c r="I226" s="170"/>
      <c r="J226" s="170"/>
      <c r="K226" s="170"/>
      <c r="L226" s="170"/>
      <c r="M226" s="170"/>
      <c r="N226" s="170"/>
      <c r="O226" s="170"/>
      <c r="P226" s="170"/>
      <c r="Q226" s="170"/>
      <c r="R226" s="170"/>
      <c r="S226" s="170"/>
      <c r="T226" s="170"/>
      <c r="U226" s="170"/>
      <c r="V226" s="170"/>
      <c r="W226" s="170"/>
      <c r="X226" s="170"/>
      <c r="Y226" s="170"/>
      <c r="Z226" s="170"/>
      <c r="AA226" s="170"/>
      <c r="AB226" s="170"/>
      <c r="AC226" s="170"/>
      <c r="AD226" s="170"/>
      <c r="AE226" s="170"/>
      <c r="AF226" s="170"/>
      <c r="AG226" s="170"/>
      <c r="AH226" s="170"/>
      <c r="AI226" s="170"/>
      <c r="AJ226" s="180"/>
      <c r="AK226" s="112">
        <f t="shared" si="147"/>
        <v>0</v>
      </c>
      <c r="AL226" s="113">
        <f t="shared" si="148"/>
        <v>0</v>
      </c>
      <c r="AM226" s="128">
        <f t="shared" si="149"/>
        <v>0</v>
      </c>
      <c r="AN226" s="84" t="str">
        <f t="shared" si="150"/>
        <v/>
      </c>
      <c r="AO226" s="513"/>
      <c r="AQ226" s="114">
        <f t="shared" si="152"/>
        <v>0</v>
      </c>
      <c r="AR226" s="114">
        <f t="shared" si="151"/>
        <v>0</v>
      </c>
    </row>
    <row r="227" spans="2:44" ht="15" x14ac:dyDescent="0.15">
      <c r="B227" s="506" t="s">
        <v>77</v>
      </c>
      <c r="C227" s="509" t="s">
        <v>78</v>
      </c>
      <c r="D227" s="101" t="s">
        <v>148</v>
      </c>
      <c r="E227" s="129" t="s">
        <v>149</v>
      </c>
      <c r="F227" s="103" t="s">
        <v>165</v>
      </c>
      <c r="G227" s="104" t="s">
        <v>165</v>
      </c>
      <c r="H227" s="104" t="s">
        <v>166</v>
      </c>
      <c r="I227" s="104" t="s">
        <v>167</v>
      </c>
      <c r="J227" s="104" t="s">
        <v>165</v>
      </c>
      <c r="K227" s="104" t="s">
        <v>166</v>
      </c>
      <c r="L227" s="104" t="s">
        <v>165</v>
      </c>
      <c r="M227" s="104" t="s">
        <v>167</v>
      </c>
      <c r="N227" s="104" t="s">
        <v>167</v>
      </c>
      <c r="O227" s="104" t="s">
        <v>165</v>
      </c>
      <c r="P227" s="104" t="s">
        <v>167</v>
      </c>
      <c r="Q227" s="104" t="s">
        <v>165</v>
      </c>
      <c r="R227" s="104" t="s">
        <v>167</v>
      </c>
      <c r="S227" s="104" t="s">
        <v>167</v>
      </c>
      <c r="T227" s="104" t="s">
        <v>167</v>
      </c>
      <c r="U227" s="104" t="s">
        <v>165</v>
      </c>
      <c r="V227" s="104" t="s">
        <v>167</v>
      </c>
      <c r="W227" s="104" t="s">
        <v>167</v>
      </c>
      <c r="X227" s="104" t="s">
        <v>167</v>
      </c>
      <c r="Y227" s="104" t="s">
        <v>168</v>
      </c>
      <c r="Z227" s="104" t="s">
        <v>167</v>
      </c>
      <c r="AA227" s="104" t="s">
        <v>166</v>
      </c>
      <c r="AB227" s="104" t="s">
        <v>165</v>
      </c>
      <c r="AC227" s="104" t="s">
        <v>167</v>
      </c>
      <c r="AD227" s="104" t="s">
        <v>168</v>
      </c>
      <c r="AE227" s="104" t="s">
        <v>165</v>
      </c>
      <c r="AF227" s="104" t="s">
        <v>165</v>
      </c>
      <c r="AG227" s="104" t="s">
        <v>167</v>
      </c>
      <c r="AH227" s="104" t="s">
        <v>165</v>
      </c>
      <c r="AI227" s="104" t="s">
        <v>166</v>
      </c>
      <c r="AJ227" s="176" t="s">
        <v>165</v>
      </c>
      <c r="AK227" s="131"/>
      <c r="AL227" s="114"/>
      <c r="AM227" s="132"/>
      <c r="AN227" s="133"/>
      <c r="AO227" s="513"/>
    </row>
    <row r="228" spans="2:44" x14ac:dyDescent="0.15">
      <c r="B228" s="507"/>
      <c r="C228" s="510"/>
      <c r="D228" s="134" t="s">
        <v>136</v>
      </c>
      <c r="E228" s="108"/>
      <c r="F228" s="169"/>
      <c r="G228" s="126"/>
      <c r="H228" s="126"/>
      <c r="I228" s="126"/>
      <c r="J228" s="126"/>
      <c r="K228" s="126"/>
      <c r="L228" s="126"/>
      <c r="M228" s="126"/>
      <c r="N228" s="126"/>
      <c r="O228" s="126"/>
      <c r="P228" s="126"/>
      <c r="Q228" s="126"/>
      <c r="R228" s="126"/>
      <c r="S228" s="126"/>
      <c r="T228" s="126"/>
      <c r="U228" s="126"/>
      <c r="V228" s="126"/>
      <c r="W228" s="126"/>
      <c r="X228" s="126"/>
      <c r="Y228" s="126"/>
      <c r="Z228" s="126"/>
      <c r="AA228" s="126"/>
      <c r="AB228" s="126"/>
      <c r="AC228" s="126"/>
      <c r="AD228" s="126"/>
      <c r="AE228" s="126"/>
      <c r="AF228" s="126"/>
      <c r="AG228" s="126"/>
      <c r="AH228" s="126"/>
      <c r="AI228" s="126"/>
      <c r="AJ228" s="181"/>
      <c r="AK228" s="112">
        <f>IF(D228="","",COUNT($F$218:$AJ$218)-AL228)</f>
        <v>0</v>
      </c>
      <c r="AL228" s="113">
        <f>IF(D228="","",AQ228+AR228)</f>
        <v>0</v>
      </c>
      <c r="AM228" s="113">
        <f>IF(D228="","",COUNTIF(F228:AJ228,"休"))</f>
        <v>0</v>
      </c>
      <c r="AN228" s="84" t="str">
        <f>IF(D228="","",IFERROR(ROUND(AM228/AK228,3),""))</f>
        <v/>
      </c>
      <c r="AO228" s="513"/>
      <c r="AQ228" s="114">
        <f>+COUNTIF(F228:AJ228,"－")</f>
        <v>0</v>
      </c>
      <c r="AR228" s="114">
        <f>+COUNTIF(F228:AJ228,"外")</f>
        <v>0</v>
      </c>
    </row>
    <row r="229" spans="2:44" x14ac:dyDescent="0.15">
      <c r="B229" s="507"/>
      <c r="C229" s="510"/>
      <c r="D229" s="115" t="s">
        <v>137</v>
      </c>
      <c r="E229" s="135"/>
      <c r="F229" s="116"/>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62"/>
      <c r="AK229" s="112">
        <f t="shared" ref="AK229:AK231" si="153">IF(D229="","",COUNT($F$218:$AJ$218)-AL229)</f>
        <v>0</v>
      </c>
      <c r="AL229" s="113">
        <f t="shared" ref="AL229:AL231" si="154">IF(D229="","",AQ229+AR229)</f>
        <v>0</v>
      </c>
      <c r="AM229" s="113">
        <f t="shared" ref="AM229:AM231" si="155">IF(D229="","",COUNTIF(F229:AJ229,"休"))</f>
        <v>0</v>
      </c>
      <c r="AN229" s="84" t="str">
        <f t="shared" ref="AN229:AN231" si="156">IF(D229="","",IFERROR(ROUND(AM229/AK229,3),""))</f>
        <v/>
      </c>
      <c r="AO229" s="513"/>
      <c r="AQ229" s="114">
        <f>+COUNTIF(F229:AJ229,"－")</f>
        <v>0</v>
      </c>
      <c r="AR229" s="114">
        <f>+COUNTIF(F229:AJ229,"外")</f>
        <v>0</v>
      </c>
    </row>
    <row r="230" spans="2:44" x14ac:dyDescent="0.15">
      <c r="B230" s="507"/>
      <c r="C230" s="510"/>
      <c r="E230" s="135"/>
      <c r="F230" s="116"/>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62"/>
      <c r="AK230" s="112" t="str">
        <f t="shared" si="153"/>
        <v/>
      </c>
      <c r="AL230" s="113" t="str">
        <f t="shared" si="154"/>
        <v/>
      </c>
      <c r="AM230" s="113" t="str">
        <f t="shared" si="155"/>
        <v/>
      </c>
      <c r="AN230" s="84" t="str">
        <f t="shared" si="156"/>
        <v/>
      </c>
      <c r="AO230" s="513"/>
      <c r="AQ230" s="114">
        <f>+COUNTIF(F230:AJ230,"－")</f>
        <v>0</v>
      </c>
      <c r="AR230" s="114">
        <f>+COUNTIF(F230:AJ230,"外")</f>
        <v>0</v>
      </c>
    </row>
    <row r="231" spans="2:44" x14ac:dyDescent="0.15">
      <c r="B231" s="507"/>
      <c r="C231" s="511"/>
      <c r="D231" s="136"/>
      <c r="E231" s="128"/>
      <c r="F231" s="179"/>
      <c r="G231" s="170"/>
      <c r="H231" s="170"/>
      <c r="I231" s="170"/>
      <c r="J231" s="170"/>
      <c r="K231" s="170"/>
      <c r="L231" s="170"/>
      <c r="M231" s="170"/>
      <c r="N231" s="170"/>
      <c r="O231" s="170"/>
      <c r="P231" s="170"/>
      <c r="Q231" s="170"/>
      <c r="R231" s="170"/>
      <c r="S231" s="170"/>
      <c r="T231" s="170"/>
      <c r="U231" s="170"/>
      <c r="V231" s="170"/>
      <c r="W231" s="170"/>
      <c r="X231" s="170"/>
      <c r="Y231" s="170"/>
      <c r="Z231" s="170"/>
      <c r="AA231" s="170"/>
      <c r="AB231" s="170"/>
      <c r="AC231" s="170"/>
      <c r="AD231" s="170"/>
      <c r="AE231" s="170"/>
      <c r="AF231" s="170"/>
      <c r="AG231" s="170"/>
      <c r="AH231" s="170"/>
      <c r="AI231" s="170"/>
      <c r="AJ231" s="180"/>
      <c r="AK231" s="112" t="str">
        <f t="shared" si="153"/>
        <v/>
      </c>
      <c r="AL231" s="113" t="str">
        <f t="shared" si="154"/>
        <v/>
      </c>
      <c r="AM231" s="113" t="str">
        <f t="shared" si="155"/>
        <v/>
      </c>
      <c r="AN231" s="84" t="str">
        <f t="shared" si="156"/>
        <v/>
      </c>
      <c r="AO231" s="513"/>
      <c r="AQ231" s="114">
        <f>+COUNTIF(F231:AJ231,"－")</f>
        <v>0</v>
      </c>
      <c r="AR231" s="114">
        <f>+COUNTIF(F231:AJ231,"外")</f>
        <v>0</v>
      </c>
    </row>
    <row r="232" spans="2:44" ht="15" x14ac:dyDescent="0.15">
      <c r="B232" s="507"/>
      <c r="C232" s="509" t="s">
        <v>79</v>
      </c>
      <c r="D232" s="101" t="s">
        <v>148</v>
      </c>
      <c r="E232" s="138" t="s">
        <v>149</v>
      </c>
      <c r="F232" s="103" t="s">
        <v>110</v>
      </c>
      <c r="G232" s="104" t="s">
        <v>110</v>
      </c>
      <c r="H232" s="104" t="s">
        <v>110</v>
      </c>
      <c r="I232" s="104" t="s">
        <v>110</v>
      </c>
      <c r="J232" s="104" t="s">
        <v>110</v>
      </c>
      <c r="K232" s="104" t="s">
        <v>110</v>
      </c>
      <c r="L232" s="104" t="s">
        <v>110</v>
      </c>
      <c r="M232" s="104" t="s">
        <v>110</v>
      </c>
      <c r="N232" s="104" t="s">
        <v>110</v>
      </c>
      <c r="O232" s="104" t="s">
        <v>110</v>
      </c>
      <c r="P232" s="104" t="s">
        <v>110</v>
      </c>
      <c r="Q232" s="104" t="s">
        <v>110</v>
      </c>
      <c r="R232" s="104" t="s">
        <v>110</v>
      </c>
      <c r="S232" s="104" t="s">
        <v>110</v>
      </c>
      <c r="T232" s="104" t="s">
        <v>110</v>
      </c>
      <c r="U232" s="104" t="s">
        <v>110</v>
      </c>
      <c r="V232" s="104" t="s">
        <v>110</v>
      </c>
      <c r="W232" s="104" t="s">
        <v>110</v>
      </c>
      <c r="X232" s="104" t="s">
        <v>110</v>
      </c>
      <c r="Y232" s="104" t="s">
        <v>110</v>
      </c>
      <c r="Z232" s="104" t="s">
        <v>110</v>
      </c>
      <c r="AA232" s="104" t="s">
        <v>110</v>
      </c>
      <c r="AB232" s="104" t="s">
        <v>110</v>
      </c>
      <c r="AC232" s="104" t="s">
        <v>110</v>
      </c>
      <c r="AD232" s="104" t="s">
        <v>110</v>
      </c>
      <c r="AE232" s="104" t="s">
        <v>110</v>
      </c>
      <c r="AF232" s="104" t="s">
        <v>110</v>
      </c>
      <c r="AG232" s="104" t="s">
        <v>110</v>
      </c>
      <c r="AH232" s="104" t="s">
        <v>110</v>
      </c>
      <c r="AI232" s="104" t="s">
        <v>110</v>
      </c>
      <c r="AJ232" s="176" t="s">
        <v>110</v>
      </c>
      <c r="AK232" s="131"/>
      <c r="AL232" s="114"/>
      <c r="AM232" s="139"/>
      <c r="AN232" s="133"/>
      <c r="AO232" s="513"/>
    </row>
    <row r="233" spans="2:44" x14ac:dyDescent="0.15">
      <c r="B233" s="507"/>
      <c r="C233" s="510"/>
      <c r="D233" s="140" t="s">
        <v>137</v>
      </c>
      <c r="E233" s="108"/>
      <c r="F233" s="169"/>
      <c r="G233" s="126"/>
      <c r="H233" s="126"/>
      <c r="I233" s="126"/>
      <c r="J233" s="126"/>
      <c r="K233" s="126"/>
      <c r="L233" s="126"/>
      <c r="M233" s="126"/>
      <c r="N233" s="126"/>
      <c r="O233" s="126"/>
      <c r="P233" s="126"/>
      <c r="Q233" s="126"/>
      <c r="R233" s="126"/>
      <c r="S233" s="126"/>
      <c r="T233" s="126"/>
      <c r="U233" s="126"/>
      <c r="V233" s="126"/>
      <c r="W233" s="126"/>
      <c r="X233" s="126"/>
      <c r="Y233" s="126"/>
      <c r="Z233" s="126"/>
      <c r="AA233" s="126"/>
      <c r="AB233" s="126"/>
      <c r="AC233" s="126"/>
      <c r="AD233" s="126"/>
      <c r="AE233" s="126"/>
      <c r="AF233" s="126"/>
      <c r="AG233" s="126"/>
      <c r="AH233" s="126"/>
      <c r="AI233" s="126"/>
      <c r="AJ233" s="181"/>
      <c r="AK233" s="112">
        <f>IF(D233="","",COUNT($F$218:$AJ$218)-AL233)</f>
        <v>0</v>
      </c>
      <c r="AL233" s="113">
        <f>IF(D233="","",AQ233+AR233)</f>
        <v>0</v>
      </c>
      <c r="AM233" s="113">
        <f>IF(D233="","",COUNTIF(F233:AJ233,"休"))</f>
        <v>0</v>
      </c>
      <c r="AN233" s="84" t="str">
        <f>IF(D233="","",IFERROR(ROUND(AM233/AK233,3),""))</f>
        <v/>
      </c>
      <c r="AO233" s="513"/>
      <c r="AQ233" s="114">
        <f>+COUNTIF(F233:AJ233,"－")</f>
        <v>0</v>
      </c>
      <c r="AR233" s="114">
        <f>+COUNTIF(F233:AJ233,"外")</f>
        <v>0</v>
      </c>
    </row>
    <row r="234" spans="2:44" x14ac:dyDescent="0.15">
      <c r="B234" s="507"/>
      <c r="C234" s="510"/>
      <c r="E234" s="135"/>
      <c r="F234" s="116"/>
      <c r="G234" s="117"/>
      <c r="H234" s="117"/>
      <c r="I234" s="117"/>
      <c r="J234" s="117"/>
      <c r="K234" s="117"/>
      <c r="L234" s="117"/>
      <c r="M234" s="117"/>
      <c r="N234" s="117"/>
      <c r="O234" s="117"/>
      <c r="P234" s="117"/>
      <c r="Q234" s="117"/>
      <c r="R234" s="117"/>
      <c r="S234" s="117"/>
      <c r="T234" s="117"/>
      <c r="U234" s="117"/>
      <c r="V234" s="117"/>
      <c r="W234" s="117"/>
      <c r="X234" s="117"/>
      <c r="Y234" s="117"/>
      <c r="Z234" s="117"/>
      <c r="AA234" s="117"/>
      <c r="AB234" s="117"/>
      <c r="AC234" s="117"/>
      <c r="AD234" s="117"/>
      <c r="AE234" s="117"/>
      <c r="AF234" s="117"/>
      <c r="AG234" s="117"/>
      <c r="AH234" s="117"/>
      <c r="AI234" s="117"/>
      <c r="AJ234" s="162"/>
      <c r="AK234" s="112" t="str">
        <f t="shared" ref="AK234:AK236" si="157">IF(D234="","",COUNT($F$218:$AJ$218)-AL234)</f>
        <v/>
      </c>
      <c r="AL234" s="113" t="str">
        <f t="shared" ref="AL234:AL236" si="158">IF(D234="","",AQ234+AR234)</f>
        <v/>
      </c>
      <c r="AM234" s="113" t="str">
        <f t="shared" ref="AM234:AM236" si="159">IF(D234="","",COUNTIF(F234:AJ234,"休"))</f>
        <v/>
      </c>
      <c r="AN234" s="84" t="str">
        <f t="shared" ref="AN234:AN236" si="160">IF(D234="","",IFERROR(ROUND(AM234/AK234,3),""))</f>
        <v/>
      </c>
      <c r="AO234" s="513"/>
      <c r="AQ234" s="114">
        <f>+COUNTIF(F234:AJ234,"－")</f>
        <v>0</v>
      </c>
      <c r="AR234" s="114">
        <f>+COUNTIF(F234:AJ234,"外")</f>
        <v>0</v>
      </c>
    </row>
    <row r="235" spans="2:44" x14ac:dyDescent="0.15">
      <c r="B235" s="507"/>
      <c r="C235" s="510"/>
      <c r="E235" s="135"/>
      <c r="F235" s="116"/>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62"/>
      <c r="AK235" s="112" t="str">
        <f t="shared" si="157"/>
        <v/>
      </c>
      <c r="AL235" s="113" t="str">
        <f t="shared" si="158"/>
        <v/>
      </c>
      <c r="AM235" s="113" t="str">
        <f t="shared" si="159"/>
        <v/>
      </c>
      <c r="AN235" s="84" t="str">
        <f t="shared" si="160"/>
        <v/>
      </c>
      <c r="AO235" s="513"/>
      <c r="AQ235" s="114">
        <f>+COUNTIF(F235:AJ235,"－")</f>
        <v>0</v>
      </c>
      <c r="AR235" s="114">
        <f>+COUNTIF(F235:AJ235,"外")</f>
        <v>0</v>
      </c>
    </row>
    <row r="236" spans="2:44" ht="14.25" thickBot="1" x14ac:dyDescent="0.2">
      <c r="B236" s="508"/>
      <c r="C236" s="511"/>
      <c r="D236" s="136"/>
      <c r="E236" s="128"/>
      <c r="F236" s="179"/>
      <c r="G236" s="170"/>
      <c r="H236" s="170"/>
      <c r="I236" s="170"/>
      <c r="J236" s="170"/>
      <c r="K236" s="170"/>
      <c r="L236" s="170"/>
      <c r="M236" s="170"/>
      <c r="N236" s="170"/>
      <c r="O236" s="170"/>
      <c r="P236" s="170"/>
      <c r="Q236" s="170"/>
      <c r="R236" s="170"/>
      <c r="S236" s="170"/>
      <c r="T236" s="170"/>
      <c r="U236" s="170"/>
      <c r="V236" s="170"/>
      <c r="W236" s="170"/>
      <c r="X236" s="170"/>
      <c r="Y236" s="170"/>
      <c r="Z236" s="170"/>
      <c r="AA236" s="170"/>
      <c r="AB236" s="170"/>
      <c r="AC236" s="170"/>
      <c r="AD236" s="170"/>
      <c r="AE236" s="170"/>
      <c r="AF236" s="170"/>
      <c r="AG236" s="170"/>
      <c r="AH236" s="170"/>
      <c r="AI236" s="170"/>
      <c r="AJ236" s="180"/>
      <c r="AK236" s="144" t="str">
        <f t="shared" si="157"/>
        <v/>
      </c>
      <c r="AL236" s="128" t="str">
        <f t="shared" si="158"/>
        <v/>
      </c>
      <c r="AM236" s="128" t="str">
        <f t="shared" si="159"/>
        <v/>
      </c>
      <c r="AN236" s="84" t="str">
        <f t="shared" si="160"/>
        <v/>
      </c>
      <c r="AO236" s="514"/>
      <c r="AQ236" s="114">
        <f>+COUNTIF(F236:AJ236,"－")</f>
        <v>0</v>
      </c>
      <c r="AR236" s="114">
        <f>+COUNTIF(F236:AJ236,"外")</f>
        <v>0</v>
      </c>
    </row>
    <row r="237" spans="2:44" ht="14.25" thickBot="1" x14ac:dyDescent="0.2">
      <c r="B237" s="145"/>
      <c r="C237" s="146"/>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c r="AG237" s="111"/>
      <c r="AH237" s="111"/>
      <c r="AI237" s="111"/>
      <c r="AJ237" s="111"/>
      <c r="AK237" s="147"/>
      <c r="AN237" s="148" t="s">
        <v>153</v>
      </c>
      <c r="AO237" s="149" t="e">
        <f>IF(AO221&gt;=0.285,"OK","NG")</f>
        <v>#DIV/0!</v>
      </c>
      <c r="AQ237" s="47"/>
      <c r="AR237" s="47"/>
    </row>
    <row r="238" spans="2:44" hidden="1" x14ac:dyDescent="0.15">
      <c r="F238" s="47" t="e">
        <f>YEAR(F242)</f>
        <v>#VALUE!</v>
      </c>
      <c r="G238" s="47" t="e">
        <f>MONTH(F242)</f>
        <v>#VALUE!</v>
      </c>
    </row>
    <row r="240" spans="2:44" x14ac:dyDescent="0.15">
      <c r="B240" s="515"/>
      <c r="C240" s="516"/>
      <c r="D240" s="517"/>
      <c r="E240" s="151" t="s">
        <v>141</v>
      </c>
      <c r="F240" s="523" t="e">
        <f>F242</f>
        <v>#VALUE!</v>
      </c>
      <c r="G240" s="524"/>
      <c r="H240" s="524"/>
      <c r="I240" s="524"/>
      <c r="J240" s="524"/>
      <c r="K240" s="524"/>
      <c r="L240" s="524"/>
      <c r="M240" s="524"/>
      <c r="N240" s="524"/>
      <c r="O240" s="524"/>
      <c r="P240" s="524"/>
      <c r="Q240" s="524"/>
      <c r="R240" s="524"/>
      <c r="S240" s="524"/>
      <c r="T240" s="524"/>
      <c r="U240" s="524"/>
      <c r="V240" s="524"/>
      <c r="W240" s="524"/>
      <c r="X240" s="524"/>
      <c r="Y240" s="524"/>
      <c r="Z240" s="524"/>
      <c r="AA240" s="524"/>
      <c r="AB240" s="524"/>
      <c r="AC240" s="524"/>
      <c r="AD240" s="524"/>
      <c r="AE240" s="524"/>
      <c r="AF240" s="524"/>
      <c r="AG240" s="524"/>
      <c r="AH240" s="524"/>
      <c r="AI240" s="524"/>
      <c r="AJ240" s="524"/>
      <c r="AK240" s="526" t="s">
        <v>80</v>
      </c>
      <c r="AL240" s="529" t="s">
        <v>81</v>
      </c>
      <c r="AM240" s="532" t="s">
        <v>73</v>
      </c>
      <c r="AN240" s="481" t="s">
        <v>142</v>
      </c>
      <c r="AO240" s="479" t="s">
        <v>143</v>
      </c>
      <c r="AQ240" s="502" t="s">
        <v>164</v>
      </c>
      <c r="AR240" s="502" t="s">
        <v>109</v>
      </c>
    </row>
    <row r="241" spans="2:44" ht="13.5" hidden="1" customHeight="1" x14ac:dyDescent="0.15">
      <c r="B241" s="518"/>
      <c r="C241" s="505"/>
      <c r="D241" s="519"/>
      <c r="E241" s="152"/>
      <c r="F241" s="94" t="e">
        <f>DATE($F238,$G238,1)</f>
        <v>#VALUE!</v>
      </c>
      <c r="G241" s="94" t="e">
        <f t="shared" ref="G241:AJ241" si="161">F241+1</f>
        <v>#VALUE!</v>
      </c>
      <c r="H241" s="94" t="e">
        <f t="shared" si="161"/>
        <v>#VALUE!</v>
      </c>
      <c r="I241" s="94" t="e">
        <f t="shared" si="161"/>
        <v>#VALUE!</v>
      </c>
      <c r="J241" s="94" t="e">
        <f t="shared" si="161"/>
        <v>#VALUE!</v>
      </c>
      <c r="K241" s="94" t="e">
        <f t="shared" si="161"/>
        <v>#VALUE!</v>
      </c>
      <c r="L241" s="94" t="e">
        <f t="shared" si="161"/>
        <v>#VALUE!</v>
      </c>
      <c r="M241" s="94" t="e">
        <f t="shared" si="161"/>
        <v>#VALUE!</v>
      </c>
      <c r="N241" s="94" t="e">
        <f t="shared" si="161"/>
        <v>#VALUE!</v>
      </c>
      <c r="O241" s="94" t="e">
        <f t="shared" si="161"/>
        <v>#VALUE!</v>
      </c>
      <c r="P241" s="94" t="e">
        <f t="shared" si="161"/>
        <v>#VALUE!</v>
      </c>
      <c r="Q241" s="94" t="e">
        <f t="shared" si="161"/>
        <v>#VALUE!</v>
      </c>
      <c r="R241" s="94" t="e">
        <f t="shared" si="161"/>
        <v>#VALUE!</v>
      </c>
      <c r="S241" s="94" t="e">
        <f t="shared" si="161"/>
        <v>#VALUE!</v>
      </c>
      <c r="T241" s="94" t="e">
        <f t="shared" si="161"/>
        <v>#VALUE!</v>
      </c>
      <c r="U241" s="94" t="e">
        <f t="shared" si="161"/>
        <v>#VALUE!</v>
      </c>
      <c r="V241" s="94" t="e">
        <f t="shared" si="161"/>
        <v>#VALUE!</v>
      </c>
      <c r="W241" s="94" t="e">
        <f t="shared" si="161"/>
        <v>#VALUE!</v>
      </c>
      <c r="X241" s="94" t="e">
        <f t="shared" si="161"/>
        <v>#VALUE!</v>
      </c>
      <c r="Y241" s="94" t="e">
        <f t="shared" si="161"/>
        <v>#VALUE!</v>
      </c>
      <c r="Z241" s="94" t="e">
        <f t="shared" si="161"/>
        <v>#VALUE!</v>
      </c>
      <c r="AA241" s="94" t="e">
        <f t="shared" si="161"/>
        <v>#VALUE!</v>
      </c>
      <c r="AB241" s="94" t="e">
        <f t="shared" si="161"/>
        <v>#VALUE!</v>
      </c>
      <c r="AC241" s="94" t="e">
        <f t="shared" si="161"/>
        <v>#VALUE!</v>
      </c>
      <c r="AD241" s="94" t="e">
        <f t="shared" si="161"/>
        <v>#VALUE!</v>
      </c>
      <c r="AE241" s="94" t="e">
        <f t="shared" si="161"/>
        <v>#VALUE!</v>
      </c>
      <c r="AF241" s="94" t="e">
        <f t="shared" si="161"/>
        <v>#VALUE!</v>
      </c>
      <c r="AG241" s="94" t="e">
        <f t="shared" si="161"/>
        <v>#VALUE!</v>
      </c>
      <c r="AH241" s="94" t="e">
        <f t="shared" si="161"/>
        <v>#VALUE!</v>
      </c>
      <c r="AI241" s="94" t="e">
        <f t="shared" si="161"/>
        <v>#VALUE!</v>
      </c>
      <c r="AJ241" s="94" t="e">
        <f t="shared" si="161"/>
        <v>#VALUE!</v>
      </c>
      <c r="AK241" s="527"/>
      <c r="AL241" s="530"/>
      <c r="AM241" s="533"/>
      <c r="AN241" s="481"/>
      <c r="AO241" s="479"/>
      <c r="AQ241" s="502"/>
      <c r="AR241" s="502"/>
    </row>
    <row r="242" spans="2:44" x14ac:dyDescent="0.15">
      <c r="B242" s="518"/>
      <c r="C242" s="505"/>
      <c r="D242" s="519"/>
      <c r="E242" s="153" t="s">
        <v>145</v>
      </c>
      <c r="F242" s="154" t="e">
        <f>IF(EDATE(F217,1)&gt;$F$7,"",EDATE(F217,1))</f>
        <v>#VALUE!</v>
      </c>
      <c r="G242" s="94" t="e">
        <f t="shared" ref="G242:AJ242" si="162">IF(G241&gt;$F$7,"",IF(F242=EOMONTH(DATE($F238,$G238,1),0),"",IF(F242="","",F242+1)))</f>
        <v>#VALUE!</v>
      </c>
      <c r="H242" s="94" t="e">
        <f t="shared" si="162"/>
        <v>#VALUE!</v>
      </c>
      <c r="I242" s="94" t="e">
        <f t="shared" si="162"/>
        <v>#VALUE!</v>
      </c>
      <c r="J242" s="94" t="e">
        <f t="shared" si="162"/>
        <v>#VALUE!</v>
      </c>
      <c r="K242" s="94" t="e">
        <f t="shared" si="162"/>
        <v>#VALUE!</v>
      </c>
      <c r="L242" s="94" t="e">
        <f t="shared" si="162"/>
        <v>#VALUE!</v>
      </c>
      <c r="M242" s="94" t="e">
        <f t="shared" si="162"/>
        <v>#VALUE!</v>
      </c>
      <c r="N242" s="94" t="e">
        <f t="shared" si="162"/>
        <v>#VALUE!</v>
      </c>
      <c r="O242" s="94" t="e">
        <f t="shared" si="162"/>
        <v>#VALUE!</v>
      </c>
      <c r="P242" s="94" t="e">
        <f t="shared" si="162"/>
        <v>#VALUE!</v>
      </c>
      <c r="Q242" s="94" t="e">
        <f t="shared" si="162"/>
        <v>#VALUE!</v>
      </c>
      <c r="R242" s="94" t="e">
        <f t="shared" si="162"/>
        <v>#VALUE!</v>
      </c>
      <c r="S242" s="94" t="e">
        <f t="shared" si="162"/>
        <v>#VALUE!</v>
      </c>
      <c r="T242" s="94" t="e">
        <f t="shared" si="162"/>
        <v>#VALUE!</v>
      </c>
      <c r="U242" s="94" t="e">
        <f t="shared" si="162"/>
        <v>#VALUE!</v>
      </c>
      <c r="V242" s="94" t="e">
        <f t="shared" si="162"/>
        <v>#VALUE!</v>
      </c>
      <c r="W242" s="94" t="e">
        <f t="shared" si="162"/>
        <v>#VALUE!</v>
      </c>
      <c r="X242" s="94" t="e">
        <f t="shared" si="162"/>
        <v>#VALUE!</v>
      </c>
      <c r="Y242" s="94" t="e">
        <f t="shared" si="162"/>
        <v>#VALUE!</v>
      </c>
      <c r="Z242" s="94" t="e">
        <f t="shared" si="162"/>
        <v>#VALUE!</v>
      </c>
      <c r="AA242" s="94" t="e">
        <f t="shared" si="162"/>
        <v>#VALUE!</v>
      </c>
      <c r="AB242" s="94" t="e">
        <f t="shared" si="162"/>
        <v>#VALUE!</v>
      </c>
      <c r="AC242" s="94" t="e">
        <f t="shared" si="162"/>
        <v>#VALUE!</v>
      </c>
      <c r="AD242" s="94" t="e">
        <f t="shared" si="162"/>
        <v>#VALUE!</v>
      </c>
      <c r="AE242" s="94" t="e">
        <f t="shared" si="162"/>
        <v>#VALUE!</v>
      </c>
      <c r="AF242" s="94" t="e">
        <f t="shared" si="162"/>
        <v>#VALUE!</v>
      </c>
      <c r="AG242" s="94" t="e">
        <f t="shared" si="162"/>
        <v>#VALUE!</v>
      </c>
      <c r="AH242" s="94" t="e">
        <f t="shared" si="162"/>
        <v>#VALUE!</v>
      </c>
      <c r="AI242" s="94" t="e">
        <f t="shared" si="162"/>
        <v>#VALUE!</v>
      </c>
      <c r="AJ242" s="94" t="e">
        <f t="shared" si="162"/>
        <v>#VALUE!</v>
      </c>
      <c r="AK242" s="527"/>
      <c r="AL242" s="530"/>
      <c r="AM242" s="533"/>
      <c r="AN242" s="481"/>
      <c r="AO242" s="479"/>
      <c r="AQ242" s="502"/>
      <c r="AR242" s="502"/>
    </row>
    <row r="243" spans="2:44" x14ac:dyDescent="0.15">
      <c r="B243" s="520"/>
      <c r="C243" s="521"/>
      <c r="D243" s="522"/>
      <c r="E243" s="89" t="s">
        <v>65</v>
      </c>
      <c r="F243" s="155" t="str">
        <f>IFERROR(TEXT(WEEKDAY(+F242),"aaa"),"")</f>
        <v/>
      </c>
      <c r="G243" s="155" t="str">
        <f t="shared" ref="G243:AJ243" si="163">IFERROR(TEXT(WEEKDAY(+G242),"aaa"),"")</f>
        <v/>
      </c>
      <c r="H243" s="155" t="str">
        <f t="shared" si="163"/>
        <v/>
      </c>
      <c r="I243" s="155" t="str">
        <f t="shared" si="163"/>
        <v/>
      </c>
      <c r="J243" s="155" t="str">
        <f t="shared" si="163"/>
        <v/>
      </c>
      <c r="K243" s="155" t="str">
        <f t="shared" si="163"/>
        <v/>
      </c>
      <c r="L243" s="155" t="str">
        <f t="shared" si="163"/>
        <v/>
      </c>
      <c r="M243" s="155" t="str">
        <f t="shared" si="163"/>
        <v/>
      </c>
      <c r="N243" s="155" t="str">
        <f t="shared" si="163"/>
        <v/>
      </c>
      <c r="O243" s="155" t="str">
        <f t="shared" si="163"/>
        <v/>
      </c>
      <c r="P243" s="155" t="str">
        <f t="shared" si="163"/>
        <v/>
      </c>
      <c r="Q243" s="155" t="str">
        <f t="shared" si="163"/>
        <v/>
      </c>
      <c r="R243" s="155" t="str">
        <f t="shared" si="163"/>
        <v/>
      </c>
      <c r="S243" s="155" t="str">
        <f t="shared" si="163"/>
        <v/>
      </c>
      <c r="T243" s="155" t="str">
        <f t="shared" si="163"/>
        <v/>
      </c>
      <c r="U243" s="155" t="str">
        <f t="shared" si="163"/>
        <v/>
      </c>
      <c r="V243" s="155" t="str">
        <f t="shared" si="163"/>
        <v/>
      </c>
      <c r="W243" s="155" t="str">
        <f t="shared" si="163"/>
        <v/>
      </c>
      <c r="X243" s="155" t="str">
        <f t="shared" si="163"/>
        <v/>
      </c>
      <c r="Y243" s="155" t="str">
        <f t="shared" si="163"/>
        <v/>
      </c>
      <c r="Z243" s="155" t="str">
        <f t="shared" si="163"/>
        <v/>
      </c>
      <c r="AA243" s="155" t="str">
        <f t="shared" si="163"/>
        <v/>
      </c>
      <c r="AB243" s="155" t="str">
        <f t="shared" si="163"/>
        <v/>
      </c>
      <c r="AC243" s="155" t="str">
        <f t="shared" si="163"/>
        <v/>
      </c>
      <c r="AD243" s="155" t="str">
        <f t="shared" si="163"/>
        <v/>
      </c>
      <c r="AE243" s="155" t="str">
        <f t="shared" si="163"/>
        <v/>
      </c>
      <c r="AF243" s="155" t="str">
        <f t="shared" si="163"/>
        <v/>
      </c>
      <c r="AG243" s="155" t="str">
        <f t="shared" si="163"/>
        <v/>
      </c>
      <c r="AH243" s="155" t="str">
        <f t="shared" si="163"/>
        <v/>
      </c>
      <c r="AI243" s="155" t="str">
        <f t="shared" si="163"/>
        <v/>
      </c>
      <c r="AJ243" s="155" t="str">
        <f t="shared" si="163"/>
        <v/>
      </c>
      <c r="AK243" s="527"/>
      <c r="AL243" s="530"/>
      <c r="AM243" s="533"/>
      <c r="AN243" s="481"/>
      <c r="AO243" s="479"/>
      <c r="AQ243" s="502"/>
      <c r="AR243" s="502"/>
    </row>
    <row r="244" spans="2:44" ht="21" customHeight="1" x14ac:dyDescent="0.15">
      <c r="B244" s="156" t="s">
        <v>146</v>
      </c>
      <c r="C244" s="157" t="s">
        <v>147</v>
      </c>
      <c r="D244" s="101" t="s">
        <v>152</v>
      </c>
      <c r="E244" s="102" t="s">
        <v>149</v>
      </c>
      <c r="F244" s="103" t="s">
        <v>110</v>
      </c>
      <c r="G244" s="104" t="s">
        <v>110</v>
      </c>
      <c r="H244" s="104" t="s">
        <v>110</v>
      </c>
      <c r="I244" s="104" t="s">
        <v>110</v>
      </c>
      <c r="J244" s="104" t="s">
        <v>110</v>
      </c>
      <c r="K244" s="104" t="s">
        <v>110</v>
      </c>
      <c r="L244" s="104" t="s">
        <v>110</v>
      </c>
      <c r="M244" s="104" t="s">
        <v>110</v>
      </c>
      <c r="N244" s="104" t="s">
        <v>110</v>
      </c>
      <c r="O244" s="104" t="s">
        <v>110</v>
      </c>
      <c r="P244" s="104" t="s">
        <v>110</v>
      </c>
      <c r="Q244" s="104" t="s">
        <v>110</v>
      </c>
      <c r="R244" s="104" t="s">
        <v>110</v>
      </c>
      <c r="S244" s="104" t="s">
        <v>110</v>
      </c>
      <c r="T244" s="104" t="s">
        <v>110</v>
      </c>
      <c r="U244" s="104" t="s">
        <v>110</v>
      </c>
      <c r="V244" s="104" t="s">
        <v>110</v>
      </c>
      <c r="W244" s="104" t="s">
        <v>110</v>
      </c>
      <c r="X244" s="104" t="s">
        <v>110</v>
      </c>
      <c r="Y244" s="104" t="s">
        <v>110</v>
      </c>
      <c r="Z244" s="104" t="s">
        <v>110</v>
      </c>
      <c r="AA244" s="104" t="s">
        <v>110</v>
      </c>
      <c r="AB244" s="104" t="s">
        <v>110</v>
      </c>
      <c r="AC244" s="104" t="s">
        <v>110</v>
      </c>
      <c r="AD244" s="104" t="s">
        <v>110</v>
      </c>
      <c r="AE244" s="104" t="s">
        <v>110</v>
      </c>
      <c r="AF244" s="104" t="s">
        <v>110</v>
      </c>
      <c r="AG244" s="104" t="s">
        <v>110</v>
      </c>
      <c r="AH244" s="104" t="s">
        <v>110</v>
      </c>
      <c r="AI244" s="104" t="s">
        <v>110</v>
      </c>
      <c r="AJ244" s="176" t="s">
        <v>110</v>
      </c>
      <c r="AK244" s="528"/>
      <c r="AL244" s="531"/>
      <c r="AM244" s="534"/>
      <c r="AN244" s="106" t="s">
        <v>159</v>
      </c>
      <c r="AO244" s="105" t="s">
        <v>108</v>
      </c>
      <c r="AQ244" s="503"/>
      <c r="AR244" s="503"/>
    </row>
    <row r="245" spans="2:44" ht="13.5" customHeight="1" x14ac:dyDescent="0.15">
      <c r="B245" s="506" t="s">
        <v>75</v>
      </c>
      <c r="C245" s="509" t="s">
        <v>76</v>
      </c>
      <c r="D245" s="107" t="s">
        <v>136</v>
      </c>
      <c r="E245" s="108"/>
      <c r="F245" s="177"/>
      <c r="G245" s="165"/>
      <c r="H245" s="165"/>
      <c r="I245" s="165"/>
      <c r="J245" s="165"/>
      <c r="K245" s="165"/>
      <c r="L245" s="165"/>
      <c r="M245" s="165"/>
      <c r="N245" s="165"/>
      <c r="O245" s="165"/>
      <c r="P245" s="165"/>
      <c r="Q245" s="165"/>
      <c r="R245" s="165"/>
      <c r="S245" s="165"/>
      <c r="T245" s="165"/>
      <c r="U245" s="165"/>
      <c r="V245" s="165"/>
      <c r="W245" s="165"/>
      <c r="X245" s="165"/>
      <c r="Y245" s="165"/>
      <c r="Z245" s="165"/>
      <c r="AA245" s="165"/>
      <c r="AB245" s="165"/>
      <c r="AC245" s="165"/>
      <c r="AD245" s="165"/>
      <c r="AE245" s="165"/>
      <c r="AF245" s="165"/>
      <c r="AG245" s="165"/>
      <c r="AH245" s="165"/>
      <c r="AI245" s="165"/>
      <c r="AJ245" s="178"/>
      <c r="AK245" s="112">
        <f>IF(D245="","",COUNT($F$242:$AJ$242)-AL245)</f>
        <v>0</v>
      </c>
      <c r="AL245" s="113">
        <f>IF(D245="","",AQ245+AR245)</f>
        <v>0</v>
      </c>
      <c r="AM245" s="113">
        <f>IF(D245="","",COUNTIF(F245:AJ245,"休"))</f>
        <v>0</v>
      </c>
      <c r="AN245" s="84" t="str">
        <f>IF(D245="","",IFERROR(ROUND(AM245/AK245,3),""))</f>
        <v/>
      </c>
      <c r="AO245" s="512" t="e">
        <f>ROUND(AVERAGE(AN245:AN260),3)</f>
        <v>#DIV/0!</v>
      </c>
      <c r="AQ245" s="114">
        <f>+COUNTIF(F245:AJ245,"－")</f>
        <v>0</v>
      </c>
      <c r="AR245" s="114">
        <f>+COUNTIF(F245:AJ245,"外")</f>
        <v>0</v>
      </c>
    </row>
    <row r="246" spans="2:44" ht="13.5" customHeight="1" x14ac:dyDescent="0.15">
      <c r="B246" s="507"/>
      <c r="C246" s="510"/>
      <c r="D246" s="115" t="s">
        <v>137</v>
      </c>
      <c r="E246" s="108"/>
      <c r="F246" s="116"/>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62"/>
      <c r="AK246" s="112">
        <f t="shared" ref="AK246:AK250" si="164">IF(D246="","",COUNT($F$242:$AJ$242)-AL246)</f>
        <v>0</v>
      </c>
      <c r="AL246" s="113">
        <f t="shared" ref="AL246:AL250" si="165">IF(D246="","",AQ246+AR246)</f>
        <v>0</v>
      </c>
      <c r="AM246" s="113">
        <f t="shared" ref="AM246:AM250" si="166">IF(D246="","",COUNTIF(F246:AJ246,"休"))</f>
        <v>0</v>
      </c>
      <c r="AN246" s="84" t="str">
        <f t="shared" ref="AN246:AN250" si="167">IF(D246="","",IFERROR(ROUND(AM246/AK246,3),""))</f>
        <v/>
      </c>
      <c r="AO246" s="513"/>
      <c r="AQ246" s="114">
        <f>+COUNTIF(F246:AJ246,"－")</f>
        <v>0</v>
      </c>
      <c r="AR246" s="114">
        <f>+COUNTIF(F246:AJ246,"外")</f>
        <v>0</v>
      </c>
    </row>
    <row r="247" spans="2:44" x14ac:dyDescent="0.15">
      <c r="B247" s="507"/>
      <c r="C247" s="510"/>
      <c r="D247" s="120" t="s">
        <v>138</v>
      </c>
      <c r="E247" s="108"/>
      <c r="F247" s="116"/>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62"/>
      <c r="AK247" s="112">
        <f t="shared" si="164"/>
        <v>0</v>
      </c>
      <c r="AL247" s="113">
        <f t="shared" si="165"/>
        <v>0</v>
      </c>
      <c r="AM247" s="113">
        <f t="shared" si="166"/>
        <v>0</v>
      </c>
      <c r="AN247" s="84" t="str">
        <f t="shared" si="167"/>
        <v/>
      </c>
      <c r="AO247" s="513"/>
      <c r="AQ247" s="114">
        <f>+COUNTIF(F247:AJ247,"－")</f>
        <v>0</v>
      </c>
      <c r="AR247" s="114">
        <f t="shared" ref="AR247:AR250" si="168">+COUNTIF(F247:AJ247,"外")</f>
        <v>0</v>
      </c>
    </row>
    <row r="248" spans="2:44" x14ac:dyDescent="0.15">
      <c r="B248" s="507"/>
      <c r="C248" s="510"/>
      <c r="D248" s="120" t="s">
        <v>139</v>
      </c>
      <c r="E248" s="121"/>
      <c r="F248" s="116"/>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62"/>
      <c r="AK248" s="112">
        <f t="shared" si="164"/>
        <v>0</v>
      </c>
      <c r="AL248" s="113">
        <f t="shared" si="165"/>
        <v>0</v>
      </c>
      <c r="AM248" s="113">
        <f t="shared" si="166"/>
        <v>0</v>
      </c>
      <c r="AN248" s="84" t="str">
        <f t="shared" si="167"/>
        <v/>
      </c>
      <c r="AO248" s="513"/>
      <c r="AQ248" s="114">
        <f>+COUNTIF(F248:AJ248,"－")</f>
        <v>0</v>
      </c>
      <c r="AR248" s="114">
        <f t="shared" si="168"/>
        <v>0</v>
      </c>
    </row>
    <row r="249" spans="2:44" x14ac:dyDescent="0.15">
      <c r="B249" s="507"/>
      <c r="C249" s="510"/>
      <c r="D249" s="120" t="s">
        <v>140</v>
      </c>
      <c r="E249" s="108"/>
      <c r="F249" s="116"/>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62"/>
      <c r="AK249" s="112">
        <f t="shared" si="164"/>
        <v>0</v>
      </c>
      <c r="AL249" s="113">
        <f t="shared" si="165"/>
        <v>0</v>
      </c>
      <c r="AM249" s="113">
        <f t="shared" si="166"/>
        <v>0</v>
      </c>
      <c r="AN249" s="84" t="str">
        <f t="shared" si="167"/>
        <v/>
      </c>
      <c r="AO249" s="513"/>
      <c r="AQ249" s="114">
        <f t="shared" ref="AQ249:AQ250" si="169">+COUNTIF(F249:AJ249,"－")</f>
        <v>0</v>
      </c>
      <c r="AR249" s="114">
        <f t="shared" si="168"/>
        <v>0</v>
      </c>
    </row>
    <row r="250" spans="2:44" x14ac:dyDescent="0.15">
      <c r="B250" s="508"/>
      <c r="C250" s="511"/>
      <c r="D250" s="122">
        <f>E$29</f>
        <v>0</v>
      </c>
      <c r="E250" s="123"/>
      <c r="F250" s="179"/>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80"/>
      <c r="AK250" s="112">
        <f t="shared" si="164"/>
        <v>0</v>
      </c>
      <c r="AL250" s="113">
        <f t="shared" si="165"/>
        <v>0</v>
      </c>
      <c r="AM250" s="128">
        <f t="shared" si="166"/>
        <v>0</v>
      </c>
      <c r="AN250" s="84" t="str">
        <f t="shared" si="167"/>
        <v/>
      </c>
      <c r="AO250" s="513"/>
      <c r="AQ250" s="114">
        <f t="shared" si="169"/>
        <v>0</v>
      </c>
      <c r="AR250" s="114">
        <f t="shared" si="168"/>
        <v>0</v>
      </c>
    </row>
    <row r="251" spans="2:44" ht="15" x14ac:dyDescent="0.15">
      <c r="B251" s="506" t="s">
        <v>77</v>
      </c>
      <c r="C251" s="509" t="s">
        <v>78</v>
      </c>
      <c r="D251" s="101" t="s">
        <v>152</v>
      </c>
      <c r="E251" s="129" t="s">
        <v>149</v>
      </c>
      <c r="F251" s="103" t="s">
        <v>165</v>
      </c>
      <c r="G251" s="104" t="s">
        <v>165</v>
      </c>
      <c r="H251" s="104" t="s">
        <v>165</v>
      </c>
      <c r="I251" s="104" t="s">
        <v>165</v>
      </c>
      <c r="J251" s="104" t="s">
        <v>165</v>
      </c>
      <c r="K251" s="104" t="s">
        <v>167</v>
      </c>
      <c r="L251" s="104" t="s">
        <v>167</v>
      </c>
      <c r="M251" s="104" t="s">
        <v>167</v>
      </c>
      <c r="N251" s="104" t="s">
        <v>165</v>
      </c>
      <c r="O251" s="104" t="s">
        <v>166</v>
      </c>
      <c r="P251" s="104" t="s">
        <v>165</v>
      </c>
      <c r="Q251" s="104" t="s">
        <v>167</v>
      </c>
      <c r="R251" s="104" t="s">
        <v>166</v>
      </c>
      <c r="S251" s="104" t="s">
        <v>167</v>
      </c>
      <c r="T251" s="104" t="s">
        <v>167</v>
      </c>
      <c r="U251" s="104" t="s">
        <v>165</v>
      </c>
      <c r="V251" s="104" t="s">
        <v>165</v>
      </c>
      <c r="W251" s="104" t="s">
        <v>168</v>
      </c>
      <c r="X251" s="104" t="s">
        <v>165</v>
      </c>
      <c r="Y251" s="104" t="s">
        <v>165</v>
      </c>
      <c r="Z251" s="104" t="s">
        <v>167</v>
      </c>
      <c r="AA251" s="104" t="s">
        <v>165</v>
      </c>
      <c r="AB251" s="104" t="s">
        <v>165</v>
      </c>
      <c r="AC251" s="104" t="s">
        <v>165</v>
      </c>
      <c r="AD251" s="104" t="s">
        <v>165</v>
      </c>
      <c r="AE251" s="104" t="s">
        <v>165</v>
      </c>
      <c r="AF251" s="104" t="s">
        <v>165</v>
      </c>
      <c r="AG251" s="104" t="s">
        <v>165</v>
      </c>
      <c r="AH251" s="104" t="s">
        <v>165</v>
      </c>
      <c r="AI251" s="104" t="s">
        <v>165</v>
      </c>
      <c r="AJ251" s="176" t="s">
        <v>165</v>
      </c>
      <c r="AK251" s="131"/>
      <c r="AL251" s="114"/>
      <c r="AM251" s="132"/>
      <c r="AN251" s="133"/>
      <c r="AO251" s="513"/>
    </row>
    <row r="252" spans="2:44" x14ac:dyDescent="0.15">
      <c r="B252" s="507"/>
      <c r="C252" s="510"/>
      <c r="D252" s="134" t="s">
        <v>136</v>
      </c>
      <c r="E252" s="108"/>
      <c r="F252" s="169"/>
      <c r="G252" s="126"/>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81"/>
      <c r="AK252" s="112">
        <f>IF(D252="","",COUNT($F$242:$AJ$242)-AL252)</f>
        <v>0</v>
      </c>
      <c r="AL252" s="113">
        <f>IF(D252="","",AQ252+AR252)</f>
        <v>0</v>
      </c>
      <c r="AM252" s="113">
        <f>IF(D252="","",COUNTIF(F252:AJ252,"休"))</f>
        <v>0</v>
      </c>
      <c r="AN252" s="84" t="str">
        <f>IF(D252="","",IFERROR(ROUND(AM252/AK252,3),""))</f>
        <v/>
      </c>
      <c r="AO252" s="513"/>
      <c r="AQ252" s="114">
        <f>+COUNTIF(F252:AJ252,"－")</f>
        <v>0</v>
      </c>
      <c r="AR252" s="114">
        <f>+COUNTIF(F252:AJ252,"外")</f>
        <v>0</v>
      </c>
    </row>
    <row r="253" spans="2:44" x14ac:dyDescent="0.15">
      <c r="B253" s="507"/>
      <c r="C253" s="510"/>
      <c r="D253" s="115" t="s">
        <v>137</v>
      </c>
      <c r="E253" s="135"/>
      <c r="F253" s="116"/>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62"/>
      <c r="AK253" s="112">
        <f t="shared" ref="AK253:AK255" si="170">IF(D253="","",COUNT($F$242:$AJ$242)-AL253)</f>
        <v>0</v>
      </c>
      <c r="AL253" s="113">
        <f t="shared" ref="AL253:AL255" si="171">IF(D253="","",AQ253+AR253)</f>
        <v>0</v>
      </c>
      <c r="AM253" s="113">
        <f t="shared" ref="AM253:AM255" si="172">IF(D253="","",COUNTIF(F253:AJ253,"休"))</f>
        <v>0</v>
      </c>
      <c r="AN253" s="84" t="str">
        <f t="shared" ref="AN253:AN255" si="173">IF(D253="","",IFERROR(ROUND(AM253/AK253,3),""))</f>
        <v/>
      </c>
      <c r="AO253" s="513"/>
      <c r="AQ253" s="114">
        <f>+COUNTIF(F253:AJ253,"－")</f>
        <v>0</v>
      </c>
      <c r="AR253" s="114">
        <f>+COUNTIF(F253:AJ253,"外")</f>
        <v>0</v>
      </c>
    </row>
    <row r="254" spans="2:44" x14ac:dyDescent="0.15">
      <c r="B254" s="507"/>
      <c r="C254" s="510"/>
      <c r="E254" s="135"/>
      <c r="F254" s="116"/>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62"/>
      <c r="AK254" s="112" t="str">
        <f t="shared" si="170"/>
        <v/>
      </c>
      <c r="AL254" s="113" t="str">
        <f t="shared" si="171"/>
        <v/>
      </c>
      <c r="AM254" s="113" t="str">
        <f t="shared" si="172"/>
        <v/>
      </c>
      <c r="AN254" s="84" t="str">
        <f t="shared" si="173"/>
        <v/>
      </c>
      <c r="AO254" s="513"/>
      <c r="AQ254" s="114">
        <f>+COUNTIF(F254:AJ254,"－")</f>
        <v>0</v>
      </c>
      <c r="AR254" s="114">
        <f>+COUNTIF(F254:AJ254,"外")</f>
        <v>0</v>
      </c>
    </row>
    <row r="255" spans="2:44" x14ac:dyDescent="0.15">
      <c r="B255" s="507"/>
      <c r="C255" s="511"/>
      <c r="D255" s="136"/>
      <c r="E255" s="128"/>
      <c r="F255" s="179"/>
      <c r="G255" s="170"/>
      <c r="H255" s="170"/>
      <c r="I255" s="170"/>
      <c r="J255" s="170"/>
      <c r="K255" s="170"/>
      <c r="L255" s="170"/>
      <c r="M255" s="170"/>
      <c r="N255" s="170"/>
      <c r="O255" s="170"/>
      <c r="P255" s="170"/>
      <c r="Q255" s="170"/>
      <c r="R255" s="170"/>
      <c r="S255" s="170"/>
      <c r="T255" s="170"/>
      <c r="U255" s="170"/>
      <c r="V255" s="170"/>
      <c r="W255" s="170"/>
      <c r="X255" s="170"/>
      <c r="Y255" s="170"/>
      <c r="Z255" s="170"/>
      <c r="AA255" s="170"/>
      <c r="AB255" s="170"/>
      <c r="AC255" s="170"/>
      <c r="AD255" s="170"/>
      <c r="AE255" s="170"/>
      <c r="AF255" s="170"/>
      <c r="AG255" s="170"/>
      <c r="AH255" s="170"/>
      <c r="AI255" s="170"/>
      <c r="AJ255" s="180"/>
      <c r="AK255" s="112" t="str">
        <f t="shared" si="170"/>
        <v/>
      </c>
      <c r="AL255" s="113" t="str">
        <f t="shared" si="171"/>
        <v/>
      </c>
      <c r="AM255" s="113" t="str">
        <f t="shared" si="172"/>
        <v/>
      </c>
      <c r="AN255" s="84" t="str">
        <f t="shared" si="173"/>
        <v/>
      </c>
      <c r="AO255" s="513"/>
      <c r="AQ255" s="114">
        <f>+COUNTIF(F255:AJ255,"－")</f>
        <v>0</v>
      </c>
      <c r="AR255" s="114">
        <f>+COUNTIF(F255:AJ255,"外")</f>
        <v>0</v>
      </c>
    </row>
    <row r="256" spans="2:44" ht="15" x14ac:dyDescent="0.15">
      <c r="B256" s="507"/>
      <c r="C256" s="509" t="s">
        <v>79</v>
      </c>
      <c r="D256" s="101" t="s">
        <v>127</v>
      </c>
      <c r="E256" s="138" t="s">
        <v>149</v>
      </c>
      <c r="F256" s="103" t="s">
        <v>110</v>
      </c>
      <c r="G256" s="104" t="s">
        <v>110</v>
      </c>
      <c r="H256" s="104" t="s">
        <v>110</v>
      </c>
      <c r="I256" s="104" t="s">
        <v>110</v>
      </c>
      <c r="J256" s="104" t="s">
        <v>110</v>
      </c>
      <c r="K256" s="104" t="s">
        <v>110</v>
      </c>
      <c r="L256" s="104" t="s">
        <v>110</v>
      </c>
      <c r="M256" s="104" t="s">
        <v>110</v>
      </c>
      <c r="N256" s="104" t="s">
        <v>110</v>
      </c>
      <c r="O256" s="104" t="s">
        <v>110</v>
      </c>
      <c r="P256" s="104" t="s">
        <v>110</v>
      </c>
      <c r="Q256" s="104" t="s">
        <v>110</v>
      </c>
      <c r="R256" s="104" t="s">
        <v>110</v>
      </c>
      <c r="S256" s="104" t="s">
        <v>110</v>
      </c>
      <c r="T256" s="104" t="s">
        <v>110</v>
      </c>
      <c r="U256" s="104" t="s">
        <v>110</v>
      </c>
      <c r="V256" s="104" t="s">
        <v>110</v>
      </c>
      <c r="W256" s="104" t="s">
        <v>110</v>
      </c>
      <c r="X256" s="104" t="s">
        <v>110</v>
      </c>
      <c r="Y256" s="104" t="s">
        <v>110</v>
      </c>
      <c r="Z256" s="104" t="s">
        <v>110</v>
      </c>
      <c r="AA256" s="104" t="s">
        <v>110</v>
      </c>
      <c r="AB256" s="104" t="s">
        <v>110</v>
      </c>
      <c r="AC256" s="104" t="s">
        <v>110</v>
      </c>
      <c r="AD256" s="104" t="s">
        <v>110</v>
      </c>
      <c r="AE256" s="104" t="s">
        <v>110</v>
      </c>
      <c r="AF256" s="104" t="s">
        <v>110</v>
      </c>
      <c r="AG256" s="104" t="s">
        <v>110</v>
      </c>
      <c r="AH256" s="104" t="s">
        <v>110</v>
      </c>
      <c r="AI256" s="104" t="s">
        <v>110</v>
      </c>
      <c r="AJ256" s="176" t="s">
        <v>110</v>
      </c>
      <c r="AK256" s="131"/>
      <c r="AL256" s="114"/>
      <c r="AM256" s="139"/>
      <c r="AN256" s="133"/>
      <c r="AO256" s="513"/>
    </row>
    <row r="257" spans="2:44" x14ac:dyDescent="0.15">
      <c r="B257" s="507"/>
      <c r="C257" s="510"/>
      <c r="D257" s="140" t="s">
        <v>137</v>
      </c>
      <c r="E257" s="108"/>
      <c r="F257" s="169"/>
      <c r="G257" s="126"/>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81"/>
      <c r="AK257" s="112">
        <f>IF(D257="","",COUNT($F$242:$AJ$242)-AL257)</f>
        <v>0</v>
      </c>
      <c r="AL257" s="113">
        <f>IF(D257="","",AQ257+AR257)</f>
        <v>0</v>
      </c>
      <c r="AM257" s="113">
        <f>IF(D257="","",COUNTIF(F257:AJ257,"休"))</f>
        <v>0</v>
      </c>
      <c r="AN257" s="84" t="str">
        <f>IF(D257="","",IFERROR(ROUND(AM257/AK257,3),""))</f>
        <v/>
      </c>
      <c r="AO257" s="513"/>
      <c r="AQ257" s="114">
        <f>+COUNTIF(F257:AJ257,"－")</f>
        <v>0</v>
      </c>
      <c r="AR257" s="114">
        <f>+COUNTIF(F257:AJ257,"外")</f>
        <v>0</v>
      </c>
    </row>
    <row r="258" spans="2:44" x14ac:dyDescent="0.15">
      <c r="B258" s="507"/>
      <c r="C258" s="510"/>
      <c r="E258" s="135"/>
      <c r="F258" s="116"/>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62"/>
      <c r="AK258" s="112" t="str">
        <f t="shared" ref="AK258:AK260" si="174">IF(D258="","",COUNT($F$242:$AJ$242)-AL258)</f>
        <v/>
      </c>
      <c r="AL258" s="113" t="str">
        <f t="shared" ref="AL258:AL260" si="175">IF(D258="","",AQ258+AR258)</f>
        <v/>
      </c>
      <c r="AM258" s="113" t="str">
        <f t="shared" ref="AM258:AM260" si="176">IF(D258="","",COUNTIF(F258:AJ258,"休"))</f>
        <v/>
      </c>
      <c r="AN258" s="84" t="str">
        <f t="shared" ref="AN258:AN260" si="177">IF(D258="","",IFERROR(ROUND(AM258/AK258,3),""))</f>
        <v/>
      </c>
      <c r="AO258" s="513"/>
      <c r="AQ258" s="114">
        <f>+COUNTIF(F258:AJ258,"－")</f>
        <v>0</v>
      </c>
      <c r="AR258" s="114">
        <f>+COUNTIF(F258:AJ258,"外")</f>
        <v>0</v>
      </c>
    </row>
    <row r="259" spans="2:44" x14ac:dyDescent="0.15">
      <c r="B259" s="507"/>
      <c r="C259" s="510"/>
      <c r="E259" s="135"/>
      <c r="F259" s="116"/>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62"/>
      <c r="AK259" s="112" t="str">
        <f t="shared" si="174"/>
        <v/>
      </c>
      <c r="AL259" s="113" t="str">
        <f t="shared" si="175"/>
        <v/>
      </c>
      <c r="AM259" s="113" t="str">
        <f t="shared" si="176"/>
        <v/>
      </c>
      <c r="AN259" s="84" t="str">
        <f t="shared" si="177"/>
        <v/>
      </c>
      <c r="AO259" s="513"/>
      <c r="AQ259" s="114">
        <f>+COUNTIF(F259:AJ259,"－")</f>
        <v>0</v>
      </c>
      <c r="AR259" s="114">
        <f>+COUNTIF(F259:AJ259,"外")</f>
        <v>0</v>
      </c>
    </row>
    <row r="260" spans="2:44" ht="14.25" thickBot="1" x14ac:dyDescent="0.2">
      <c r="B260" s="508"/>
      <c r="C260" s="511"/>
      <c r="D260" s="136"/>
      <c r="E260" s="128"/>
      <c r="F260" s="179"/>
      <c r="G260" s="170"/>
      <c r="H260" s="170"/>
      <c r="I260" s="170"/>
      <c r="J260" s="170"/>
      <c r="K260" s="170"/>
      <c r="L260" s="170"/>
      <c r="M260" s="170"/>
      <c r="N260" s="170"/>
      <c r="O260" s="170"/>
      <c r="P260" s="170"/>
      <c r="Q260" s="170"/>
      <c r="R260" s="170"/>
      <c r="S260" s="170"/>
      <c r="T260" s="170"/>
      <c r="U260" s="170"/>
      <c r="V260" s="170"/>
      <c r="W260" s="170"/>
      <c r="X260" s="170"/>
      <c r="Y260" s="170"/>
      <c r="Z260" s="170"/>
      <c r="AA260" s="170"/>
      <c r="AB260" s="170"/>
      <c r="AC260" s="170"/>
      <c r="AD260" s="170"/>
      <c r="AE260" s="170"/>
      <c r="AF260" s="170"/>
      <c r="AG260" s="170"/>
      <c r="AH260" s="170"/>
      <c r="AI260" s="170"/>
      <c r="AJ260" s="180"/>
      <c r="AK260" s="144" t="str">
        <f t="shared" si="174"/>
        <v/>
      </c>
      <c r="AL260" s="128" t="str">
        <f t="shared" si="175"/>
        <v/>
      </c>
      <c r="AM260" s="128" t="str">
        <f t="shared" si="176"/>
        <v/>
      </c>
      <c r="AN260" s="84" t="str">
        <f t="shared" si="177"/>
        <v/>
      </c>
      <c r="AO260" s="514"/>
      <c r="AQ260" s="114">
        <f>+COUNTIF(F260:AJ260,"－")</f>
        <v>0</v>
      </c>
      <c r="AR260" s="114">
        <f>+COUNTIF(F260:AJ260,"外")</f>
        <v>0</v>
      </c>
    </row>
    <row r="261" spans="2:44" ht="14.25" thickBot="1" x14ac:dyDescent="0.2">
      <c r="B261" s="145"/>
      <c r="C261" s="146"/>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c r="AH261" s="111"/>
      <c r="AI261" s="111"/>
      <c r="AJ261" s="111"/>
      <c r="AK261" s="147"/>
      <c r="AN261" s="148" t="s">
        <v>153</v>
      </c>
      <c r="AO261" s="149" t="e">
        <f>IF(AO245&gt;=0.285,"OK","NG")</f>
        <v>#DIV/0!</v>
      </c>
      <c r="AQ261" s="47"/>
      <c r="AR261" s="47"/>
    </row>
    <row r="262" spans="2:44" x14ac:dyDescent="0.15">
      <c r="B262" s="145"/>
      <c r="C262" s="146"/>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c r="AH262" s="111"/>
      <c r="AI262" s="111"/>
      <c r="AJ262" s="111"/>
      <c r="AK262" s="147"/>
      <c r="AN262" s="175"/>
      <c r="AO262" s="84"/>
      <c r="AQ262" s="47"/>
      <c r="AR262" s="47"/>
    </row>
    <row r="263" spans="2:44" hidden="1" x14ac:dyDescent="0.15">
      <c r="F263" s="47" t="e">
        <f>YEAR(F266)</f>
        <v>#VALUE!</v>
      </c>
      <c r="G263" s="47" t="e">
        <f>MONTH(F266)</f>
        <v>#VALUE!</v>
      </c>
    </row>
    <row r="264" spans="2:44" x14ac:dyDescent="0.15">
      <c r="B264" s="515"/>
      <c r="C264" s="516"/>
      <c r="D264" s="517"/>
      <c r="E264" s="151" t="s">
        <v>141</v>
      </c>
      <c r="F264" s="523" t="e">
        <f>F266</f>
        <v>#VALUE!</v>
      </c>
      <c r="G264" s="524"/>
      <c r="H264" s="524"/>
      <c r="I264" s="524"/>
      <c r="J264" s="524"/>
      <c r="K264" s="524"/>
      <c r="L264" s="524"/>
      <c r="M264" s="524"/>
      <c r="N264" s="524"/>
      <c r="O264" s="524"/>
      <c r="P264" s="524"/>
      <c r="Q264" s="524"/>
      <c r="R264" s="524"/>
      <c r="S264" s="524"/>
      <c r="T264" s="524"/>
      <c r="U264" s="524"/>
      <c r="V264" s="524"/>
      <c r="W264" s="524"/>
      <c r="X264" s="524"/>
      <c r="Y264" s="524"/>
      <c r="Z264" s="524"/>
      <c r="AA264" s="524"/>
      <c r="AB264" s="524"/>
      <c r="AC264" s="524"/>
      <c r="AD264" s="524"/>
      <c r="AE264" s="524"/>
      <c r="AF264" s="524"/>
      <c r="AG264" s="524"/>
      <c r="AH264" s="524"/>
      <c r="AI264" s="524"/>
      <c r="AJ264" s="524"/>
      <c r="AK264" s="526" t="s">
        <v>80</v>
      </c>
      <c r="AL264" s="529" t="s">
        <v>81</v>
      </c>
      <c r="AM264" s="532" t="s">
        <v>73</v>
      </c>
      <c r="AN264" s="481" t="s">
        <v>142</v>
      </c>
      <c r="AO264" s="479" t="s">
        <v>143</v>
      </c>
      <c r="AQ264" s="502" t="s">
        <v>164</v>
      </c>
      <c r="AR264" s="502" t="s">
        <v>109</v>
      </c>
    </row>
    <row r="265" spans="2:44" ht="13.5" hidden="1" customHeight="1" x14ac:dyDescent="0.15">
      <c r="B265" s="518"/>
      <c r="C265" s="505"/>
      <c r="D265" s="519"/>
      <c r="E265" s="152"/>
      <c r="F265" s="94" t="e">
        <f>DATE($F263,$G263,1)</f>
        <v>#VALUE!</v>
      </c>
      <c r="G265" s="94" t="e">
        <f t="shared" ref="G265:AJ265" si="178">F265+1</f>
        <v>#VALUE!</v>
      </c>
      <c r="H265" s="94" t="e">
        <f t="shared" si="178"/>
        <v>#VALUE!</v>
      </c>
      <c r="I265" s="94" t="e">
        <f t="shared" si="178"/>
        <v>#VALUE!</v>
      </c>
      <c r="J265" s="94" t="e">
        <f t="shared" si="178"/>
        <v>#VALUE!</v>
      </c>
      <c r="K265" s="94" t="e">
        <f t="shared" si="178"/>
        <v>#VALUE!</v>
      </c>
      <c r="L265" s="94" t="e">
        <f t="shared" si="178"/>
        <v>#VALUE!</v>
      </c>
      <c r="M265" s="94" t="e">
        <f t="shared" si="178"/>
        <v>#VALUE!</v>
      </c>
      <c r="N265" s="94" t="e">
        <f t="shared" si="178"/>
        <v>#VALUE!</v>
      </c>
      <c r="O265" s="94" t="e">
        <f t="shared" si="178"/>
        <v>#VALUE!</v>
      </c>
      <c r="P265" s="94" t="e">
        <f t="shared" si="178"/>
        <v>#VALUE!</v>
      </c>
      <c r="Q265" s="94" t="e">
        <f t="shared" si="178"/>
        <v>#VALUE!</v>
      </c>
      <c r="R265" s="94" t="e">
        <f t="shared" si="178"/>
        <v>#VALUE!</v>
      </c>
      <c r="S265" s="94" t="e">
        <f t="shared" si="178"/>
        <v>#VALUE!</v>
      </c>
      <c r="T265" s="94" t="e">
        <f t="shared" si="178"/>
        <v>#VALUE!</v>
      </c>
      <c r="U265" s="94" t="e">
        <f t="shared" si="178"/>
        <v>#VALUE!</v>
      </c>
      <c r="V265" s="94" t="e">
        <f t="shared" si="178"/>
        <v>#VALUE!</v>
      </c>
      <c r="W265" s="94" t="e">
        <f t="shared" si="178"/>
        <v>#VALUE!</v>
      </c>
      <c r="X265" s="94" t="e">
        <f t="shared" si="178"/>
        <v>#VALUE!</v>
      </c>
      <c r="Y265" s="94" t="e">
        <f t="shared" si="178"/>
        <v>#VALUE!</v>
      </c>
      <c r="Z265" s="94" t="e">
        <f t="shared" si="178"/>
        <v>#VALUE!</v>
      </c>
      <c r="AA265" s="94" t="e">
        <f t="shared" si="178"/>
        <v>#VALUE!</v>
      </c>
      <c r="AB265" s="94" t="e">
        <f t="shared" si="178"/>
        <v>#VALUE!</v>
      </c>
      <c r="AC265" s="94" t="e">
        <f t="shared" si="178"/>
        <v>#VALUE!</v>
      </c>
      <c r="AD265" s="94" t="e">
        <f t="shared" si="178"/>
        <v>#VALUE!</v>
      </c>
      <c r="AE265" s="94" t="e">
        <f t="shared" si="178"/>
        <v>#VALUE!</v>
      </c>
      <c r="AF265" s="94" t="e">
        <f t="shared" si="178"/>
        <v>#VALUE!</v>
      </c>
      <c r="AG265" s="94" t="e">
        <f t="shared" si="178"/>
        <v>#VALUE!</v>
      </c>
      <c r="AH265" s="94" t="e">
        <f t="shared" si="178"/>
        <v>#VALUE!</v>
      </c>
      <c r="AI265" s="94" t="e">
        <f t="shared" si="178"/>
        <v>#VALUE!</v>
      </c>
      <c r="AJ265" s="94" t="e">
        <f t="shared" si="178"/>
        <v>#VALUE!</v>
      </c>
      <c r="AK265" s="527"/>
      <c r="AL265" s="530"/>
      <c r="AM265" s="533"/>
      <c r="AN265" s="481"/>
      <c r="AO265" s="479"/>
      <c r="AQ265" s="502"/>
      <c r="AR265" s="502"/>
    </row>
    <row r="266" spans="2:44" x14ac:dyDescent="0.15">
      <c r="B266" s="518"/>
      <c r="C266" s="505"/>
      <c r="D266" s="519"/>
      <c r="E266" s="153" t="s">
        <v>145</v>
      </c>
      <c r="F266" s="154" t="e">
        <f>IF(EDATE(F241,1)&gt;$F$7,"",EDATE(F241,1))</f>
        <v>#VALUE!</v>
      </c>
      <c r="G266" s="94" t="e">
        <f t="shared" ref="G266:AJ266" si="179">IF(G265&gt;$F$7,"",IF(F266=EOMONTH(DATE($F263,$G263,1),0),"",IF(F266="","",F266+1)))</f>
        <v>#VALUE!</v>
      </c>
      <c r="H266" s="94" t="e">
        <f t="shared" si="179"/>
        <v>#VALUE!</v>
      </c>
      <c r="I266" s="94" t="e">
        <f t="shared" si="179"/>
        <v>#VALUE!</v>
      </c>
      <c r="J266" s="94" t="e">
        <f t="shared" si="179"/>
        <v>#VALUE!</v>
      </c>
      <c r="K266" s="94" t="e">
        <f t="shared" si="179"/>
        <v>#VALUE!</v>
      </c>
      <c r="L266" s="94" t="e">
        <f t="shared" si="179"/>
        <v>#VALUE!</v>
      </c>
      <c r="M266" s="94" t="e">
        <f t="shared" si="179"/>
        <v>#VALUE!</v>
      </c>
      <c r="N266" s="94" t="e">
        <f t="shared" si="179"/>
        <v>#VALUE!</v>
      </c>
      <c r="O266" s="94" t="e">
        <f t="shared" si="179"/>
        <v>#VALUE!</v>
      </c>
      <c r="P266" s="94" t="e">
        <f t="shared" si="179"/>
        <v>#VALUE!</v>
      </c>
      <c r="Q266" s="94" t="e">
        <f t="shared" si="179"/>
        <v>#VALUE!</v>
      </c>
      <c r="R266" s="94" t="e">
        <f t="shared" si="179"/>
        <v>#VALUE!</v>
      </c>
      <c r="S266" s="94" t="e">
        <f t="shared" si="179"/>
        <v>#VALUE!</v>
      </c>
      <c r="T266" s="94" t="e">
        <f t="shared" si="179"/>
        <v>#VALUE!</v>
      </c>
      <c r="U266" s="94" t="e">
        <f t="shared" si="179"/>
        <v>#VALUE!</v>
      </c>
      <c r="V266" s="94" t="e">
        <f t="shared" si="179"/>
        <v>#VALUE!</v>
      </c>
      <c r="W266" s="94" t="e">
        <f t="shared" si="179"/>
        <v>#VALUE!</v>
      </c>
      <c r="X266" s="94" t="e">
        <f t="shared" si="179"/>
        <v>#VALUE!</v>
      </c>
      <c r="Y266" s="94" t="e">
        <f t="shared" si="179"/>
        <v>#VALUE!</v>
      </c>
      <c r="Z266" s="94" t="e">
        <f t="shared" si="179"/>
        <v>#VALUE!</v>
      </c>
      <c r="AA266" s="94" t="e">
        <f t="shared" si="179"/>
        <v>#VALUE!</v>
      </c>
      <c r="AB266" s="94" t="e">
        <f t="shared" si="179"/>
        <v>#VALUE!</v>
      </c>
      <c r="AC266" s="94" t="e">
        <f t="shared" si="179"/>
        <v>#VALUE!</v>
      </c>
      <c r="AD266" s="94" t="e">
        <f t="shared" si="179"/>
        <v>#VALUE!</v>
      </c>
      <c r="AE266" s="94" t="e">
        <f t="shared" si="179"/>
        <v>#VALUE!</v>
      </c>
      <c r="AF266" s="94" t="e">
        <f t="shared" si="179"/>
        <v>#VALUE!</v>
      </c>
      <c r="AG266" s="94" t="e">
        <f t="shared" si="179"/>
        <v>#VALUE!</v>
      </c>
      <c r="AH266" s="94" t="e">
        <f t="shared" si="179"/>
        <v>#VALUE!</v>
      </c>
      <c r="AI266" s="94" t="e">
        <f t="shared" si="179"/>
        <v>#VALUE!</v>
      </c>
      <c r="AJ266" s="94" t="e">
        <f t="shared" si="179"/>
        <v>#VALUE!</v>
      </c>
      <c r="AK266" s="527"/>
      <c r="AL266" s="530"/>
      <c r="AM266" s="533"/>
      <c r="AN266" s="481"/>
      <c r="AO266" s="479"/>
      <c r="AQ266" s="502"/>
      <c r="AR266" s="502"/>
    </row>
    <row r="267" spans="2:44" x14ac:dyDescent="0.15">
      <c r="B267" s="520"/>
      <c r="C267" s="521"/>
      <c r="D267" s="522"/>
      <c r="E267" s="89" t="s">
        <v>65</v>
      </c>
      <c r="F267" s="155" t="str">
        <f>IFERROR(TEXT(WEEKDAY(+F266),"aaa"),"")</f>
        <v/>
      </c>
      <c r="G267" s="155" t="str">
        <f t="shared" ref="G267:AJ267" si="180">IFERROR(TEXT(WEEKDAY(+G266),"aaa"),"")</f>
        <v/>
      </c>
      <c r="H267" s="155" t="str">
        <f t="shared" si="180"/>
        <v/>
      </c>
      <c r="I267" s="155" t="str">
        <f t="shared" si="180"/>
        <v/>
      </c>
      <c r="J267" s="155" t="str">
        <f t="shared" si="180"/>
        <v/>
      </c>
      <c r="K267" s="155" t="str">
        <f t="shared" si="180"/>
        <v/>
      </c>
      <c r="L267" s="155" t="str">
        <f t="shared" si="180"/>
        <v/>
      </c>
      <c r="M267" s="155" t="str">
        <f t="shared" si="180"/>
        <v/>
      </c>
      <c r="N267" s="155" t="str">
        <f t="shared" si="180"/>
        <v/>
      </c>
      <c r="O267" s="155" t="str">
        <f t="shared" si="180"/>
        <v/>
      </c>
      <c r="P267" s="155" t="str">
        <f t="shared" si="180"/>
        <v/>
      </c>
      <c r="Q267" s="155" t="str">
        <f t="shared" si="180"/>
        <v/>
      </c>
      <c r="R267" s="155" t="str">
        <f t="shared" si="180"/>
        <v/>
      </c>
      <c r="S267" s="155" t="str">
        <f t="shared" si="180"/>
        <v/>
      </c>
      <c r="T267" s="155" t="str">
        <f t="shared" si="180"/>
        <v/>
      </c>
      <c r="U267" s="155" t="str">
        <f t="shared" si="180"/>
        <v/>
      </c>
      <c r="V267" s="155" t="str">
        <f t="shared" si="180"/>
        <v/>
      </c>
      <c r="W267" s="155" t="str">
        <f t="shared" si="180"/>
        <v/>
      </c>
      <c r="X267" s="155" t="str">
        <f t="shared" si="180"/>
        <v/>
      </c>
      <c r="Y267" s="155" t="str">
        <f t="shared" si="180"/>
        <v/>
      </c>
      <c r="Z267" s="155" t="str">
        <f t="shared" si="180"/>
        <v/>
      </c>
      <c r="AA267" s="155" t="str">
        <f t="shared" si="180"/>
        <v/>
      </c>
      <c r="AB267" s="155" t="str">
        <f t="shared" si="180"/>
        <v/>
      </c>
      <c r="AC267" s="155" t="str">
        <f t="shared" si="180"/>
        <v/>
      </c>
      <c r="AD267" s="155" t="str">
        <f t="shared" si="180"/>
        <v/>
      </c>
      <c r="AE267" s="155" t="str">
        <f t="shared" si="180"/>
        <v/>
      </c>
      <c r="AF267" s="155" t="str">
        <f t="shared" si="180"/>
        <v/>
      </c>
      <c r="AG267" s="155" t="str">
        <f t="shared" si="180"/>
        <v/>
      </c>
      <c r="AH267" s="155" t="str">
        <f t="shared" si="180"/>
        <v/>
      </c>
      <c r="AI267" s="155" t="str">
        <f t="shared" si="180"/>
        <v/>
      </c>
      <c r="AJ267" s="155" t="str">
        <f t="shared" si="180"/>
        <v/>
      </c>
      <c r="AK267" s="527"/>
      <c r="AL267" s="530"/>
      <c r="AM267" s="533"/>
      <c r="AN267" s="481"/>
      <c r="AO267" s="479"/>
      <c r="AQ267" s="502"/>
      <c r="AR267" s="502"/>
    </row>
    <row r="268" spans="2:44" ht="21" customHeight="1" x14ac:dyDescent="0.15">
      <c r="B268" s="156" t="s">
        <v>146</v>
      </c>
      <c r="C268" s="157" t="s">
        <v>147</v>
      </c>
      <c r="D268" s="101" t="s">
        <v>152</v>
      </c>
      <c r="E268" s="102" t="s">
        <v>149</v>
      </c>
      <c r="F268" s="103" t="s">
        <v>110</v>
      </c>
      <c r="G268" s="104" t="s">
        <v>110</v>
      </c>
      <c r="H268" s="104" t="s">
        <v>110</v>
      </c>
      <c r="I268" s="104" t="s">
        <v>110</v>
      </c>
      <c r="J268" s="104" t="s">
        <v>110</v>
      </c>
      <c r="K268" s="104" t="s">
        <v>110</v>
      </c>
      <c r="L268" s="104" t="s">
        <v>110</v>
      </c>
      <c r="M268" s="104" t="s">
        <v>110</v>
      </c>
      <c r="N268" s="104" t="s">
        <v>110</v>
      </c>
      <c r="O268" s="104" t="s">
        <v>110</v>
      </c>
      <c r="P268" s="104" t="s">
        <v>110</v>
      </c>
      <c r="Q268" s="104" t="s">
        <v>110</v>
      </c>
      <c r="R268" s="104" t="s">
        <v>110</v>
      </c>
      <c r="S268" s="104" t="s">
        <v>110</v>
      </c>
      <c r="T268" s="104" t="s">
        <v>110</v>
      </c>
      <c r="U268" s="104" t="s">
        <v>110</v>
      </c>
      <c r="V268" s="104" t="s">
        <v>110</v>
      </c>
      <c r="W268" s="104" t="s">
        <v>110</v>
      </c>
      <c r="X268" s="104" t="s">
        <v>110</v>
      </c>
      <c r="Y268" s="104" t="s">
        <v>110</v>
      </c>
      <c r="Z268" s="104" t="s">
        <v>110</v>
      </c>
      <c r="AA268" s="104" t="s">
        <v>110</v>
      </c>
      <c r="AB268" s="104" t="s">
        <v>110</v>
      </c>
      <c r="AC268" s="104" t="s">
        <v>110</v>
      </c>
      <c r="AD268" s="104" t="s">
        <v>110</v>
      </c>
      <c r="AE268" s="104" t="s">
        <v>110</v>
      </c>
      <c r="AF268" s="104" t="s">
        <v>110</v>
      </c>
      <c r="AG268" s="104" t="s">
        <v>110</v>
      </c>
      <c r="AH268" s="104" t="s">
        <v>110</v>
      </c>
      <c r="AI268" s="104" t="s">
        <v>110</v>
      </c>
      <c r="AJ268" s="176" t="s">
        <v>110</v>
      </c>
      <c r="AK268" s="528"/>
      <c r="AL268" s="531"/>
      <c r="AM268" s="534"/>
      <c r="AN268" s="106" t="s">
        <v>159</v>
      </c>
      <c r="AO268" s="105" t="s">
        <v>108</v>
      </c>
      <c r="AQ268" s="503"/>
      <c r="AR268" s="503"/>
    </row>
    <row r="269" spans="2:44" ht="13.5" customHeight="1" x14ac:dyDescent="0.15">
      <c r="B269" s="506" t="s">
        <v>75</v>
      </c>
      <c r="C269" s="509" t="s">
        <v>76</v>
      </c>
      <c r="D269" s="107" t="s">
        <v>136</v>
      </c>
      <c r="E269" s="108"/>
      <c r="F269" s="177"/>
      <c r="G269" s="165"/>
      <c r="H269" s="165"/>
      <c r="I269" s="165"/>
      <c r="J269" s="165"/>
      <c r="K269" s="165"/>
      <c r="L269" s="165"/>
      <c r="M269" s="165"/>
      <c r="N269" s="165"/>
      <c r="O269" s="165"/>
      <c r="P269" s="165"/>
      <c r="Q269" s="165"/>
      <c r="R269" s="165"/>
      <c r="S269" s="165"/>
      <c r="T269" s="165"/>
      <c r="U269" s="165"/>
      <c r="V269" s="165"/>
      <c r="W269" s="165"/>
      <c r="X269" s="165"/>
      <c r="Y269" s="165"/>
      <c r="Z269" s="165"/>
      <c r="AA269" s="165"/>
      <c r="AB269" s="165"/>
      <c r="AC269" s="165"/>
      <c r="AD269" s="165"/>
      <c r="AE269" s="165"/>
      <c r="AF269" s="165"/>
      <c r="AG269" s="165"/>
      <c r="AH269" s="165"/>
      <c r="AI269" s="165"/>
      <c r="AJ269" s="178"/>
      <c r="AK269" s="112">
        <f>IF(D269="","",COUNT($F$266:$AJ$266)-AL269)</f>
        <v>0</v>
      </c>
      <c r="AL269" s="113">
        <f>IF(D269="","",AQ269+AR269)</f>
        <v>0</v>
      </c>
      <c r="AM269" s="113">
        <f>IF(D269="","",COUNTIF(F269:AJ269,"休"))</f>
        <v>0</v>
      </c>
      <c r="AN269" s="84" t="str">
        <f>IF(D269="","",IFERROR(ROUND(AM269/AK269,3),""))</f>
        <v/>
      </c>
      <c r="AO269" s="512" t="e">
        <f>ROUND(AVERAGE(AN269:AN284),3)</f>
        <v>#DIV/0!</v>
      </c>
      <c r="AQ269" s="114">
        <f>+COUNTIF(F269:AJ269,"－")</f>
        <v>0</v>
      </c>
      <c r="AR269" s="114">
        <f>+COUNTIF(F269:AJ269,"外")</f>
        <v>0</v>
      </c>
    </row>
    <row r="270" spans="2:44" ht="13.5" customHeight="1" x14ac:dyDescent="0.15">
      <c r="B270" s="507"/>
      <c r="C270" s="510"/>
      <c r="D270" s="115" t="s">
        <v>137</v>
      </c>
      <c r="E270" s="108"/>
      <c r="F270" s="116"/>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62"/>
      <c r="AK270" s="112">
        <f t="shared" ref="AK270:AK274" si="181">IF(D270="","",COUNT($F$266:$AJ$266)-AL270)</f>
        <v>0</v>
      </c>
      <c r="AL270" s="113">
        <f t="shared" ref="AL270:AL274" si="182">IF(D270="","",AQ270+AR270)</f>
        <v>0</v>
      </c>
      <c r="AM270" s="113">
        <f t="shared" ref="AM270:AM274" si="183">IF(D270="","",COUNTIF(F270:AJ270,"休"))</f>
        <v>0</v>
      </c>
      <c r="AN270" s="84" t="str">
        <f t="shared" ref="AN270:AN274" si="184">IF(D270="","",IFERROR(ROUND(AM270/AK270,3),""))</f>
        <v/>
      </c>
      <c r="AO270" s="513"/>
      <c r="AQ270" s="114">
        <f>+COUNTIF(F270:AJ270,"－")</f>
        <v>0</v>
      </c>
      <c r="AR270" s="114">
        <f>+COUNTIF(F270:AJ270,"外")</f>
        <v>0</v>
      </c>
    </row>
    <row r="271" spans="2:44" x14ac:dyDescent="0.15">
      <c r="B271" s="507"/>
      <c r="C271" s="510"/>
      <c r="D271" s="120" t="s">
        <v>138</v>
      </c>
      <c r="E271" s="108"/>
      <c r="F271" s="116"/>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62"/>
      <c r="AK271" s="112">
        <f t="shared" si="181"/>
        <v>0</v>
      </c>
      <c r="AL271" s="113">
        <f t="shared" si="182"/>
        <v>0</v>
      </c>
      <c r="AM271" s="113">
        <f t="shared" si="183"/>
        <v>0</v>
      </c>
      <c r="AN271" s="84" t="str">
        <f t="shared" si="184"/>
        <v/>
      </c>
      <c r="AO271" s="513"/>
      <c r="AQ271" s="114">
        <f>+COUNTIF(F271:AJ271,"－")</f>
        <v>0</v>
      </c>
      <c r="AR271" s="114">
        <f t="shared" ref="AR271:AR274" si="185">+COUNTIF(F271:AJ271,"外")</f>
        <v>0</v>
      </c>
    </row>
    <row r="272" spans="2:44" x14ac:dyDescent="0.15">
      <c r="B272" s="507"/>
      <c r="C272" s="510"/>
      <c r="D272" s="120" t="s">
        <v>139</v>
      </c>
      <c r="E272" s="121"/>
      <c r="F272" s="116"/>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62"/>
      <c r="AK272" s="112">
        <f t="shared" si="181"/>
        <v>0</v>
      </c>
      <c r="AL272" s="113">
        <f t="shared" si="182"/>
        <v>0</v>
      </c>
      <c r="AM272" s="113">
        <f t="shared" si="183"/>
        <v>0</v>
      </c>
      <c r="AN272" s="84" t="str">
        <f t="shared" si="184"/>
        <v/>
      </c>
      <c r="AO272" s="513"/>
      <c r="AQ272" s="114">
        <f>+COUNTIF(F272:AJ272,"－")</f>
        <v>0</v>
      </c>
      <c r="AR272" s="114">
        <f t="shared" si="185"/>
        <v>0</v>
      </c>
    </row>
    <row r="273" spans="2:44" x14ac:dyDescent="0.15">
      <c r="B273" s="507"/>
      <c r="C273" s="510"/>
      <c r="D273" s="120" t="s">
        <v>140</v>
      </c>
      <c r="E273" s="108"/>
      <c r="F273" s="116"/>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62"/>
      <c r="AK273" s="112">
        <f t="shared" si="181"/>
        <v>0</v>
      </c>
      <c r="AL273" s="113">
        <f t="shared" si="182"/>
        <v>0</v>
      </c>
      <c r="AM273" s="113">
        <f t="shared" si="183"/>
        <v>0</v>
      </c>
      <c r="AN273" s="84" t="str">
        <f t="shared" si="184"/>
        <v/>
      </c>
      <c r="AO273" s="513"/>
      <c r="AQ273" s="114">
        <f t="shared" ref="AQ273:AQ274" si="186">+COUNTIF(F273:AJ273,"－")</f>
        <v>0</v>
      </c>
      <c r="AR273" s="114">
        <f t="shared" si="185"/>
        <v>0</v>
      </c>
    </row>
    <row r="274" spans="2:44" x14ac:dyDescent="0.15">
      <c r="B274" s="508"/>
      <c r="C274" s="511"/>
      <c r="D274" s="122">
        <f>E$29</f>
        <v>0</v>
      </c>
      <c r="E274" s="123"/>
      <c r="F274" s="179"/>
      <c r="G274" s="170"/>
      <c r="H274" s="170"/>
      <c r="I274" s="170"/>
      <c r="J274" s="170"/>
      <c r="K274" s="170"/>
      <c r="L274" s="170"/>
      <c r="M274" s="170"/>
      <c r="N274" s="170"/>
      <c r="O274" s="170"/>
      <c r="P274" s="170"/>
      <c r="Q274" s="170"/>
      <c r="R274" s="170"/>
      <c r="S274" s="170"/>
      <c r="T274" s="170"/>
      <c r="U274" s="170"/>
      <c r="V274" s="170"/>
      <c r="W274" s="170"/>
      <c r="X274" s="170"/>
      <c r="Y274" s="170"/>
      <c r="Z274" s="170"/>
      <c r="AA274" s="170"/>
      <c r="AB274" s="170"/>
      <c r="AC274" s="170"/>
      <c r="AD274" s="170"/>
      <c r="AE274" s="170"/>
      <c r="AF274" s="170"/>
      <c r="AG274" s="170"/>
      <c r="AH274" s="170"/>
      <c r="AI274" s="170"/>
      <c r="AJ274" s="180"/>
      <c r="AK274" s="112">
        <f t="shared" si="181"/>
        <v>0</v>
      </c>
      <c r="AL274" s="113">
        <f t="shared" si="182"/>
        <v>0</v>
      </c>
      <c r="AM274" s="128">
        <f t="shared" si="183"/>
        <v>0</v>
      </c>
      <c r="AN274" s="84" t="str">
        <f t="shared" si="184"/>
        <v/>
      </c>
      <c r="AO274" s="513"/>
      <c r="AQ274" s="114">
        <f t="shared" si="186"/>
        <v>0</v>
      </c>
      <c r="AR274" s="114">
        <f t="shared" si="185"/>
        <v>0</v>
      </c>
    </row>
    <row r="275" spans="2:44" ht="15" x14ac:dyDescent="0.15">
      <c r="B275" s="506" t="s">
        <v>77</v>
      </c>
      <c r="C275" s="509" t="s">
        <v>78</v>
      </c>
      <c r="D275" s="101" t="s">
        <v>152</v>
      </c>
      <c r="E275" s="129" t="s">
        <v>149</v>
      </c>
      <c r="F275" s="103" t="s">
        <v>165</v>
      </c>
      <c r="G275" s="104" t="s">
        <v>165</v>
      </c>
      <c r="H275" s="104" t="s">
        <v>165</v>
      </c>
      <c r="I275" s="104" t="s">
        <v>165</v>
      </c>
      <c r="J275" s="104" t="s">
        <v>165</v>
      </c>
      <c r="K275" s="104" t="s">
        <v>165</v>
      </c>
      <c r="L275" s="104" t="s">
        <v>165</v>
      </c>
      <c r="M275" s="104" t="s">
        <v>165</v>
      </c>
      <c r="N275" s="104" t="s">
        <v>165</v>
      </c>
      <c r="O275" s="104" t="s">
        <v>165</v>
      </c>
      <c r="P275" s="104" t="s">
        <v>165</v>
      </c>
      <c r="Q275" s="104" t="s">
        <v>165</v>
      </c>
      <c r="R275" s="104" t="s">
        <v>165</v>
      </c>
      <c r="S275" s="104" t="s">
        <v>165</v>
      </c>
      <c r="T275" s="104" t="s">
        <v>165</v>
      </c>
      <c r="U275" s="104" t="s">
        <v>165</v>
      </c>
      <c r="V275" s="104" t="s">
        <v>165</v>
      </c>
      <c r="W275" s="104" t="s">
        <v>165</v>
      </c>
      <c r="X275" s="104" t="s">
        <v>165</v>
      </c>
      <c r="Y275" s="104" t="s">
        <v>165</v>
      </c>
      <c r="Z275" s="104" t="s">
        <v>165</v>
      </c>
      <c r="AA275" s="104" t="s">
        <v>165</v>
      </c>
      <c r="AB275" s="104" t="s">
        <v>165</v>
      </c>
      <c r="AC275" s="104" t="s">
        <v>165</v>
      </c>
      <c r="AD275" s="104" t="s">
        <v>165</v>
      </c>
      <c r="AE275" s="104" t="s">
        <v>165</v>
      </c>
      <c r="AF275" s="104" t="s">
        <v>165</v>
      </c>
      <c r="AG275" s="104" t="s">
        <v>165</v>
      </c>
      <c r="AH275" s="104" t="s">
        <v>165</v>
      </c>
      <c r="AI275" s="104" t="s">
        <v>165</v>
      </c>
      <c r="AJ275" s="176" t="s">
        <v>165</v>
      </c>
      <c r="AK275" s="131"/>
      <c r="AL275" s="114"/>
      <c r="AM275" s="132"/>
      <c r="AN275" s="133"/>
      <c r="AO275" s="513"/>
    </row>
    <row r="276" spans="2:44" x14ac:dyDescent="0.15">
      <c r="B276" s="507"/>
      <c r="C276" s="510"/>
      <c r="D276" s="134" t="s">
        <v>136</v>
      </c>
      <c r="E276" s="108"/>
      <c r="F276" s="169"/>
      <c r="G276" s="126"/>
      <c r="H276" s="126"/>
      <c r="I276" s="126"/>
      <c r="J276" s="126"/>
      <c r="K276" s="126"/>
      <c r="L276" s="126"/>
      <c r="M276" s="126"/>
      <c r="N276" s="126"/>
      <c r="O276" s="126"/>
      <c r="P276" s="126"/>
      <c r="Q276" s="126"/>
      <c r="R276" s="126"/>
      <c r="S276" s="126"/>
      <c r="T276" s="126"/>
      <c r="U276" s="126"/>
      <c r="V276" s="126"/>
      <c r="W276" s="126"/>
      <c r="X276" s="126"/>
      <c r="Y276" s="126"/>
      <c r="Z276" s="126"/>
      <c r="AA276" s="126"/>
      <c r="AB276" s="126"/>
      <c r="AC276" s="126"/>
      <c r="AD276" s="126"/>
      <c r="AE276" s="126"/>
      <c r="AF276" s="126"/>
      <c r="AG276" s="126"/>
      <c r="AH276" s="126"/>
      <c r="AI276" s="126"/>
      <c r="AJ276" s="181"/>
      <c r="AK276" s="112">
        <f>IF(D276="","",COUNT($F$266:$AJ$266)-AL276)</f>
        <v>0</v>
      </c>
      <c r="AL276" s="113">
        <f>IF(D276="","",AQ276+AR276)</f>
        <v>0</v>
      </c>
      <c r="AM276" s="113">
        <f>IF(D276="","",COUNTIF(F276:AJ276,"休"))</f>
        <v>0</v>
      </c>
      <c r="AN276" s="84" t="str">
        <f>IF(D276="","",IFERROR(ROUND(AM276/AK276,3),""))</f>
        <v/>
      </c>
      <c r="AO276" s="513"/>
      <c r="AQ276" s="114">
        <f>+COUNTIF(F276:AJ276,"－")</f>
        <v>0</v>
      </c>
      <c r="AR276" s="114">
        <f>+COUNTIF(F276:AJ276,"外")</f>
        <v>0</v>
      </c>
    </row>
    <row r="277" spans="2:44" x14ac:dyDescent="0.15">
      <c r="B277" s="507"/>
      <c r="C277" s="510"/>
      <c r="D277" s="115" t="s">
        <v>137</v>
      </c>
      <c r="E277" s="135"/>
      <c r="F277" s="116"/>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62"/>
      <c r="AK277" s="112">
        <f t="shared" ref="AK277:AK279" si="187">IF(D277="","",COUNT($F$266:$AJ$266)-AL277)</f>
        <v>0</v>
      </c>
      <c r="AL277" s="113">
        <f t="shared" ref="AL277:AL279" si="188">IF(D277="","",AQ277+AR277)</f>
        <v>0</v>
      </c>
      <c r="AM277" s="113">
        <f t="shared" ref="AM277:AM279" si="189">IF(D277="","",COUNTIF(F277:AJ277,"休"))</f>
        <v>0</v>
      </c>
      <c r="AN277" s="84" t="str">
        <f t="shared" ref="AN277:AN279" si="190">IF(D277="","",IFERROR(ROUND(AM277/AK277,3),""))</f>
        <v/>
      </c>
      <c r="AO277" s="513"/>
      <c r="AQ277" s="114">
        <f>+COUNTIF(F277:AJ277,"－")</f>
        <v>0</v>
      </c>
      <c r="AR277" s="114">
        <f>+COUNTIF(F277:AJ277,"外")</f>
        <v>0</v>
      </c>
    </row>
    <row r="278" spans="2:44" x14ac:dyDescent="0.15">
      <c r="B278" s="507"/>
      <c r="C278" s="510"/>
      <c r="E278" s="135"/>
      <c r="F278" s="116"/>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62"/>
      <c r="AK278" s="112" t="str">
        <f t="shared" si="187"/>
        <v/>
      </c>
      <c r="AL278" s="113" t="str">
        <f t="shared" si="188"/>
        <v/>
      </c>
      <c r="AM278" s="113" t="str">
        <f t="shared" si="189"/>
        <v/>
      </c>
      <c r="AN278" s="84" t="str">
        <f t="shared" si="190"/>
        <v/>
      </c>
      <c r="AO278" s="513"/>
      <c r="AQ278" s="114">
        <f>+COUNTIF(F278:AJ278,"－")</f>
        <v>0</v>
      </c>
      <c r="AR278" s="114">
        <f>+COUNTIF(F278:AJ278,"外")</f>
        <v>0</v>
      </c>
    </row>
    <row r="279" spans="2:44" x14ac:dyDescent="0.15">
      <c r="B279" s="507"/>
      <c r="C279" s="511"/>
      <c r="D279" s="136"/>
      <c r="E279" s="128"/>
      <c r="F279" s="179"/>
      <c r="G279" s="170"/>
      <c r="H279" s="170"/>
      <c r="I279" s="170"/>
      <c r="J279" s="170"/>
      <c r="K279" s="170"/>
      <c r="L279" s="170"/>
      <c r="M279" s="170"/>
      <c r="N279" s="170"/>
      <c r="O279" s="170"/>
      <c r="P279" s="170"/>
      <c r="Q279" s="170"/>
      <c r="R279" s="170"/>
      <c r="S279" s="170"/>
      <c r="T279" s="170"/>
      <c r="U279" s="170"/>
      <c r="V279" s="170"/>
      <c r="W279" s="170"/>
      <c r="X279" s="170"/>
      <c r="Y279" s="170"/>
      <c r="Z279" s="170"/>
      <c r="AA279" s="170"/>
      <c r="AB279" s="170"/>
      <c r="AC279" s="170"/>
      <c r="AD279" s="170"/>
      <c r="AE279" s="170"/>
      <c r="AF279" s="170"/>
      <c r="AG279" s="170"/>
      <c r="AH279" s="170"/>
      <c r="AI279" s="170"/>
      <c r="AJ279" s="180"/>
      <c r="AK279" s="112" t="str">
        <f t="shared" si="187"/>
        <v/>
      </c>
      <c r="AL279" s="113" t="str">
        <f t="shared" si="188"/>
        <v/>
      </c>
      <c r="AM279" s="113" t="str">
        <f t="shared" si="189"/>
        <v/>
      </c>
      <c r="AN279" s="84" t="str">
        <f t="shared" si="190"/>
        <v/>
      </c>
      <c r="AO279" s="513"/>
      <c r="AQ279" s="114">
        <f>+COUNTIF(F279:AJ279,"－")</f>
        <v>0</v>
      </c>
      <c r="AR279" s="114">
        <f>+COUNTIF(F279:AJ279,"外")</f>
        <v>0</v>
      </c>
    </row>
    <row r="280" spans="2:44" ht="15" x14ac:dyDescent="0.15">
      <c r="B280" s="507"/>
      <c r="C280" s="509" t="s">
        <v>79</v>
      </c>
      <c r="D280" s="101" t="s">
        <v>152</v>
      </c>
      <c r="E280" s="138" t="s">
        <v>149</v>
      </c>
      <c r="F280" s="103" t="s">
        <v>110</v>
      </c>
      <c r="G280" s="104" t="s">
        <v>110</v>
      </c>
      <c r="H280" s="104" t="s">
        <v>110</v>
      </c>
      <c r="I280" s="104" t="s">
        <v>110</v>
      </c>
      <c r="J280" s="104" t="s">
        <v>110</v>
      </c>
      <c r="K280" s="104" t="s">
        <v>110</v>
      </c>
      <c r="L280" s="104" t="s">
        <v>110</v>
      </c>
      <c r="M280" s="104" t="s">
        <v>110</v>
      </c>
      <c r="N280" s="104" t="s">
        <v>110</v>
      </c>
      <c r="O280" s="104" t="s">
        <v>110</v>
      </c>
      <c r="P280" s="104" t="s">
        <v>110</v>
      </c>
      <c r="Q280" s="104" t="s">
        <v>110</v>
      </c>
      <c r="R280" s="104" t="s">
        <v>110</v>
      </c>
      <c r="S280" s="104" t="s">
        <v>110</v>
      </c>
      <c r="T280" s="104" t="s">
        <v>110</v>
      </c>
      <c r="U280" s="104" t="s">
        <v>110</v>
      </c>
      <c r="V280" s="104" t="s">
        <v>110</v>
      </c>
      <c r="W280" s="104" t="s">
        <v>110</v>
      </c>
      <c r="X280" s="104" t="s">
        <v>110</v>
      </c>
      <c r="Y280" s="104" t="s">
        <v>110</v>
      </c>
      <c r="Z280" s="104" t="s">
        <v>110</v>
      </c>
      <c r="AA280" s="104" t="s">
        <v>110</v>
      </c>
      <c r="AB280" s="104" t="s">
        <v>110</v>
      </c>
      <c r="AC280" s="104" t="s">
        <v>110</v>
      </c>
      <c r="AD280" s="104" t="s">
        <v>110</v>
      </c>
      <c r="AE280" s="104" t="s">
        <v>110</v>
      </c>
      <c r="AF280" s="104" t="s">
        <v>110</v>
      </c>
      <c r="AG280" s="104" t="s">
        <v>110</v>
      </c>
      <c r="AH280" s="104" t="s">
        <v>110</v>
      </c>
      <c r="AI280" s="104" t="s">
        <v>110</v>
      </c>
      <c r="AJ280" s="176" t="s">
        <v>110</v>
      </c>
      <c r="AK280" s="131"/>
      <c r="AL280" s="114"/>
      <c r="AM280" s="139"/>
      <c r="AN280" s="133"/>
      <c r="AO280" s="513"/>
    </row>
    <row r="281" spans="2:44" x14ac:dyDescent="0.15">
      <c r="B281" s="507"/>
      <c r="C281" s="510"/>
      <c r="D281" s="140" t="s">
        <v>137</v>
      </c>
      <c r="E281" s="108"/>
      <c r="F281" s="169"/>
      <c r="G281" s="126"/>
      <c r="H281" s="126"/>
      <c r="I281" s="126"/>
      <c r="J281" s="126"/>
      <c r="K281" s="126"/>
      <c r="L281" s="126"/>
      <c r="M281" s="126"/>
      <c r="N281" s="126"/>
      <c r="O281" s="126"/>
      <c r="P281" s="126"/>
      <c r="Q281" s="126"/>
      <c r="R281" s="126"/>
      <c r="S281" s="126"/>
      <c r="T281" s="126"/>
      <c r="U281" s="126"/>
      <c r="V281" s="126"/>
      <c r="W281" s="126"/>
      <c r="X281" s="126"/>
      <c r="Y281" s="126"/>
      <c r="Z281" s="126"/>
      <c r="AA281" s="126"/>
      <c r="AB281" s="126"/>
      <c r="AC281" s="126"/>
      <c r="AD281" s="126"/>
      <c r="AE281" s="126"/>
      <c r="AF281" s="126"/>
      <c r="AG281" s="126"/>
      <c r="AH281" s="126"/>
      <c r="AI281" s="126"/>
      <c r="AJ281" s="181"/>
      <c r="AK281" s="112">
        <f>IF(D281="","",COUNT($F$266:$AJ$266)-AL281)</f>
        <v>0</v>
      </c>
      <c r="AL281" s="113">
        <f>IF(D281="","",AQ281+AR281)</f>
        <v>0</v>
      </c>
      <c r="AM281" s="113">
        <f>IF(D281="","",COUNTIF(F281:AJ281,"休"))</f>
        <v>0</v>
      </c>
      <c r="AN281" s="84" t="str">
        <f>IF(D281="","",IFERROR(ROUND(AM281/AK281,3),""))</f>
        <v/>
      </c>
      <c r="AO281" s="513"/>
      <c r="AQ281" s="114">
        <f>+COUNTIF(F281:AJ281,"－")</f>
        <v>0</v>
      </c>
      <c r="AR281" s="114">
        <f>+COUNTIF(F281:AJ281,"外")</f>
        <v>0</v>
      </c>
    </row>
    <row r="282" spans="2:44" x14ac:dyDescent="0.15">
      <c r="B282" s="507"/>
      <c r="C282" s="510"/>
      <c r="E282" s="135"/>
      <c r="F282" s="116"/>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62"/>
      <c r="AK282" s="112" t="str">
        <f t="shared" ref="AK282:AK284" si="191">IF(D282="","",COUNT($F$266:$AJ$266)-AL282)</f>
        <v/>
      </c>
      <c r="AL282" s="113" t="str">
        <f t="shared" ref="AL282:AL284" si="192">IF(D282="","",AQ282+AR282)</f>
        <v/>
      </c>
      <c r="AM282" s="113" t="str">
        <f t="shared" ref="AM282:AM284" si="193">IF(D282="","",COUNTIF(F282:AJ282,"休"))</f>
        <v/>
      </c>
      <c r="AN282" s="84" t="str">
        <f t="shared" ref="AN282:AN284" si="194">IF(D282="","",IFERROR(ROUND(AM282/AK282,3),""))</f>
        <v/>
      </c>
      <c r="AO282" s="513"/>
      <c r="AQ282" s="114">
        <f>+COUNTIF(F282:AJ282,"－")</f>
        <v>0</v>
      </c>
      <c r="AR282" s="114">
        <f>+COUNTIF(F282:AJ282,"外")</f>
        <v>0</v>
      </c>
    </row>
    <row r="283" spans="2:44" x14ac:dyDescent="0.15">
      <c r="B283" s="507"/>
      <c r="C283" s="510"/>
      <c r="E283" s="135"/>
      <c r="F283" s="116"/>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62"/>
      <c r="AK283" s="112" t="str">
        <f t="shared" si="191"/>
        <v/>
      </c>
      <c r="AL283" s="113" t="str">
        <f t="shared" si="192"/>
        <v/>
      </c>
      <c r="AM283" s="113" t="str">
        <f t="shared" si="193"/>
        <v/>
      </c>
      <c r="AN283" s="84" t="str">
        <f t="shared" si="194"/>
        <v/>
      </c>
      <c r="AO283" s="513"/>
      <c r="AQ283" s="114">
        <f>+COUNTIF(F283:AJ283,"－")</f>
        <v>0</v>
      </c>
      <c r="AR283" s="114">
        <f>+COUNTIF(F283:AJ283,"外")</f>
        <v>0</v>
      </c>
    </row>
    <row r="284" spans="2:44" ht="14.25" thickBot="1" x14ac:dyDescent="0.2">
      <c r="B284" s="508"/>
      <c r="C284" s="511"/>
      <c r="D284" s="136"/>
      <c r="E284" s="128"/>
      <c r="F284" s="179"/>
      <c r="G284" s="170"/>
      <c r="H284" s="170"/>
      <c r="I284" s="170"/>
      <c r="J284" s="170"/>
      <c r="K284" s="170"/>
      <c r="L284" s="17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80"/>
      <c r="AK284" s="144" t="str">
        <f t="shared" si="191"/>
        <v/>
      </c>
      <c r="AL284" s="128" t="str">
        <f t="shared" si="192"/>
        <v/>
      </c>
      <c r="AM284" s="128" t="str">
        <f t="shared" si="193"/>
        <v/>
      </c>
      <c r="AN284" s="84" t="str">
        <f t="shared" si="194"/>
        <v/>
      </c>
      <c r="AO284" s="514"/>
      <c r="AQ284" s="114">
        <f>+COUNTIF(F284:AJ284,"－")</f>
        <v>0</v>
      </c>
      <c r="AR284" s="114">
        <f>+COUNTIF(F284:AJ284,"外")</f>
        <v>0</v>
      </c>
    </row>
    <row r="285" spans="2:44" ht="14.25" thickBot="1" x14ac:dyDescent="0.2">
      <c r="B285" s="145"/>
      <c r="C285" s="146"/>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c r="AG285" s="111"/>
      <c r="AH285" s="111"/>
      <c r="AI285" s="111"/>
      <c r="AJ285" s="111"/>
      <c r="AK285" s="147"/>
      <c r="AN285" s="148" t="s">
        <v>153</v>
      </c>
      <c r="AO285" s="149" t="e">
        <f>IF(AO269&gt;=0.285,"OK","NG")</f>
        <v>#DIV/0!</v>
      </c>
      <c r="AQ285" s="47"/>
      <c r="AR285" s="47"/>
    </row>
    <row r="286" spans="2:44" x14ac:dyDescent="0.15">
      <c r="I286" s="182"/>
    </row>
    <row r="287" spans="2:44" hidden="1" x14ac:dyDescent="0.15">
      <c r="F287" s="47" t="e">
        <f>YEAR(F290)</f>
        <v>#VALUE!</v>
      </c>
      <c r="G287" s="47" t="e">
        <f>MONTH(F290)</f>
        <v>#VALUE!</v>
      </c>
    </row>
    <row r="288" spans="2:44" x14ac:dyDescent="0.15">
      <c r="B288" s="515"/>
      <c r="C288" s="516"/>
      <c r="D288" s="517"/>
      <c r="E288" s="151" t="s">
        <v>141</v>
      </c>
      <c r="F288" s="523" t="e">
        <f>F290</f>
        <v>#VALUE!</v>
      </c>
      <c r="G288" s="524"/>
      <c r="H288" s="524"/>
      <c r="I288" s="524"/>
      <c r="J288" s="524"/>
      <c r="K288" s="524"/>
      <c r="L288" s="524"/>
      <c r="M288" s="524"/>
      <c r="N288" s="524"/>
      <c r="O288" s="524"/>
      <c r="P288" s="524"/>
      <c r="Q288" s="524"/>
      <c r="R288" s="524"/>
      <c r="S288" s="524"/>
      <c r="T288" s="524"/>
      <c r="U288" s="524"/>
      <c r="V288" s="524"/>
      <c r="W288" s="524"/>
      <c r="X288" s="524"/>
      <c r="Y288" s="524"/>
      <c r="Z288" s="524"/>
      <c r="AA288" s="524"/>
      <c r="AB288" s="524"/>
      <c r="AC288" s="524"/>
      <c r="AD288" s="524"/>
      <c r="AE288" s="524"/>
      <c r="AF288" s="524"/>
      <c r="AG288" s="524"/>
      <c r="AH288" s="524"/>
      <c r="AI288" s="524"/>
      <c r="AJ288" s="524"/>
      <c r="AK288" s="526" t="s">
        <v>80</v>
      </c>
      <c r="AL288" s="529" t="s">
        <v>81</v>
      </c>
      <c r="AM288" s="532" t="s">
        <v>73</v>
      </c>
      <c r="AN288" s="481" t="s">
        <v>142</v>
      </c>
      <c r="AO288" s="479" t="s">
        <v>143</v>
      </c>
      <c r="AQ288" s="502" t="s">
        <v>144</v>
      </c>
      <c r="AR288" s="502" t="s">
        <v>109</v>
      </c>
    </row>
    <row r="289" spans="2:44" ht="13.5" hidden="1" customHeight="1" x14ac:dyDescent="0.15">
      <c r="B289" s="518"/>
      <c r="C289" s="505"/>
      <c r="D289" s="519"/>
      <c r="E289" s="152"/>
      <c r="F289" s="94" t="e">
        <f>DATE($F287,$G287,1)</f>
        <v>#VALUE!</v>
      </c>
      <c r="G289" s="94" t="e">
        <f t="shared" ref="G289:AJ289" si="195">F289+1</f>
        <v>#VALUE!</v>
      </c>
      <c r="H289" s="94" t="e">
        <f t="shared" si="195"/>
        <v>#VALUE!</v>
      </c>
      <c r="I289" s="94" t="e">
        <f t="shared" si="195"/>
        <v>#VALUE!</v>
      </c>
      <c r="J289" s="94" t="e">
        <f t="shared" si="195"/>
        <v>#VALUE!</v>
      </c>
      <c r="K289" s="94" t="e">
        <f t="shared" si="195"/>
        <v>#VALUE!</v>
      </c>
      <c r="L289" s="94" t="e">
        <f t="shared" si="195"/>
        <v>#VALUE!</v>
      </c>
      <c r="M289" s="94" t="e">
        <f t="shared" si="195"/>
        <v>#VALUE!</v>
      </c>
      <c r="N289" s="94" t="e">
        <f t="shared" si="195"/>
        <v>#VALUE!</v>
      </c>
      <c r="O289" s="94" t="e">
        <f t="shared" si="195"/>
        <v>#VALUE!</v>
      </c>
      <c r="P289" s="94" t="e">
        <f t="shared" si="195"/>
        <v>#VALUE!</v>
      </c>
      <c r="Q289" s="94" t="e">
        <f t="shared" si="195"/>
        <v>#VALUE!</v>
      </c>
      <c r="R289" s="94" t="e">
        <f t="shared" si="195"/>
        <v>#VALUE!</v>
      </c>
      <c r="S289" s="94" t="e">
        <f t="shared" si="195"/>
        <v>#VALUE!</v>
      </c>
      <c r="T289" s="94" t="e">
        <f t="shared" si="195"/>
        <v>#VALUE!</v>
      </c>
      <c r="U289" s="94" t="e">
        <f t="shared" si="195"/>
        <v>#VALUE!</v>
      </c>
      <c r="V289" s="94" t="e">
        <f t="shared" si="195"/>
        <v>#VALUE!</v>
      </c>
      <c r="W289" s="94" t="e">
        <f t="shared" si="195"/>
        <v>#VALUE!</v>
      </c>
      <c r="X289" s="94" t="e">
        <f t="shared" si="195"/>
        <v>#VALUE!</v>
      </c>
      <c r="Y289" s="94" t="e">
        <f t="shared" si="195"/>
        <v>#VALUE!</v>
      </c>
      <c r="Z289" s="94" t="e">
        <f t="shared" si="195"/>
        <v>#VALUE!</v>
      </c>
      <c r="AA289" s="94" t="e">
        <f t="shared" si="195"/>
        <v>#VALUE!</v>
      </c>
      <c r="AB289" s="94" t="e">
        <f t="shared" si="195"/>
        <v>#VALUE!</v>
      </c>
      <c r="AC289" s="94" t="e">
        <f t="shared" si="195"/>
        <v>#VALUE!</v>
      </c>
      <c r="AD289" s="94" t="e">
        <f t="shared" si="195"/>
        <v>#VALUE!</v>
      </c>
      <c r="AE289" s="94" t="e">
        <f t="shared" si="195"/>
        <v>#VALUE!</v>
      </c>
      <c r="AF289" s="94" t="e">
        <f t="shared" si="195"/>
        <v>#VALUE!</v>
      </c>
      <c r="AG289" s="94" t="e">
        <f t="shared" si="195"/>
        <v>#VALUE!</v>
      </c>
      <c r="AH289" s="94" t="e">
        <f t="shared" si="195"/>
        <v>#VALUE!</v>
      </c>
      <c r="AI289" s="94" t="e">
        <f t="shared" si="195"/>
        <v>#VALUE!</v>
      </c>
      <c r="AJ289" s="94" t="e">
        <f t="shared" si="195"/>
        <v>#VALUE!</v>
      </c>
      <c r="AK289" s="527"/>
      <c r="AL289" s="530"/>
      <c r="AM289" s="533"/>
      <c r="AN289" s="481"/>
      <c r="AO289" s="479"/>
      <c r="AQ289" s="502"/>
      <c r="AR289" s="502"/>
    </row>
    <row r="290" spans="2:44" x14ac:dyDescent="0.15">
      <c r="B290" s="518"/>
      <c r="C290" s="505"/>
      <c r="D290" s="519"/>
      <c r="E290" s="153" t="s">
        <v>145</v>
      </c>
      <c r="F290" s="154" t="e">
        <f>IF(EDATE(F265,1)&gt;$F$7,"",EDATE(F265,1))</f>
        <v>#VALUE!</v>
      </c>
      <c r="G290" s="94" t="e">
        <f t="shared" ref="G290:AJ290" si="196">IF(G289&gt;$F$7,"",IF(F290=EOMONTH(DATE($F287,$G287,1),0),"",IF(F290="","",F290+1)))</f>
        <v>#VALUE!</v>
      </c>
      <c r="H290" s="94" t="e">
        <f t="shared" si="196"/>
        <v>#VALUE!</v>
      </c>
      <c r="I290" s="94" t="e">
        <f t="shared" si="196"/>
        <v>#VALUE!</v>
      </c>
      <c r="J290" s="94" t="e">
        <f t="shared" si="196"/>
        <v>#VALUE!</v>
      </c>
      <c r="K290" s="94" t="e">
        <f t="shared" si="196"/>
        <v>#VALUE!</v>
      </c>
      <c r="L290" s="94" t="e">
        <f t="shared" si="196"/>
        <v>#VALUE!</v>
      </c>
      <c r="M290" s="94" t="e">
        <f t="shared" si="196"/>
        <v>#VALUE!</v>
      </c>
      <c r="N290" s="94" t="e">
        <f t="shared" si="196"/>
        <v>#VALUE!</v>
      </c>
      <c r="O290" s="94" t="e">
        <f t="shared" si="196"/>
        <v>#VALUE!</v>
      </c>
      <c r="P290" s="94" t="e">
        <f t="shared" si="196"/>
        <v>#VALUE!</v>
      </c>
      <c r="Q290" s="94" t="e">
        <f t="shared" si="196"/>
        <v>#VALUE!</v>
      </c>
      <c r="R290" s="94" t="e">
        <f t="shared" si="196"/>
        <v>#VALUE!</v>
      </c>
      <c r="S290" s="94" t="e">
        <f t="shared" si="196"/>
        <v>#VALUE!</v>
      </c>
      <c r="T290" s="94" t="e">
        <f t="shared" si="196"/>
        <v>#VALUE!</v>
      </c>
      <c r="U290" s="94" t="e">
        <f t="shared" si="196"/>
        <v>#VALUE!</v>
      </c>
      <c r="V290" s="94" t="e">
        <f t="shared" si="196"/>
        <v>#VALUE!</v>
      </c>
      <c r="W290" s="94" t="e">
        <f t="shared" si="196"/>
        <v>#VALUE!</v>
      </c>
      <c r="X290" s="94" t="e">
        <f t="shared" si="196"/>
        <v>#VALUE!</v>
      </c>
      <c r="Y290" s="94" t="e">
        <f t="shared" si="196"/>
        <v>#VALUE!</v>
      </c>
      <c r="Z290" s="94" t="e">
        <f t="shared" si="196"/>
        <v>#VALUE!</v>
      </c>
      <c r="AA290" s="94" t="e">
        <f t="shared" si="196"/>
        <v>#VALUE!</v>
      </c>
      <c r="AB290" s="94" t="e">
        <f t="shared" si="196"/>
        <v>#VALUE!</v>
      </c>
      <c r="AC290" s="94" t="e">
        <f t="shared" si="196"/>
        <v>#VALUE!</v>
      </c>
      <c r="AD290" s="94" t="e">
        <f t="shared" si="196"/>
        <v>#VALUE!</v>
      </c>
      <c r="AE290" s="94" t="e">
        <f t="shared" si="196"/>
        <v>#VALUE!</v>
      </c>
      <c r="AF290" s="94" t="e">
        <f t="shared" si="196"/>
        <v>#VALUE!</v>
      </c>
      <c r="AG290" s="94" t="e">
        <f t="shared" si="196"/>
        <v>#VALUE!</v>
      </c>
      <c r="AH290" s="94" t="e">
        <f t="shared" si="196"/>
        <v>#VALUE!</v>
      </c>
      <c r="AI290" s="94" t="e">
        <f t="shared" si="196"/>
        <v>#VALUE!</v>
      </c>
      <c r="AJ290" s="94" t="e">
        <f t="shared" si="196"/>
        <v>#VALUE!</v>
      </c>
      <c r="AK290" s="527"/>
      <c r="AL290" s="530"/>
      <c r="AM290" s="533"/>
      <c r="AN290" s="481"/>
      <c r="AO290" s="479"/>
      <c r="AQ290" s="502"/>
      <c r="AR290" s="502"/>
    </row>
    <row r="291" spans="2:44" x14ac:dyDescent="0.15">
      <c r="B291" s="520"/>
      <c r="C291" s="521"/>
      <c r="D291" s="522"/>
      <c r="E291" s="89" t="s">
        <v>65</v>
      </c>
      <c r="F291" s="155" t="str">
        <f>IFERROR(TEXT(WEEKDAY(+F290),"aaa"),"")</f>
        <v/>
      </c>
      <c r="G291" s="155" t="str">
        <f t="shared" ref="G291:AJ291" si="197">IFERROR(TEXT(WEEKDAY(+G290),"aaa"),"")</f>
        <v/>
      </c>
      <c r="H291" s="155" t="str">
        <f t="shared" si="197"/>
        <v/>
      </c>
      <c r="I291" s="155" t="str">
        <f t="shared" si="197"/>
        <v/>
      </c>
      <c r="J291" s="155" t="str">
        <f t="shared" si="197"/>
        <v/>
      </c>
      <c r="K291" s="155" t="str">
        <f t="shared" si="197"/>
        <v/>
      </c>
      <c r="L291" s="155" t="str">
        <f t="shared" si="197"/>
        <v/>
      </c>
      <c r="M291" s="155" t="str">
        <f t="shared" si="197"/>
        <v/>
      </c>
      <c r="N291" s="155" t="str">
        <f t="shared" si="197"/>
        <v/>
      </c>
      <c r="O291" s="155" t="str">
        <f t="shared" si="197"/>
        <v/>
      </c>
      <c r="P291" s="155" t="str">
        <f t="shared" si="197"/>
        <v/>
      </c>
      <c r="Q291" s="155" t="str">
        <f t="shared" si="197"/>
        <v/>
      </c>
      <c r="R291" s="155" t="str">
        <f t="shared" si="197"/>
        <v/>
      </c>
      <c r="S291" s="155" t="str">
        <f t="shared" si="197"/>
        <v/>
      </c>
      <c r="T291" s="155" t="str">
        <f t="shared" si="197"/>
        <v/>
      </c>
      <c r="U291" s="155" t="str">
        <f t="shared" si="197"/>
        <v/>
      </c>
      <c r="V291" s="155" t="str">
        <f t="shared" si="197"/>
        <v/>
      </c>
      <c r="W291" s="155" t="str">
        <f t="shared" si="197"/>
        <v/>
      </c>
      <c r="X291" s="155" t="str">
        <f t="shared" si="197"/>
        <v/>
      </c>
      <c r="Y291" s="155" t="str">
        <f t="shared" si="197"/>
        <v/>
      </c>
      <c r="Z291" s="155" t="str">
        <f t="shared" si="197"/>
        <v/>
      </c>
      <c r="AA291" s="155" t="str">
        <f t="shared" si="197"/>
        <v/>
      </c>
      <c r="AB291" s="155" t="str">
        <f t="shared" si="197"/>
        <v/>
      </c>
      <c r="AC291" s="155" t="str">
        <f t="shared" si="197"/>
        <v/>
      </c>
      <c r="AD291" s="155" t="str">
        <f t="shared" si="197"/>
        <v/>
      </c>
      <c r="AE291" s="155" t="str">
        <f t="shared" si="197"/>
        <v/>
      </c>
      <c r="AF291" s="155" t="str">
        <f t="shared" si="197"/>
        <v/>
      </c>
      <c r="AG291" s="155" t="str">
        <f t="shared" si="197"/>
        <v/>
      </c>
      <c r="AH291" s="155" t="str">
        <f t="shared" si="197"/>
        <v/>
      </c>
      <c r="AI291" s="155" t="str">
        <f t="shared" si="197"/>
        <v/>
      </c>
      <c r="AJ291" s="155" t="str">
        <f t="shared" si="197"/>
        <v/>
      </c>
      <c r="AK291" s="527"/>
      <c r="AL291" s="530"/>
      <c r="AM291" s="533"/>
      <c r="AN291" s="481"/>
      <c r="AO291" s="479"/>
      <c r="AQ291" s="502"/>
      <c r="AR291" s="502"/>
    </row>
    <row r="292" spans="2:44" ht="21" customHeight="1" x14ac:dyDescent="0.15">
      <c r="B292" s="156" t="s">
        <v>146</v>
      </c>
      <c r="C292" s="157" t="s">
        <v>126</v>
      </c>
      <c r="D292" s="101" t="s">
        <v>148</v>
      </c>
      <c r="E292" s="102" t="s">
        <v>149</v>
      </c>
      <c r="F292" s="103" t="s">
        <v>110</v>
      </c>
      <c r="G292" s="104" t="s">
        <v>110</v>
      </c>
      <c r="H292" s="104" t="s">
        <v>110</v>
      </c>
      <c r="I292" s="104" t="s">
        <v>110</v>
      </c>
      <c r="J292" s="104" t="s">
        <v>110</v>
      </c>
      <c r="K292" s="104" t="s">
        <v>110</v>
      </c>
      <c r="L292" s="104" t="s">
        <v>110</v>
      </c>
      <c r="M292" s="104" t="s">
        <v>110</v>
      </c>
      <c r="N292" s="104" t="s">
        <v>110</v>
      </c>
      <c r="O292" s="104" t="s">
        <v>110</v>
      </c>
      <c r="P292" s="104" t="s">
        <v>110</v>
      </c>
      <c r="Q292" s="104" t="s">
        <v>110</v>
      </c>
      <c r="R292" s="104" t="s">
        <v>110</v>
      </c>
      <c r="S292" s="104" t="s">
        <v>110</v>
      </c>
      <c r="T292" s="104" t="s">
        <v>110</v>
      </c>
      <c r="U292" s="104" t="s">
        <v>110</v>
      </c>
      <c r="V292" s="104" t="s">
        <v>110</v>
      </c>
      <c r="W292" s="104" t="s">
        <v>110</v>
      </c>
      <c r="X292" s="104" t="s">
        <v>110</v>
      </c>
      <c r="Y292" s="104" t="s">
        <v>110</v>
      </c>
      <c r="Z292" s="104" t="s">
        <v>110</v>
      </c>
      <c r="AA292" s="104" t="s">
        <v>110</v>
      </c>
      <c r="AB292" s="104" t="s">
        <v>110</v>
      </c>
      <c r="AC292" s="104" t="s">
        <v>110</v>
      </c>
      <c r="AD292" s="104" t="s">
        <v>110</v>
      </c>
      <c r="AE292" s="104" t="s">
        <v>110</v>
      </c>
      <c r="AF292" s="104" t="s">
        <v>110</v>
      </c>
      <c r="AG292" s="104" t="s">
        <v>110</v>
      </c>
      <c r="AH292" s="104" t="s">
        <v>110</v>
      </c>
      <c r="AI292" s="104" t="s">
        <v>110</v>
      </c>
      <c r="AJ292" s="176" t="s">
        <v>110</v>
      </c>
      <c r="AK292" s="528"/>
      <c r="AL292" s="531"/>
      <c r="AM292" s="534"/>
      <c r="AN292" s="106" t="s">
        <v>135</v>
      </c>
      <c r="AO292" s="105" t="s">
        <v>108</v>
      </c>
      <c r="AQ292" s="503"/>
      <c r="AR292" s="503"/>
    </row>
    <row r="293" spans="2:44" ht="13.5" customHeight="1" x14ac:dyDescent="0.15">
      <c r="B293" s="506" t="s">
        <v>75</v>
      </c>
      <c r="C293" s="509" t="s">
        <v>76</v>
      </c>
      <c r="D293" s="107" t="s">
        <v>136</v>
      </c>
      <c r="E293" s="108"/>
      <c r="F293" s="177"/>
      <c r="G293" s="165"/>
      <c r="H293" s="165"/>
      <c r="I293" s="165"/>
      <c r="J293" s="165"/>
      <c r="K293" s="165"/>
      <c r="L293" s="165"/>
      <c r="M293" s="165"/>
      <c r="N293" s="165"/>
      <c r="O293" s="165"/>
      <c r="P293" s="165"/>
      <c r="Q293" s="165"/>
      <c r="R293" s="165"/>
      <c r="S293" s="165"/>
      <c r="T293" s="165"/>
      <c r="U293" s="165"/>
      <c r="V293" s="165"/>
      <c r="W293" s="165"/>
      <c r="X293" s="165"/>
      <c r="Y293" s="165"/>
      <c r="Z293" s="165"/>
      <c r="AA293" s="165"/>
      <c r="AB293" s="165"/>
      <c r="AC293" s="165"/>
      <c r="AD293" s="165"/>
      <c r="AE293" s="165"/>
      <c r="AF293" s="165"/>
      <c r="AG293" s="165"/>
      <c r="AH293" s="165"/>
      <c r="AI293" s="165"/>
      <c r="AJ293" s="178"/>
      <c r="AK293" s="112">
        <f>IF(D293="","",COUNT($F$290:$AJ$290)-AL293)</f>
        <v>0</v>
      </c>
      <c r="AL293" s="113">
        <f>IF(D293="","",AQ293+AR293)</f>
        <v>0</v>
      </c>
      <c r="AM293" s="113">
        <f>IF(D293="","",COUNTIF(F293:AJ293,"休"))</f>
        <v>0</v>
      </c>
      <c r="AN293" s="84" t="str">
        <f>IF(D293="","",IFERROR(ROUND(AM293/AK293,3),""))</f>
        <v/>
      </c>
      <c r="AO293" s="512" t="e">
        <f>ROUND(AVERAGE(AN293:AN308),3)</f>
        <v>#DIV/0!</v>
      </c>
      <c r="AQ293" s="114">
        <f>+COUNTIF(F293:AJ293,"－")</f>
        <v>0</v>
      </c>
      <c r="AR293" s="114">
        <f>+COUNTIF(F293:AJ293,"外")</f>
        <v>0</v>
      </c>
    </row>
    <row r="294" spans="2:44" ht="13.5" customHeight="1" x14ac:dyDescent="0.15">
      <c r="B294" s="507"/>
      <c r="C294" s="510"/>
      <c r="D294" s="115" t="s">
        <v>137</v>
      </c>
      <c r="E294" s="108"/>
      <c r="F294" s="116"/>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62"/>
      <c r="AK294" s="112">
        <f t="shared" ref="AK294:AK298" si="198">IF(D294="","",COUNT($F$290:$AJ$290)-AL294)</f>
        <v>0</v>
      </c>
      <c r="AL294" s="113">
        <f t="shared" ref="AL294:AL298" si="199">IF(D294="","",AQ294+AR294)</f>
        <v>0</v>
      </c>
      <c r="AM294" s="113">
        <f t="shared" ref="AM294:AM298" si="200">IF(D294="","",COUNTIF(F294:AJ294,"休"))</f>
        <v>0</v>
      </c>
      <c r="AN294" s="84" t="str">
        <f t="shared" ref="AN294:AN298" si="201">IF(D294="","",IFERROR(ROUND(AM294/AK294,3),""))</f>
        <v/>
      </c>
      <c r="AO294" s="513"/>
      <c r="AQ294" s="114">
        <f>+COUNTIF(F294:AJ294,"－")</f>
        <v>0</v>
      </c>
      <c r="AR294" s="114">
        <f>+COUNTIF(F294:AJ294,"外")</f>
        <v>0</v>
      </c>
    </row>
    <row r="295" spans="2:44" x14ac:dyDescent="0.15">
      <c r="B295" s="507"/>
      <c r="C295" s="510"/>
      <c r="D295" s="120" t="s">
        <v>138</v>
      </c>
      <c r="E295" s="108"/>
      <c r="F295" s="116"/>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62"/>
      <c r="AK295" s="112">
        <f t="shared" si="198"/>
        <v>0</v>
      </c>
      <c r="AL295" s="113">
        <f t="shared" si="199"/>
        <v>0</v>
      </c>
      <c r="AM295" s="113">
        <f t="shared" si="200"/>
        <v>0</v>
      </c>
      <c r="AN295" s="84" t="str">
        <f t="shared" si="201"/>
        <v/>
      </c>
      <c r="AO295" s="513"/>
      <c r="AQ295" s="114">
        <f>+COUNTIF(F295:AJ295,"－")</f>
        <v>0</v>
      </c>
      <c r="AR295" s="114">
        <f t="shared" ref="AR295:AR298" si="202">+COUNTIF(F295:AJ295,"外")</f>
        <v>0</v>
      </c>
    </row>
    <row r="296" spans="2:44" x14ac:dyDescent="0.15">
      <c r="B296" s="507"/>
      <c r="C296" s="510"/>
      <c r="D296" s="120" t="s">
        <v>139</v>
      </c>
      <c r="E296" s="121"/>
      <c r="F296" s="116"/>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62"/>
      <c r="AK296" s="112">
        <f t="shared" si="198"/>
        <v>0</v>
      </c>
      <c r="AL296" s="113">
        <f t="shared" si="199"/>
        <v>0</v>
      </c>
      <c r="AM296" s="113">
        <f t="shared" si="200"/>
        <v>0</v>
      </c>
      <c r="AN296" s="84" t="str">
        <f t="shared" si="201"/>
        <v/>
      </c>
      <c r="AO296" s="513"/>
      <c r="AQ296" s="114">
        <f>+COUNTIF(F296:AJ296,"－")</f>
        <v>0</v>
      </c>
      <c r="AR296" s="114">
        <f t="shared" si="202"/>
        <v>0</v>
      </c>
    </row>
    <row r="297" spans="2:44" x14ac:dyDescent="0.15">
      <c r="B297" s="507"/>
      <c r="C297" s="510"/>
      <c r="D297" s="120" t="s">
        <v>140</v>
      </c>
      <c r="E297" s="108"/>
      <c r="F297" s="116"/>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62"/>
      <c r="AK297" s="112">
        <f t="shared" si="198"/>
        <v>0</v>
      </c>
      <c r="AL297" s="113">
        <f t="shared" si="199"/>
        <v>0</v>
      </c>
      <c r="AM297" s="113">
        <f t="shared" si="200"/>
        <v>0</v>
      </c>
      <c r="AN297" s="84" t="str">
        <f t="shared" si="201"/>
        <v/>
      </c>
      <c r="AO297" s="513"/>
      <c r="AQ297" s="114">
        <f t="shared" ref="AQ297:AQ298" si="203">+COUNTIF(F297:AJ297,"－")</f>
        <v>0</v>
      </c>
      <c r="AR297" s="114">
        <f t="shared" si="202"/>
        <v>0</v>
      </c>
    </row>
    <row r="298" spans="2:44" x14ac:dyDescent="0.15">
      <c r="B298" s="508"/>
      <c r="C298" s="511"/>
      <c r="D298" s="122">
        <f>E$29</f>
        <v>0</v>
      </c>
      <c r="E298" s="123"/>
      <c r="F298" s="179"/>
      <c r="G298" s="170"/>
      <c r="H298" s="170"/>
      <c r="I298" s="170"/>
      <c r="J298" s="170"/>
      <c r="K298" s="170"/>
      <c r="L298" s="170"/>
      <c r="M298" s="170"/>
      <c r="N298" s="170"/>
      <c r="O298" s="170"/>
      <c r="P298" s="170"/>
      <c r="Q298" s="170"/>
      <c r="R298" s="170"/>
      <c r="S298" s="170"/>
      <c r="T298" s="170"/>
      <c r="U298" s="170"/>
      <c r="V298" s="170"/>
      <c r="W298" s="170"/>
      <c r="X298" s="170"/>
      <c r="Y298" s="170"/>
      <c r="Z298" s="170"/>
      <c r="AA298" s="170"/>
      <c r="AB298" s="170"/>
      <c r="AC298" s="170"/>
      <c r="AD298" s="170"/>
      <c r="AE298" s="170"/>
      <c r="AF298" s="170"/>
      <c r="AG298" s="170"/>
      <c r="AH298" s="170"/>
      <c r="AI298" s="170"/>
      <c r="AJ298" s="180"/>
      <c r="AK298" s="112">
        <f t="shared" si="198"/>
        <v>0</v>
      </c>
      <c r="AL298" s="113">
        <f t="shared" si="199"/>
        <v>0</v>
      </c>
      <c r="AM298" s="128">
        <f t="shared" si="200"/>
        <v>0</v>
      </c>
      <c r="AN298" s="84" t="str">
        <f t="shared" si="201"/>
        <v/>
      </c>
      <c r="AO298" s="513"/>
      <c r="AQ298" s="114">
        <f t="shared" si="203"/>
        <v>0</v>
      </c>
      <c r="AR298" s="114">
        <f t="shared" si="202"/>
        <v>0</v>
      </c>
    </row>
    <row r="299" spans="2:44" ht="15" x14ac:dyDescent="0.15">
      <c r="B299" s="506" t="s">
        <v>77</v>
      </c>
      <c r="C299" s="509" t="s">
        <v>78</v>
      </c>
      <c r="D299" s="101" t="s">
        <v>127</v>
      </c>
      <c r="E299" s="129" t="s">
        <v>149</v>
      </c>
      <c r="F299" s="103" t="s">
        <v>166</v>
      </c>
      <c r="G299" s="104" t="s">
        <v>168</v>
      </c>
      <c r="H299" s="104" t="s">
        <v>168</v>
      </c>
      <c r="I299" s="104" t="s">
        <v>168</v>
      </c>
      <c r="J299" s="104" t="s">
        <v>165</v>
      </c>
      <c r="K299" s="104" t="s">
        <v>168</v>
      </c>
      <c r="L299" s="104" t="s">
        <v>166</v>
      </c>
      <c r="M299" s="104" t="s">
        <v>168</v>
      </c>
      <c r="N299" s="104" t="s">
        <v>165</v>
      </c>
      <c r="O299" s="104" t="s">
        <v>168</v>
      </c>
      <c r="P299" s="104" t="s">
        <v>168</v>
      </c>
      <c r="Q299" s="104" t="s">
        <v>168</v>
      </c>
      <c r="R299" s="104" t="s">
        <v>168</v>
      </c>
      <c r="S299" s="104" t="s">
        <v>168</v>
      </c>
      <c r="T299" s="104" t="s">
        <v>165</v>
      </c>
      <c r="U299" s="104" t="s">
        <v>168</v>
      </c>
      <c r="V299" s="104" t="s">
        <v>168</v>
      </c>
      <c r="W299" s="104" t="s">
        <v>168</v>
      </c>
      <c r="X299" s="104" t="s">
        <v>168</v>
      </c>
      <c r="Y299" s="104" t="s">
        <v>168</v>
      </c>
      <c r="Z299" s="104" t="s">
        <v>165</v>
      </c>
      <c r="AA299" s="104" t="s">
        <v>168</v>
      </c>
      <c r="AB299" s="104" t="s">
        <v>168</v>
      </c>
      <c r="AC299" s="104" t="s">
        <v>168</v>
      </c>
      <c r="AD299" s="104" t="s">
        <v>165</v>
      </c>
      <c r="AE299" s="104" t="s">
        <v>168</v>
      </c>
      <c r="AF299" s="104" t="s">
        <v>167</v>
      </c>
      <c r="AG299" s="104" t="s">
        <v>165</v>
      </c>
      <c r="AH299" s="104" t="s">
        <v>168</v>
      </c>
      <c r="AI299" s="104" t="s">
        <v>167</v>
      </c>
      <c r="AJ299" s="176" t="s">
        <v>165</v>
      </c>
      <c r="AK299" s="131"/>
      <c r="AL299" s="114"/>
      <c r="AM299" s="132"/>
      <c r="AN299" s="133"/>
      <c r="AO299" s="513"/>
    </row>
    <row r="300" spans="2:44" x14ac:dyDescent="0.15">
      <c r="B300" s="507"/>
      <c r="C300" s="510"/>
      <c r="D300" s="134" t="s">
        <v>136</v>
      </c>
      <c r="E300" s="108"/>
      <c r="F300" s="169"/>
      <c r="G300" s="126"/>
      <c r="H300" s="126"/>
      <c r="I300" s="126"/>
      <c r="J300" s="126"/>
      <c r="K300" s="126"/>
      <c r="L300" s="126"/>
      <c r="M300" s="126"/>
      <c r="N300" s="126"/>
      <c r="O300" s="126"/>
      <c r="P300" s="126"/>
      <c r="Q300" s="126"/>
      <c r="R300" s="126"/>
      <c r="S300" s="126"/>
      <c r="T300" s="126"/>
      <c r="U300" s="126"/>
      <c r="V300" s="126"/>
      <c r="W300" s="126"/>
      <c r="X300" s="126"/>
      <c r="Y300" s="126"/>
      <c r="Z300" s="126"/>
      <c r="AA300" s="126"/>
      <c r="AB300" s="126"/>
      <c r="AC300" s="126"/>
      <c r="AD300" s="126"/>
      <c r="AE300" s="126"/>
      <c r="AF300" s="126"/>
      <c r="AG300" s="126"/>
      <c r="AH300" s="126"/>
      <c r="AI300" s="126"/>
      <c r="AJ300" s="181"/>
      <c r="AK300" s="112">
        <f>IF(D300="","",COUNT($F$290:$AJ$290)-AL300)</f>
        <v>0</v>
      </c>
      <c r="AL300" s="113">
        <f>IF(D300="","",AQ300+AR300)</f>
        <v>0</v>
      </c>
      <c r="AM300" s="113">
        <f>IF(D300="","",COUNTIF(F300:AJ300,"休"))</f>
        <v>0</v>
      </c>
      <c r="AN300" s="84" t="str">
        <f>IF(D300="","",IFERROR(ROUND(AM300/AK300,3),""))</f>
        <v/>
      </c>
      <c r="AO300" s="513"/>
      <c r="AQ300" s="114">
        <f>+COUNTIF(F300:AJ300,"－")</f>
        <v>0</v>
      </c>
      <c r="AR300" s="114">
        <f>+COUNTIF(F300:AJ300,"外")</f>
        <v>0</v>
      </c>
    </row>
    <row r="301" spans="2:44" x14ac:dyDescent="0.15">
      <c r="B301" s="507"/>
      <c r="C301" s="510"/>
      <c r="D301" s="115" t="s">
        <v>137</v>
      </c>
      <c r="E301" s="135"/>
      <c r="F301" s="116"/>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62"/>
      <c r="AK301" s="112">
        <f t="shared" ref="AK301:AK303" si="204">IF(D301="","",COUNT($F$290:$AJ$290)-AL301)</f>
        <v>0</v>
      </c>
      <c r="AL301" s="113">
        <f t="shared" ref="AL301:AL303" si="205">IF(D301="","",AQ301+AR301)</f>
        <v>0</v>
      </c>
      <c r="AM301" s="113">
        <f t="shared" ref="AM301:AM303" si="206">IF(D301="","",COUNTIF(F301:AJ301,"休"))</f>
        <v>0</v>
      </c>
      <c r="AN301" s="84" t="str">
        <f t="shared" ref="AN301:AN303" si="207">IF(D301="","",IFERROR(ROUND(AM301/AK301,3),""))</f>
        <v/>
      </c>
      <c r="AO301" s="513"/>
      <c r="AQ301" s="114">
        <f>+COUNTIF(F301:AJ301,"－")</f>
        <v>0</v>
      </c>
      <c r="AR301" s="114">
        <f>+COUNTIF(F301:AJ301,"外")</f>
        <v>0</v>
      </c>
    </row>
    <row r="302" spans="2:44" x14ac:dyDescent="0.15">
      <c r="B302" s="507"/>
      <c r="C302" s="510"/>
      <c r="E302" s="135"/>
      <c r="F302" s="116"/>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62"/>
      <c r="AK302" s="112" t="str">
        <f t="shared" si="204"/>
        <v/>
      </c>
      <c r="AL302" s="113" t="str">
        <f t="shared" si="205"/>
        <v/>
      </c>
      <c r="AM302" s="113" t="str">
        <f t="shared" si="206"/>
        <v/>
      </c>
      <c r="AN302" s="84" t="str">
        <f t="shared" si="207"/>
        <v/>
      </c>
      <c r="AO302" s="513"/>
      <c r="AQ302" s="114">
        <f>+COUNTIF(F302:AJ302,"－")</f>
        <v>0</v>
      </c>
      <c r="AR302" s="114">
        <f>+COUNTIF(F302:AJ302,"外")</f>
        <v>0</v>
      </c>
    </row>
    <row r="303" spans="2:44" x14ac:dyDescent="0.15">
      <c r="B303" s="507"/>
      <c r="C303" s="511"/>
      <c r="D303" s="136"/>
      <c r="E303" s="128"/>
      <c r="F303" s="179"/>
      <c r="G303" s="170"/>
      <c r="H303" s="170"/>
      <c r="I303" s="170"/>
      <c r="J303" s="170"/>
      <c r="K303" s="170"/>
      <c r="L303" s="170"/>
      <c r="M303" s="170"/>
      <c r="N303" s="170"/>
      <c r="O303" s="170"/>
      <c r="P303" s="170"/>
      <c r="Q303" s="170"/>
      <c r="R303" s="170"/>
      <c r="S303" s="170"/>
      <c r="T303" s="170"/>
      <c r="U303" s="170"/>
      <c r="V303" s="170"/>
      <c r="W303" s="170"/>
      <c r="X303" s="170"/>
      <c r="Y303" s="170"/>
      <c r="Z303" s="170"/>
      <c r="AA303" s="170"/>
      <c r="AB303" s="170"/>
      <c r="AC303" s="170"/>
      <c r="AD303" s="170"/>
      <c r="AE303" s="170"/>
      <c r="AF303" s="170"/>
      <c r="AG303" s="170"/>
      <c r="AH303" s="170"/>
      <c r="AI303" s="170"/>
      <c r="AJ303" s="180"/>
      <c r="AK303" s="112" t="str">
        <f t="shared" si="204"/>
        <v/>
      </c>
      <c r="AL303" s="113" t="str">
        <f t="shared" si="205"/>
        <v/>
      </c>
      <c r="AM303" s="113" t="str">
        <f t="shared" si="206"/>
        <v/>
      </c>
      <c r="AN303" s="84" t="str">
        <f t="shared" si="207"/>
        <v/>
      </c>
      <c r="AO303" s="513"/>
      <c r="AQ303" s="114">
        <f>+COUNTIF(F303:AJ303,"－")</f>
        <v>0</v>
      </c>
      <c r="AR303" s="114">
        <f>+COUNTIF(F303:AJ303,"外")</f>
        <v>0</v>
      </c>
    </row>
    <row r="304" spans="2:44" ht="15" x14ac:dyDescent="0.15">
      <c r="B304" s="507"/>
      <c r="C304" s="509" t="s">
        <v>79</v>
      </c>
      <c r="D304" s="101" t="s">
        <v>155</v>
      </c>
      <c r="E304" s="138" t="s">
        <v>149</v>
      </c>
      <c r="F304" s="103" t="s">
        <v>110</v>
      </c>
      <c r="G304" s="104" t="s">
        <v>110</v>
      </c>
      <c r="H304" s="104" t="s">
        <v>110</v>
      </c>
      <c r="I304" s="104" t="s">
        <v>110</v>
      </c>
      <c r="J304" s="104" t="s">
        <v>110</v>
      </c>
      <c r="K304" s="104" t="s">
        <v>110</v>
      </c>
      <c r="L304" s="104" t="s">
        <v>110</v>
      </c>
      <c r="M304" s="104" t="s">
        <v>110</v>
      </c>
      <c r="N304" s="104" t="s">
        <v>110</v>
      </c>
      <c r="O304" s="104" t="s">
        <v>110</v>
      </c>
      <c r="P304" s="104" t="s">
        <v>110</v>
      </c>
      <c r="Q304" s="104" t="s">
        <v>110</v>
      </c>
      <c r="R304" s="104" t="s">
        <v>110</v>
      </c>
      <c r="S304" s="104" t="s">
        <v>110</v>
      </c>
      <c r="T304" s="104" t="s">
        <v>110</v>
      </c>
      <c r="U304" s="104" t="s">
        <v>110</v>
      </c>
      <c r="V304" s="104" t="s">
        <v>110</v>
      </c>
      <c r="W304" s="104" t="s">
        <v>110</v>
      </c>
      <c r="X304" s="104" t="s">
        <v>110</v>
      </c>
      <c r="Y304" s="104" t="s">
        <v>110</v>
      </c>
      <c r="Z304" s="104" t="s">
        <v>110</v>
      </c>
      <c r="AA304" s="104" t="s">
        <v>110</v>
      </c>
      <c r="AB304" s="104" t="s">
        <v>110</v>
      </c>
      <c r="AC304" s="104" t="s">
        <v>110</v>
      </c>
      <c r="AD304" s="104" t="s">
        <v>110</v>
      </c>
      <c r="AE304" s="104" t="s">
        <v>110</v>
      </c>
      <c r="AF304" s="104" t="s">
        <v>110</v>
      </c>
      <c r="AG304" s="104" t="s">
        <v>110</v>
      </c>
      <c r="AH304" s="104" t="s">
        <v>110</v>
      </c>
      <c r="AI304" s="104" t="s">
        <v>110</v>
      </c>
      <c r="AJ304" s="176" t="s">
        <v>110</v>
      </c>
      <c r="AK304" s="131"/>
      <c r="AL304" s="114"/>
      <c r="AM304" s="139"/>
      <c r="AN304" s="133"/>
      <c r="AO304" s="513"/>
    </row>
    <row r="305" spans="2:44" x14ac:dyDescent="0.15">
      <c r="B305" s="507"/>
      <c r="C305" s="510"/>
      <c r="D305" s="140" t="s">
        <v>137</v>
      </c>
      <c r="E305" s="108"/>
      <c r="F305" s="169"/>
      <c r="G305" s="126"/>
      <c r="H305" s="126"/>
      <c r="I305" s="126"/>
      <c r="J305" s="126"/>
      <c r="K305" s="126"/>
      <c r="L305" s="126"/>
      <c r="M305" s="126"/>
      <c r="N305" s="126"/>
      <c r="O305" s="126"/>
      <c r="P305" s="126"/>
      <c r="Q305" s="126"/>
      <c r="R305" s="126"/>
      <c r="S305" s="126"/>
      <c r="T305" s="126"/>
      <c r="U305" s="126"/>
      <c r="V305" s="126"/>
      <c r="W305" s="126"/>
      <c r="X305" s="126"/>
      <c r="Y305" s="126"/>
      <c r="Z305" s="126"/>
      <c r="AA305" s="126"/>
      <c r="AB305" s="126"/>
      <c r="AC305" s="126"/>
      <c r="AD305" s="126"/>
      <c r="AE305" s="126"/>
      <c r="AF305" s="126"/>
      <c r="AG305" s="126"/>
      <c r="AH305" s="126"/>
      <c r="AI305" s="126"/>
      <c r="AJ305" s="181"/>
      <c r="AK305" s="112">
        <f>IF(D305="","",COUNT($F$290:$AJ$290)-AL305)</f>
        <v>0</v>
      </c>
      <c r="AL305" s="113">
        <f>IF(D305="","",AQ305+AR305)</f>
        <v>0</v>
      </c>
      <c r="AM305" s="113">
        <f>IF(D305="","",COUNTIF(F305:AJ305,"休"))</f>
        <v>0</v>
      </c>
      <c r="AN305" s="84" t="str">
        <f>IF(D305="","",IFERROR(ROUND(AM305/AK305,3),""))</f>
        <v/>
      </c>
      <c r="AO305" s="513"/>
      <c r="AQ305" s="114">
        <f>+COUNTIF(F305:AJ305,"－")</f>
        <v>0</v>
      </c>
      <c r="AR305" s="114">
        <f>+COUNTIF(F305:AJ305,"外")</f>
        <v>0</v>
      </c>
    </row>
    <row r="306" spans="2:44" x14ac:dyDescent="0.15">
      <c r="B306" s="507"/>
      <c r="C306" s="510"/>
      <c r="E306" s="135"/>
      <c r="F306" s="116"/>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62"/>
      <c r="AK306" s="112" t="str">
        <f>IF(D306="","",COUNT($F$290:$AJ$290)-AL306)</f>
        <v/>
      </c>
      <c r="AL306" s="113" t="str">
        <f t="shared" ref="AL306:AL308" si="208">IF(D306="","",AQ306+AR306)</f>
        <v/>
      </c>
      <c r="AM306" s="113" t="str">
        <f t="shared" ref="AM306:AM308" si="209">IF(D306="","",COUNTIF(F306:AJ306,"休"))</f>
        <v/>
      </c>
      <c r="AN306" s="84" t="str">
        <f t="shared" ref="AN306:AN308" si="210">IF(D306="","",IFERROR(ROUND(AM306/AK306,3),""))</f>
        <v/>
      </c>
      <c r="AO306" s="513"/>
      <c r="AQ306" s="114">
        <f>+COUNTIF(F306:AJ306,"－")</f>
        <v>0</v>
      </c>
      <c r="AR306" s="114">
        <f>+COUNTIF(F306:AJ306,"外")</f>
        <v>0</v>
      </c>
    </row>
    <row r="307" spans="2:44" x14ac:dyDescent="0.15">
      <c r="B307" s="507"/>
      <c r="C307" s="510"/>
      <c r="E307" s="135"/>
      <c r="F307" s="116"/>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62"/>
      <c r="AK307" s="112" t="str">
        <f t="shared" ref="AK307:AK308" si="211">IF(D307="","",COUNT($F$290:$AJ$290)-AL307)</f>
        <v/>
      </c>
      <c r="AL307" s="113" t="str">
        <f t="shared" si="208"/>
        <v/>
      </c>
      <c r="AM307" s="113" t="str">
        <f t="shared" si="209"/>
        <v/>
      </c>
      <c r="AN307" s="84" t="str">
        <f t="shared" si="210"/>
        <v/>
      </c>
      <c r="AO307" s="513"/>
      <c r="AQ307" s="114">
        <f>+COUNTIF(F307:AJ307,"－")</f>
        <v>0</v>
      </c>
      <c r="AR307" s="114">
        <f>+COUNTIF(F307:AJ307,"外")</f>
        <v>0</v>
      </c>
    </row>
    <row r="308" spans="2:44" ht="14.25" thickBot="1" x14ac:dyDescent="0.2">
      <c r="B308" s="508"/>
      <c r="C308" s="511"/>
      <c r="D308" s="136"/>
      <c r="E308" s="128"/>
      <c r="F308" s="179"/>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80"/>
      <c r="AK308" s="144" t="str">
        <f t="shared" si="211"/>
        <v/>
      </c>
      <c r="AL308" s="128" t="str">
        <f t="shared" si="208"/>
        <v/>
      </c>
      <c r="AM308" s="128" t="str">
        <f t="shared" si="209"/>
        <v/>
      </c>
      <c r="AN308" s="84" t="str">
        <f t="shared" si="210"/>
        <v/>
      </c>
      <c r="AO308" s="514"/>
      <c r="AQ308" s="114">
        <f>+COUNTIF(F308:AJ308,"－")</f>
        <v>0</v>
      </c>
      <c r="AR308" s="114">
        <f>+COUNTIF(F308:AJ308,"外")</f>
        <v>0</v>
      </c>
    </row>
    <row r="309" spans="2:44" ht="14.25" thickBot="1" x14ac:dyDescent="0.2">
      <c r="B309" s="145"/>
      <c r="C309" s="146"/>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47"/>
      <c r="AN309" s="148" t="s">
        <v>153</v>
      </c>
      <c r="AO309" s="149" t="e">
        <f>IF(AO293&gt;=0.285,"OK","NG")</f>
        <v>#DIV/0!</v>
      </c>
      <c r="AQ309" s="47"/>
      <c r="AR309" s="47"/>
    </row>
    <row r="310" spans="2:44" x14ac:dyDescent="0.15">
      <c r="B310" s="145"/>
      <c r="C310" s="146"/>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c r="AH310" s="111"/>
      <c r="AI310" s="111"/>
      <c r="AJ310" s="111"/>
      <c r="AK310" s="147"/>
      <c r="AN310" s="175"/>
      <c r="AO310" s="84"/>
      <c r="AQ310" s="47"/>
      <c r="AR310" s="47"/>
    </row>
    <row r="311" spans="2:44" hidden="1" x14ac:dyDescent="0.15">
      <c r="F311" s="47" t="e">
        <f>YEAR(F314)</f>
        <v>#VALUE!</v>
      </c>
      <c r="G311" s="47" t="e">
        <f>MONTH(F314)</f>
        <v>#VALUE!</v>
      </c>
    </row>
    <row r="312" spans="2:44" x14ac:dyDescent="0.15">
      <c r="B312" s="515"/>
      <c r="C312" s="516"/>
      <c r="D312" s="517"/>
      <c r="E312" s="151" t="s">
        <v>141</v>
      </c>
      <c r="F312" s="523" t="e">
        <f>F314</f>
        <v>#VALUE!</v>
      </c>
      <c r="G312" s="524"/>
      <c r="H312" s="524"/>
      <c r="I312" s="524"/>
      <c r="J312" s="524"/>
      <c r="K312" s="524"/>
      <c r="L312" s="524"/>
      <c r="M312" s="524"/>
      <c r="N312" s="524"/>
      <c r="O312" s="524"/>
      <c r="P312" s="524"/>
      <c r="Q312" s="524"/>
      <c r="R312" s="524"/>
      <c r="S312" s="524"/>
      <c r="T312" s="524"/>
      <c r="U312" s="524"/>
      <c r="V312" s="524"/>
      <c r="W312" s="524"/>
      <c r="X312" s="524"/>
      <c r="Y312" s="524"/>
      <c r="Z312" s="524"/>
      <c r="AA312" s="524"/>
      <c r="AB312" s="524"/>
      <c r="AC312" s="524"/>
      <c r="AD312" s="524"/>
      <c r="AE312" s="524"/>
      <c r="AF312" s="524"/>
      <c r="AG312" s="524"/>
      <c r="AH312" s="524"/>
      <c r="AI312" s="524"/>
      <c r="AJ312" s="524"/>
      <c r="AK312" s="526" t="s">
        <v>80</v>
      </c>
      <c r="AL312" s="529" t="s">
        <v>81</v>
      </c>
      <c r="AM312" s="532" t="s">
        <v>73</v>
      </c>
      <c r="AN312" s="481" t="s">
        <v>142</v>
      </c>
      <c r="AO312" s="479" t="s">
        <v>143</v>
      </c>
      <c r="AQ312" s="502" t="s">
        <v>144</v>
      </c>
      <c r="AR312" s="502" t="s">
        <v>109</v>
      </c>
    </row>
    <row r="313" spans="2:44" hidden="1" x14ac:dyDescent="0.15">
      <c r="B313" s="518"/>
      <c r="C313" s="505"/>
      <c r="D313" s="519"/>
      <c r="E313" s="152"/>
      <c r="F313" s="94" t="e">
        <f>DATE($F311,$G311,1)</f>
        <v>#VALUE!</v>
      </c>
      <c r="G313" s="94" t="e">
        <f t="shared" ref="G313:AJ313" si="212">F313+1</f>
        <v>#VALUE!</v>
      </c>
      <c r="H313" s="94" t="e">
        <f t="shared" si="212"/>
        <v>#VALUE!</v>
      </c>
      <c r="I313" s="94" t="e">
        <f t="shared" si="212"/>
        <v>#VALUE!</v>
      </c>
      <c r="J313" s="94" t="e">
        <f t="shared" si="212"/>
        <v>#VALUE!</v>
      </c>
      <c r="K313" s="94" t="e">
        <f t="shared" si="212"/>
        <v>#VALUE!</v>
      </c>
      <c r="L313" s="94" t="e">
        <f t="shared" si="212"/>
        <v>#VALUE!</v>
      </c>
      <c r="M313" s="94" t="e">
        <f t="shared" si="212"/>
        <v>#VALUE!</v>
      </c>
      <c r="N313" s="94" t="e">
        <f t="shared" si="212"/>
        <v>#VALUE!</v>
      </c>
      <c r="O313" s="94" t="e">
        <f t="shared" si="212"/>
        <v>#VALUE!</v>
      </c>
      <c r="P313" s="94" t="e">
        <f t="shared" si="212"/>
        <v>#VALUE!</v>
      </c>
      <c r="Q313" s="94" t="e">
        <f t="shared" si="212"/>
        <v>#VALUE!</v>
      </c>
      <c r="R313" s="94" t="e">
        <f t="shared" si="212"/>
        <v>#VALUE!</v>
      </c>
      <c r="S313" s="94" t="e">
        <f t="shared" si="212"/>
        <v>#VALUE!</v>
      </c>
      <c r="T313" s="94" t="e">
        <f t="shared" si="212"/>
        <v>#VALUE!</v>
      </c>
      <c r="U313" s="94" t="e">
        <f t="shared" si="212"/>
        <v>#VALUE!</v>
      </c>
      <c r="V313" s="94" t="e">
        <f t="shared" si="212"/>
        <v>#VALUE!</v>
      </c>
      <c r="W313" s="94" t="e">
        <f t="shared" si="212"/>
        <v>#VALUE!</v>
      </c>
      <c r="X313" s="94" t="e">
        <f t="shared" si="212"/>
        <v>#VALUE!</v>
      </c>
      <c r="Y313" s="94" t="e">
        <f t="shared" si="212"/>
        <v>#VALUE!</v>
      </c>
      <c r="Z313" s="94" t="e">
        <f t="shared" si="212"/>
        <v>#VALUE!</v>
      </c>
      <c r="AA313" s="94" t="e">
        <f t="shared" si="212"/>
        <v>#VALUE!</v>
      </c>
      <c r="AB313" s="94" t="e">
        <f t="shared" si="212"/>
        <v>#VALUE!</v>
      </c>
      <c r="AC313" s="94" t="e">
        <f t="shared" si="212"/>
        <v>#VALUE!</v>
      </c>
      <c r="AD313" s="94" t="e">
        <f t="shared" si="212"/>
        <v>#VALUE!</v>
      </c>
      <c r="AE313" s="94" t="e">
        <f t="shared" si="212"/>
        <v>#VALUE!</v>
      </c>
      <c r="AF313" s="94" t="e">
        <f t="shared" si="212"/>
        <v>#VALUE!</v>
      </c>
      <c r="AG313" s="94" t="e">
        <f t="shared" si="212"/>
        <v>#VALUE!</v>
      </c>
      <c r="AH313" s="94" t="e">
        <f t="shared" si="212"/>
        <v>#VALUE!</v>
      </c>
      <c r="AI313" s="94" t="e">
        <f t="shared" si="212"/>
        <v>#VALUE!</v>
      </c>
      <c r="AJ313" s="94" t="e">
        <f t="shared" si="212"/>
        <v>#VALUE!</v>
      </c>
      <c r="AK313" s="527"/>
      <c r="AL313" s="530"/>
      <c r="AM313" s="533"/>
      <c r="AN313" s="481"/>
      <c r="AO313" s="479"/>
      <c r="AQ313" s="502"/>
      <c r="AR313" s="502"/>
    </row>
    <row r="314" spans="2:44" x14ac:dyDescent="0.15">
      <c r="B314" s="518"/>
      <c r="C314" s="505"/>
      <c r="D314" s="519"/>
      <c r="E314" s="153" t="s">
        <v>145</v>
      </c>
      <c r="F314" s="154" t="e">
        <f>IF(EDATE(F289,1)&gt;$F$7,"",EDATE(F289,1))</f>
        <v>#VALUE!</v>
      </c>
      <c r="G314" s="94" t="e">
        <f t="shared" ref="G314:AJ314" si="213">IF(G313&gt;$F$7,"",IF(F314=EOMONTH(DATE($F311,$G311,1),0),"",IF(F314="","",F314+1)))</f>
        <v>#VALUE!</v>
      </c>
      <c r="H314" s="94" t="e">
        <f t="shared" si="213"/>
        <v>#VALUE!</v>
      </c>
      <c r="I314" s="94" t="e">
        <f t="shared" si="213"/>
        <v>#VALUE!</v>
      </c>
      <c r="J314" s="94" t="e">
        <f t="shared" si="213"/>
        <v>#VALUE!</v>
      </c>
      <c r="K314" s="94" t="e">
        <f t="shared" si="213"/>
        <v>#VALUE!</v>
      </c>
      <c r="L314" s="94" t="e">
        <f t="shared" si="213"/>
        <v>#VALUE!</v>
      </c>
      <c r="M314" s="94" t="e">
        <f t="shared" si="213"/>
        <v>#VALUE!</v>
      </c>
      <c r="N314" s="94" t="e">
        <f t="shared" si="213"/>
        <v>#VALUE!</v>
      </c>
      <c r="O314" s="94" t="e">
        <f t="shared" si="213"/>
        <v>#VALUE!</v>
      </c>
      <c r="P314" s="94" t="e">
        <f t="shared" si="213"/>
        <v>#VALUE!</v>
      </c>
      <c r="Q314" s="94" t="e">
        <f t="shared" si="213"/>
        <v>#VALUE!</v>
      </c>
      <c r="R314" s="94" t="e">
        <f t="shared" si="213"/>
        <v>#VALUE!</v>
      </c>
      <c r="S314" s="94" t="e">
        <f t="shared" si="213"/>
        <v>#VALUE!</v>
      </c>
      <c r="T314" s="94" t="e">
        <f t="shared" si="213"/>
        <v>#VALUE!</v>
      </c>
      <c r="U314" s="94" t="e">
        <f t="shared" si="213"/>
        <v>#VALUE!</v>
      </c>
      <c r="V314" s="94" t="e">
        <f t="shared" si="213"/>
        <v>#VALUE!</v>
      </c>
      <c r="W314" s="94" t="e">
        <f t="shared" si="213"/>
        <v>#VALUE!</v>
      </c>
      <c r="X314" s="94" t="e">
        <f t="shared" si="213"/>
        <v>#VALUE!</v>
      </c>
      <c r="Y314" s="94" t="e">
        <f t="shared" si="213"/>
        <v>#VALUE!</v>
      </c>
      <c r="Z314" s="94" t="e">
        <f t="shared" si="213"/>
        <v>#VALUE!</v>
      </c>
      <c r="AA314" s="94" t="e">
        <f t="shared" si="213"/>
        <v>#VALUE!</v>
      </c>
      <c r="AB314" s="94" t="e">
        <f t="shared" si="213"/>
        <v>#VALUE!</v>
      </c>
      <c r="AC314" s="94" t="e">
        <f t="shared" si="213"/>
        <v>#VALUE!</v>
      </c>
      <c r="AD314" s="94" t="e">
        <f t="shared" si="213"/>
        <v>#VALUE!</v>
      </c>
      <c r="AE314" s="94" t="e">
        <f t="shared" si="213"/>
        <v>#VALUE!</v>
      </c>
      <c r="AF314" s="94" t="e">
        <f t="shared" si="213"/>
        <v>#VALUE!</v>
      </c>
      <c r="AG314" s="94" t="e">
        <f t="shared" si="213"/>
        <v>#VALUE!</v>
      </c>
      <c r="AH314" s="94" t="e">
        <f t="shared" si="213"/>
        <v>#VALUE!</v>
      </c>
      <c r="AI314" s="94" t="e">
        <f t="shared" si="213"/>
        <v>#VALUE!</v>
      </c>
      <c r="AJ314" s="94" t="e">
        <f t="shared" si="213"/>
        <v>#VALUE!</v>
      </c>
      <c r="AK314" s="527"/>
      <c r="AL314" s="530"/>
      <c r="AM314" s="533"/>
      <c r="AN314" s="481"/>
      <c r="AO314" s="479"/>
      <c r="AQ314" s="502"/>
      <c r="AR314" s="502"/>
    </row>
    <row r="315" spans="2:44" x14ac:dyDescent="0.15">
      <c r="B315" s="520"/>
      <c r="C315" s="521"/>
      <c r="D315" s="522"/>
      <c r="E315" s="89" t="s">
        <v>65</v>
      </c>
      <c r="F315" s="155" t="str">
        <f>IFERROR(TEXT(WEEKDAY(+F314),"aaa"),"")</f>
        <v/>
      </c>
      <c r="G315" s="155" t="str">
        <f t="shared" ref="G315:AJ315" si="214">IFERROR(TEXT(WEEKDAY(+G314),"aaa"),"")</f>
        <v/>
      </c>
      <c r="H315" s="155" t="str">
        <f t="shared" si="214"/>
        <v/>
      </c>
      <c r="I315" s="155" t="str">
        <f t="shared" si="214"/>
        <v/>
      </c>
      <c r="J315" s="155" t="str">
        <f t="shared" si="214"/>
        <v/>
      </c>
      <c r="K315" s="155" t="str">
        <f t="shared" si="214"/>
        <v/>
      </c>
      <c r="L315" s="155" t="str">
        <f t="shared" si="214"/>
        <v/>
      </c>
      <c r="M315" s="155" t="str">
        <f t="shared" si="214"/>
        <v/>
      </c>
      <c r="N315" s="155" t="str">
        <f t="shared" si="214"/>
        <v/>
      </c>
      <c r="O315" s="155" t="str">
        <f t="shared" si="214"/>
        <v/>
      </c>
      <c r="P315" s="155" t="str">
        <f t="shared" si="214"/>
        <v/>
      </c>
      <c r="Q315" s="155" t="str">
        <f t="shared" si="214"/>
        <v/>
      </c>
      <c r="R315" s="155" t="str">
        <f t="shared" si="214"/>
        <v/>
      </c>
      <c r="S315" s="155" t="str">
        <f t="shared" si="214"/>
        <v/>
      </c>
      <c r="T315" s="155" t="str">
        <f t="shared" si="214"/>
        <v/>
      </c>
      <c r="U315" s="155" t="str">
        <f t="shared" si="214"/>
        <v/>
      </c>
      <c r="V315" s="155" t="str">
        <f t="shared" si="214"/>
        <v/>
      </c>
      <c r="W315" s="155" t="str">
        <f t="shared" si="214"/>
        <v/>
      </c>
      <c r="X315" s="155" t="str">
        <f t="shared" si="214"/>
        <v/>
      </c>
      <c r="Y315" s="155" t="str">
        <f t="shared" si="214"/>
        <v/>
      </c>
      <c r="Z315" s="155" t="str">
        <f t="shared" si="214"/>
        <v/>
      </c>
      <c r="AA315" s="155" t="str">
        <f t="shared" si="214"/>
        <v/>
      </c>
      <c r="AB315" s="155" t="str">
        <f t="shared" si="214"/>
        <v/>
      </c>
      <c r="AC315" s="155" t="str">
        <f t="shared" si="214"/>
        <v/>
      </c>
      <c r="AD315" s="155" t="str">
        <f t="shared" si="214"/>
        <v/>
      </c>
      <c r="AE315" s="155" t="str">
        <f t="shared" si="214"/>
        <v/>
      </c>
      <c r="AF315" s="155" t="str">
        <f t="shared" si="214"/>
        <v/>
      </c>
      <c r="AG315" s="155" t="str">
        <f t="shared" si="214"/>
        <v/>
      </c>
      <c r="AH315" s="155" t="str">
        <f t="shared" si="214"/>
        <v/>
      </c>
      <c r="AI315" s="155" t="str">
        <f t="shared" si="214"/>
        <v/>
      </c>
      <c r="AJ315" s="155" t="str">
        <f t="shared" si="214"/>
        <v/>
      </c>
      <c r="AK315" s="527"/>
      <c r="AL315" s="530"/>
      <c r="AM315" s="533"/>
      <c r="AN315" s="481"/>
      <c r="AO315" s="479"/>
      <c r="AQ315" s="502"/>
      <c r="AR315" s="502"/>
    </row>
    <row r="316" spans="2:44" ht="21" customHeight="1" x14ac:dyDescent="0.15">
      <c r="B316" s="156" t="s">
        <v>146</v>
      </c>
      <c r="C316" s="157" t="s">
        <v>160</v>
      </c>
      <c r="D316" s="101" t="s">
        <v>127</v>
      </c>
      <c r="E316" s="102" t="s">
        <v>149</v>
      </c>
      <c r="F316" s="103" t="s">
        <v>110</v>
      </c>
      <c r="G316" s="104" t="s">
        <v>110</v>
      </c>
      <c r="H316" s="104" t="s">
        <v>110</v>
      </c>
      <c r="I316" s="104" t="s">
        <v>110</v>
      </c>
      <c r="J316" s="104" t="s">
        <v>110</v>
      </c>
      <c r="K316" s="104" t="s">
        <v>110</v>
      </c>
      <c r="L316" s="104" t="s">
        <v>110</v>
      </c>
      <c r="M316" s="104" t="s">
        <v>110</v>
      </c>
      <c r="N316" s="104" t="s">
        <v>110</v>
      </c>
      <c r="O316" s="104" t="s">
        <v>110</v>
      </c>
      <c r="P316" s="104" t="s">
        <v>110</v>
      </c>
      <c r="Q316" s="104" t="s">
        <v>110</v>
      </c>
      <c r="R316" s="104" t="s">
        <v>110</v>
      </c>
      <c r="S316" s="104" t="s">
        <v>110</v>
      </c>
      <c r="T316" s="104" t="s">
        <v>110</v>
      </c>
      <c r="U316" s="104" t="s">
        <v>110</v>
      </c>
      <c r="V316" s="104" t="s">
        <v>110</v>
      </c>
      <c r="W316" s="104" t="s">
        <v>110</v>
      </c>
      <c r="X316" s="104" t="s">
        <v>110</v>
      </c>
      <c r="Y316" s="104" t="s">
        <v>110</v>
      </c>
      <c r="Z316" s="104" t="s">
        <v>110</v>
      </c>
      <c r="AA316" s="104" t="s">
        <v>110</v>
      </c>
      <c r="AB316" s="104" t="s">
        <v>110</v>
      </c>
      <c r="AC316" s="104" t="s">
        <v>110</v>
      </c>
      <c r="AD316" s="104" t="s">
        <v>110</v>
      </c>
      <c r="AE316" s="104" t="s">
        <v>110</v>
      </c>
      <c r="AF316" s="104" t="s">
        <v>110</v>
      </c>
      <c r="AG316" s="104" t="s">
        <v>110</v>
      </c>
      <c r="AH316" s="104" t="s">
        <v>110</v>
      </c>
      <c r="AI316" s="104" t="s">
        <v>110</v>
      </c>
      <c r="AJ316" s="176" t="s">
        <v>110</v>
      </c>
      <c r="AK316" s="528"/>
      <c r="AL316" s="531"/>
      <c r="AM316" s="534"/>
      <c r="AN316" s="106" t="s">
        <v>159</v>
      </c>
      <c r="AO316" s="105" t="s">
        <v>108</v>
      </c>
      <c r="AQ316" s="503"/>
      <c r="AR316" s="503"/>
    </row>
    <row r="317" spans="2:44" ht="13.5" customHeight="1" x14ac:dyDescent="0.15">
      <c r="B317" s="506" t="s">
        <v>75</v>
      </c>
      <c r="C317" s="509" t="s">
        <v>76</v>
      </c>
      <c r="D317" s="107" t="s">
        <v>136</v>
      </c>
      <c r="E317" s="108"/>
      <c r="F317" s="177"/>
      <c r="G317" s="165"/>
      <c r="H317" s="165"/>
      <c r="I317" s="165"/>
      <c r="J317" s="165"/>
      <c r="K317" s="165"/>
      <c r="L317" s="165"/>
      <c r="M317" s="165"/>
      <c r="N317" s="165"/>
      <c r="O317" s="165"/>
      <c r="P317" s="165"/>
      <c r="Q317" s="165"/>
      <c r="R317" s="165"/>
      <c r="S317" s="165"/>
      <c r="T317" s="165"/>
      <c r="U317" s="165"/>
      <c r="V317" s="165"/>
      <c r="W317" s="165"/>
      <c r="X317" s="165"/>
      <c r="Y317" s="165"/>
      <c r="Z317" s="165"/>
      <c r="AA317" s="165"/>
      <c r="AB317" s="165"/>
      <c r="AC317" s="165"/>
      <c r="AD317" s="165"/>
      <c r="AE317" s="165"/>
      <c r="AF317" s="165"/>
      <c r="AG317" s="165"/>
      <c r="AH317" s="165"/>
      <c r="AI317" s="165"/>
      <c r="AJ317" s="178"/>
      <c r="AK317" s="112">
        <f>IF(D317="","",COUNT($F$314:$AJ$314)-AL317)</f>
        <v>0</v>
      </c>
      <c r="AL317" s="113">
        <f>IF(D317="","",AQ317+AR317)</f>
        <v>0</v>
      </c>
      <c r="AM317" s="113">
        <f>IF(D317="","",COUNTIF(F317:AJ317,"休"))</f>
        <v>0</v>
      </c>
      <c r="AN317" s="84" t="str">
        <f>IF(D317="","",IFERROR(ROUND(AM317/AK317,3),""))</f>
        <v/>
      </c>
      <c r="AO317" s="512" t="e">
        <f>ROUND(AVERAGE(AN317:AN332),3)</f>
        <v>#DIV/0!</v>
      </c>
      <c r="AQ317" s="114">
        <f>+COUNTIF(F317:AJ317,"－")</f>
        <v>0</v>
      </c>
      <c r="AR317" s="114">
        <f>+COUNTIF(F317:AJ317,"外")</f>
        <v>0</v>
      </c>
    </row>
    <row r="318" spans="2:44" ht="13.5" customHeight="1" x14ac:dyDescent="0.15">
      <c r="B318" s="507"/>
      <c r="C318" s="510"/>
      <c r="D318" s="115" t="s">
        <v>137</v>
      </c>
      <c r="E318" s="108"/>
      <c r="F318" s="116"/>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62"/>
      <c r="AK318" s="112">
        <f>IF(D318="","",COUNT($F$314:$AJ$314)-AL318)</f>
        <v>0</v>
      </c>
      <c r="AL318" s="113">
        <f t="shared" ref="AL318:AL322" si="215">IF(D318="","",AQ318+AR318)</f>
        <v>0</v>
      </c>
      <c r="AM318" s="113">
        <f t="shared" ref="AM318:AM322" si="216">IF(D318="","",COUNTIF(F318:AJ318,"休"))</f>
        <v>0</v>
      </c>
      <c r="AN318" s="84" t="str">
        <f t="shared" ref="AN318:AN322" si="217">IF(D318="","",IFERROR(ROUND(AM318/AK318,3),""))</f>
        <v/>
      </c>
      <c r="AO318" s="513"/>
      <c r="AQ318" s="114">
        <f>+COUNTIF(F318:AJ318,"－")</f>
        <v>0</v>
      </c>
      <c r="AR318" s="114">
        <f>+COUNTIF(F318:AJ318,"外")</f>
        <v>0</v>
      </c>
    </row>
    <row r="319" spans="2:44" x14ac:dyDescent="0.15">
      <c r="B319" s="507"/>
      <c r="C319" s="510"/>
      <c r="D319" s="120" t="s">
        <v>138</v>
      </c>
      <c r="E319" s="108"/>
      <c r="F319" s="116"/>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62"/>
      <c r="AK319" s="112">
        <f>IF(D319="","",COUNT($F$314:$AJ$314)-AL319)</f>
        <v>0</v>
      </c>
      <c r="AL319" s="113">
        <f t="shared" si="215"/>
        <v>0</v>
      </c>
      <c r="AM319" s="113">
        <f t="shared" si="216"/>
        <v>0</v>
      </c>
      <c r="AN319" s="84" t="str">
        <f t="shared" si="217"/>
        <v/>
      </c>
      <c r="AO319" s="513"/>
      <c r="AQ319" s="114">
        <f>+COUNTIF(F319:AJ319,"－")</f>
        <v>0</v>
      </c>
      <c r="AR319" s="114">
        <f t="shared" ref="AR319:AR322" si="218">+COUNTIF(F319:AJ319,"外")</f>
        <v>0</v>
      </c>
    </row>
    <row r="320" spans="2:44" x14ac:dyDescent="0.15">
      <c r="B320" s="507"/>
      <c r="C320" s="510"/>
      <c r="D320" s="120" t="s">
        <v>139</v>
      </c>
      <c r="E320" s="121"/>
      <c r="F320" s="116"/>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62"/>
      <c r="AK320" s="112">
        <f t="shared" ref="AK320:AK322" si="219">IF(D320="","",COUNT($F$314:$AJ$314)-AL320)</f>
        <v>0</v>
      </c>
      <c r="AL320" s="113">
        <f t="shared" si="215"/>
        <v>0</v>
      </c>
      <c r="AM320" s="113">
        <f t="shared" si="216"/>
        <v>0</v>
      </c>
      <c r="AN320" s="84" t="str">
        <f t="shared" si="217"/>
        <v/>
      </c>
      <c r="AO320" s="513"/>
      <c r="AQ320" s="114">
        <f>+COUNTIF(F320:AJ320,"－")</f>
        <v>0</v>
      </c>
      <c r="AR320" s="114">
        <f t="shared" si="218"/>
        <v>0</v>
      </c>
    </row>
    <row r="321" spans="2:44" x14ac:dyDescent="0.15">
      <c r="B321" s="507"/>
      <c r="C321" s="510"/>
      <c r="D321" s="120" t="s">
        <v>140</v>
      </c>
      <c r="E321" s="108"/>
      <c r="F321" s="116"/>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62"/>
      <c r="AK321" s="112">
        <f t="shared" si="219"/>
        <v>0</v>
      </c>
      <c r="AL321" s="113">
        <f t="shared" si="215"/>
        <v>0</v>
      </c>
      <c r="AM321" s="113">
        <f t="shared" si="216"/>
        <v>0</v>
      </c>
      <c r="AN321" s="84" t="str">
        <f t="shared" si="217"/>
        <v/>
      </c>
      <c r="AO321" s="513"/>
      <c r="AQ321" s="114">
        <f t="shared" ref="AQ321:AQ322" si="220">+COUNTIF(F321:AJ321,"－")</f>
        <v>0</v>
      </c>
      <c r="AR321" s="114">
        <f t="shared" si="218"/>
        <v>0</v>
      </c>
    </row>
    <row r="322" spans="2:44" x14ac:dyDescent="0.15">
      <c r="B322" s="508"/>
      <c r="C322" s="511"/>
      <c r="D322" s="122">
        <f>E$29</f>
        <v>0</v>
      </c>
      <c r="E322" s="123"/>
      <c r="F322" s="179"/>
      <c r="G322" s="170"/>
      <c r="H322" s="170"/>
      <c r="I322" s="170"/>
      <c r="J322" s="170"/>
      <c r="K322" s="170"/>
      <c r="L322" s="170"/>
      <c r="M322" s="170"/>
      <c r="N322" s="170"/>
      <c r="O322" s="170"/>
      <c r="P322" s="170"/>
      <c r="Q322" s="170"/>
      <c r="R322" s="170"/>
      <c r="S322" s="170"/>
      <c r="T322" s="170"/>
      <c r="U322" s="170"/>
      <c r="V322" s="170"/>
      <c r="W322" s="170"/>
      <c r="X322" s="170"/>
      <c r="Y322" s="170"/>
      <c r="Z322" s="170"/>
      <c r="AA322" s="170"/>
      <c r="AB322" s="170"/>
      <c r="AC322" s="170"/>
      <c r="AD322" s="170"/>
      <c r="AE322" s="170"/>
      <c r="AF322" s="170"/>
      <c r="AG322" s="170"/>
      <c r="AH322" s="170"/>
      <c r="AI322" s="170"/>
      <c r="AJ322" s="180"/>
      <c r="AK322" s="112">
        <f t="shared" si="219"/>
        <v>0</v>
      </c>
      <c r="AL322" s="113">
        <f t="shared" si="215"/>
        <v>0</v>
      </c>
      <c r="AM322" s="128">
        <f t="shared" si="216"/>
        <v>0</v>
      </c>
      <c r="AN322" s="84" t="str">
        <f t="shared" si="217"/>
        <v/>
      </c>
      <c r="AO322" s="513"/>
      <c r="AQ322" s="114">
        <f t="shared" si="220"/>
        <v>0</v>
      </c>
      <c r="AR322" s="114">
        <f t="shared" si="218"/>
        <v>0</v>
      </c>
    </row>
    <row r="323" spans="2:44" ht="15" x14ac:dyDescent="0.15">
      <c r="B323" s="506" t="s">
        <v>77</v>
      </c>
      <c r="C323" s="509" t="s">
        <v>78</v>
      </c>
      <c r="D323" s="101" t="s">
        <v>127</v>
      </c>
      <c r="E323" s="129" t="s">
        <v>149</v>
      </c>
      <c r="F323" s="103" t="s">
        <v>165</v>
      </c>
      <c r="G323" s="104" t="s">
        <v>166</v>
      </c>
      <c r="H323" s="104" t="s">
        <v>166</v>
      </c>
      <c r="I323" s="104" t="s">
        <v>168</v>
      </c>
      <c r="J323" s="104" t="s">
        <v>167</v>
      </c>
      <c r="K323" s="104" t="s">
        <v>167</v>
      </c>
      <c r="L323" s="104" t="s">
        <v>168</v>
      </c>
      <c r="M323" s="104" t="s">
        <v>168</v>
      </c>
      <c r="N323" s="104" t="s">
        <v>168</v>
      </c>
      <c r="O323" s="104" t="s">
        <v>168</v>
      </c>
      <c r="P323" s="104" t="s">
        <v>167</v>
      </c>
      <c r="Q323" s="104" t="s">
        <v>165</v>
      </c>
      <c r="R323" s="104" t="s">
        <v>166</v>
      </c>
      <c r="S323" s="104" t="s">
        <v>168</v>
      </c>
      <c r="T323" s="104" t="s">
        <v>166</v>
      </c>
      <c r="U323" s="104" t="s">
        <v>165</v>
      </c>
      <c r="V323" s="104" t="s">
        <v>166</v>
      </c>
      <c r="W323" s="104" t="s">
        <v>168</v>
      </c>
      <c r="X323" s="104" t="s">
        <v>165</v>
      </c>
      <c r="Y323" s="104" t="s">
        <v>168</v>
      </c>
      <c r="Z323" s="104" t="s">
        <v>165</v>
      </c>
      <c r="AA323" s="104" t="s">
        <v>168</v>
      </c>
      <c r="AB323" s="104" t="s">
        <v>168</v>
      </c>
      <c r="AC323" s="104" t="s">
        <v>168</v>
      </c>
      <c r="AD323" s="104" t="s">
        <v>168</v>
      </c>
      <c r="AE323" s="104" t="s">
        <v>166</v>
      </c>
      <c r="AF323" s="104" t="s">
        <v>168</v>
      </c>
      <c r="AG323" s="104" t="s">
        <v>165</v>
      </c>
      <c r="AH323" s="104" t="s">
        <v>168</v>
      </c>
      <c r="AI323" s="104" t="s">
        <v>166</v>
      </c>
      <c r="AJ323" s="176" t="s">
        <v>168</v>
      </c>
      <c r="AK323" s="131"/>
      <c r="AL323" s="114"/>
      <c r="AM323" s="132"/>
      <c r="AN323" s="133"/>
      <c r="AO323" s="513"/>
    </row>
    <row r="324" spans="2:44" x14ac:dyDescent="0.15">
      <c r="B324" s="507"/>
      <c r="C324" s="510"/>
      <c r="D324" s="134" t="s">
        <v>136</v>
      </c>
      <c r="E324" s="108"/>
      <c r="F324" s="169"/>
      <c r="G324" s="126"/>
      <c r="H324" s="126"/>
      <c r="I324" s="126"/>
      <c r="J324" s="126"/>
      <c r="K324" s="126"/>
      <c r="L324" s="126"/>
      <c r="M324" s="126"/>
      <c r="N324" s="126"/>
      <c r="O324" s="126"/>
      <c r="P324" s="126"/>
      <c r="Q324" s="126"/>
      <c r="R324" s="126"/>
      <c r="S324" s="126"/>
      <c r="T324" s="126"/>
      <c r="U324" s="126"/>
      <c r="V324" s="126"/>
      <c r="W324" s="126"/>
      <c r="X324" s="126"/>
      <c r="Y324" s="126"/>
      <c r="Z324" s="126"/>
      <c r="AA324" s="126"/>
      <c r="AB324" s="126"/>
      <c r="AC324" s="126"/>
      <c r="AD324" s="126"/>
      <c r="AE324" s="126"/>
      <c r="AF324" s="126"/>
      <c r="AG324" s="126"/>
      <c r="AH324" s="126"/>
      <c r="AI324" s="126"/>
      <c r="AJ324" s="181"/>
      <c r="AK324" s="112">
        <f>IF(D324="","",COUNT($F$314:$AJ$314)-AL324)</f>
        <v>0</v>
      </c>
      <c r="AL324" s="113">
        <f>IF(D324="","",AQ324+AR324)</f>
        <v>0</v>
      </c>
      <c r="AM324" s="113">
        <f>IF(D324="","",COUNTIF(F324:AJ324,"休"))</f>
        <v>0</v>
      </c>
      <c r="AN324" s="84" t="str">
        <f>IF(D324="","",IFERROR(ROUND(AM324/AK324,3),""))</f>
        <v/>
      </c>
      <c r="AO324" s="513"/>
      <c r="AQ324" s="114">
        <f>+COUNTIF(F324:AJ324,"－")</f>
        <v>0</v>
      </c>
      <c r="AR324" s="114">
        <f>+COUNTIF(F324:AJ324,"外")</f>
        <v>0</v>
      </c>
    </row>
    <row r="325" spans="2:44" x14ac:dyDescent="0.15">
      <c r="B325" s="507"/>
      <c r="C325" s="510"/>
      <c r="D325" s="115" t="s">
        <v>137</v>
      </c>
      <c r="E325" s="135"/>
      <c r="F325" s="116"/>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62"/>
      <c r="AK325" s="112">
        <f>IF(D325="","",COUNT($F$314:$AJ$314)-AL325)</f>
        <v>0</v>
      </c>
      <c r="AL325" s="113">
        <f t="shared" ref="AL325:AL327" si="221">IF(D325="","",AQ325+AR325)</f>
        <v>0</v>
      </c>
      <c r="AM325" s="113">
        <f t="shared" ref="AM325:AM327" si="222">IF(D325="","",COUNTIF(F325:AJ325,"休"))</f>
        <v>0</v>
      </c>
      <c r="AN325" s="84" t="str">
        <f t="shared" ref="AN325:AN327" si="223">IF(D325="","",IFERROR(ROUND(AM325/AK325,3),""))</f>
        <v/>
      </c>
      <c r="AO325" s="513"/>
      <c r="AQ325" s="114">
        <f>+COUNTIF(F325:AJ325,"－")</f>
        <v>0</v>
      </c>
      <c r="AR325" s="114">
        <f>+COUNTIF(F325:AJ325,"外")</f>
        <v>0</v>
      </c>
    </row>
    <row r="326" spans="2:44" x14ac:dyDescent="0.15">
      <c r="B326" s="507"/>
      <c r="C326" s="510"/>
      <c r="E326" s="135"/>
      <c r="F326" s="116"/>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62"/>
      <c r="AK326" s="112" t="str">
        <f>IF(D326="","",COUNT($F$314:$AJ$314)-AL326)</f>
        <v/>
      </c>
      <c r="AL326" s="113" t="str">
        <f t="shared" si="221"/>
        <v/>
      </c>
      <c r="AM326" s="113" t="str">
        <f t="shared" si="222"/>
        <v/>
      </c>
      <c r="AN326" s="84" t="str">
        <f t="shared" si="223"/>
        <v/>
      </c>
      <c r="AO326" s="513"/>
      <c r="AQ326" s="114">
        <f>+COUNTIF(F326:AJ326,"－")</f>
        <v>0</v>
      </c>
      <c r="AR326" s="114">
        <f>+COUNTIF(F326:AJ326,"外")</f>
        <v>0</v>
      </c>
    </row>
    <row r="327" spans="2:44" x14ac:dyDescent="0.15">
      <c r="B327" s="507"/>
      <c r="C327" s="511"/>
      <c r="D327" s="136"/>
      <c r="E327" s="128"/>
      <c r="F327" s="179"/>
      <c r="G327" s="170"/>
      <c r="H327" s="170"/>
      <c r="I327" s="170"/>
      <c r="J327" s="170"/>
      <c r="K327" s="170"/>
      <c r="L327" s="170"/>
      <c r="M327" s="170"/>
      <c r="N327" s="170"/>
      <c r="O327" s="170"/>
      <c r="P327" s="170"/>
      <c r="Q327" s="170"/>
      <c r="R327" s="170"/>
      <c r="S327" s="170"/>
      <c r="T327" s="170"/>
      <c r="U327" s="170"/>
      <c r="V327" s="170"/>
      <c r="W327" s="170"/>
      <c r="X327" s="170"/>
      <c r="Y327" s="170"/>
      <c r="Z327" s="170"/>
      <c r="AA327" s="170"/>
      <c r="AB327" s="170"/>
      <c r="AC327" s="170"/>
      <c r="AD327" s="170"/>
      <c r="AE327" s="170"/>
      <c r="AF327" s="170"/>
      <c r="AG327" s="170"/>
      <c r="AH327" s="170"/>
      <c r="AI327" s="170"/>
      <c r="AJ327" s="180"/>
      <c r="AK327" s="112" t="str">
        <f t="shared" ref="AK327" si="224">IF(D327="","",COUNT($F$314:$AJ$314)-AL327)</f>
        <v/>
      </c>
      <c r="AL327" s="113" t="str">
        <f t="shared" si="221"/>
        <v/>
      </c>
      <c r="AM327" s="113" t="str">
        <f t="shared" si="222"/>
        <v/>
      </c>
      <c r="AN327" s="84" t="str">
        <f t="shared" si="223"/>
        <v/>
      </c>
      <c r="AO327" s="513"/>
      <c r="AQ327" s="114">
        <f>+COUNTIF(F327:AJ327,"－")</f>
        <v>0</v>
      </c>
      <c r="AR327" s="114">
        <f>+COUNTIF(F327:AJ327,"外")</f>
        <v>0</v>
      </c>
    </row>
    <row r="328" spans="2:44" ht="15" x14ac:dyDescent="0.15">
      <c r="B328" s="507"/>
      <c r="C328" s="509" t="s">
        <v>79</v>
      </c>
      <c r="D328" s="101" t="s">
        <v>127</v>
      </c>
      <c r="E328" s="138" t="s">
        <v>149</v>
      </c>
      <c r="F328" s="103" t="s">
        <v>110</v>
      </c>
      <c r="G328" s="104" t="s">
        <v>110</v>
      </c>
      <c r="H328" s="104" t="s">
        <v>110</v>
      </c>
      <c r="I328" s="104" t="s">
        <v>110</v>
      </c>
      <c r="J328" s="104" t="s">
        <v>110</v>
      </c>
      <c r="K328" s="104" t="s">
        <v>110</v>
      </c>
      <c r="L328" s="104" t="s">
        <v>110</v>
      </c>
      <c r="M328" s="104" t="s">
        <v>110</v>
      </c>
      <c r="N328" s="104" t="s">
        <v>110</v>
      </c>
      <c r="O328" s="104" t="s">
        <v>110</v>
      </c>
      <c r="P328" s="104" t="s">
        <v>110</v>
      </c>
      <c r="Q328" s="104" t="s">
        <v>110</v>
      </c>
      <c r="R328" s="104" t="s">
        <v>110</v>
      </c>
      <c r="S328" s="104" t="s">
        <v>110</v>
      </c>
      <c r="T328" s="104" t="s">
        <v>110</v>
      </c>
      <c r="U328" s="104" t="s">
        <v>110</v>
      </c>
      <c r="V328" s="104" t="s">
        <v>110</v>
      </c>
      <c r="W328" s="104" t="s">
        <v>110</v>
      </c>
      <c r="X328" s="104" t="s">
        <v>110</v>
      </c>
      <c r="Y328" s="104" t="s">
        <v>110</v>
      </c>
      <c r="Z328" s="104" t="s">
        <v>110</v>
      </c>
      <c r="AA328" s="104" t="s">
        <v>110</v>
      </c>
      <c r="AB328" s="104" t="s">
        <v>110</v>
      </c>
      <c r="AC328" s="104" t="s">
        <v>110</v>
      </c>
      <c r="AD328" s="104" t="s">
        <v>110</v>
      </c>
      <c r="AE328" s="104" t="s">
        <v>110</v>
      </c>
      <c r="AF328" s="104" t="s">
        <v>110</v>
      </c>
      <c r="AG328" s="104" t="s">
        <v>110</v>
      </c>
      <c r="AH328" s="104" t="s">
        <v>110</v>
      </c>
      <c r="AI328" s="104" t="s">
        <v>110</v>
      </c>
      <c r="AJ328" s="176" t="s">
        <v>110</v>
      </c>
      <c r="AK328" s="131"/>
      <c r="AL328" s="114"/>
      <c r="AM328" s="139"/>
      <c r="AN328" s="133"/>
      <c r="AO328" s="513"/>
    </row>
    <row r="329" spans="2:44" x14ac:dyDescent="0.15">
      <c r="B329" s="507"/>
      <c r="C329" s="510"/>
      <c r="D329" s="140" t="s">
        <v>137</v>
      </c>
      <c r="E329" s="108"/>
      <c r="F329" s="169"/>
      <c r="G329" s="126"/>
      <c r="H329" s="126"/>
      <c r="I329" s="126"/>
      <c r="J329" s="126"/>
      <c r="K329" s="126"/>
      <c r="L329" s="126"/>
      <c r="M329" s="126"/>
      <c r="N329" s="126"/>
      <c r="O329" s="126"/>
      <c r="P329" s="126"/>
      <c r="Q329" s="126"/>
      <c r="R329" s="126"/>
      <c r="S329" s="126"/>
      <c r="T329" s="126"/>
      <c r="U329" s="126"/>
      <c r="V329" s="126"/>
      <c r="W329" s="126"/>
      <c r="X329" s="126"/>
      <c r="Y329" s="126"/>
      <c r="Z329" s="126"/>
      <c r="AA329" s="126"/>
      <c r="AB329" s="126"/>
      <c r="AC329" s="126"/>
      <c r="AD329" s="126"/>
      <c r="AE329" s="126"/>
      <c r="AF329" s="126"/>
      <c r="AG329" s="126"/>
      <c r="AH329" s="126"/>
      <c r="AI329" s="126"/>
      <c r="AJ329" s="181"/>
      <c r="AK329" s="112">
        <f>IF(D329="","",COUNT($F$314:$AJ$314)-AL329)</f>
        <v>0</v>
      </c>
      <c r="AL329" s="113">
        <f>IF(D329="","",AQ329+AR329)</f>
        <v>0</v>
      </c>
      <c r="AM329" s="113">
        <f>IF(D329="","",COUNTIF(F329:AJ329,"休"))</f>
        <v>0</v>
      </c>
      <c r="AN329" s="84" t="str">
        <f>IF(D329="","",IFERROR(ROUND(AM329/AK329,3),""))</f>
        <v/>
      </c>
      <c r="AO329" s="513"/>
      <c r="AQ329" s="114">
        <f>+COUNTIF(F329:AJ329,"－")</f>
        <v>0</v>
      </c>
      <c r="AR329" s="114">
        <f>+COUNTIF(F329:AJ329,"外")</f>
        <v>0</v>
      </c>
    </row>
    <row r="330" spans="2:44" x14ac:dyDescent="0.15">
      <c r="B330" s="507"/>
      <c r="C330" s="510"/>
      <c r="E330" s="135"/>
      <c r="F330" s="116"/>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62"/>
      <c r="AK330" s="112" t="str">
        <f t="shared" ref="AK330:AK332" si="225">IF(D330="","",COUNT($F$314:$AJ$314)-AL330)</f>
        <v/>
      </c>
      <c r="AL330" s="113" t="str">
        <f t="shared" ref="AL330:AL332" si="226">IF(D330="","",AQ330+AR330)</f>
        <v/>
      </c>
      <c r="AM330" s="113" t="str">
        <f t="shared" ref="AM330:AM332" si="227">IF(D330="","",COUNTIF(F330:AJ330,"休"))</f>
        <v/>
      </c>
      <c r="AN330" s="84" t="str">
        <f t="shared" ref="AN330:AN332" si="228">IF(D330="","",IFERROR(ROUND(AM330/AK330,3),""))</f>
        <v/>
      </c>
      <c r="AO330" s="513"/>
      <c r="AQ330" s="114">
        <f>+COUNTIF(F330:AJ330,"－")</f>
        <v>0</v>
      </c>
      <c r="AR330" s="114">
        <f>+COUNTIF(F330:AJ330,"外")</f>
        <v>0</v>
      </c>
    </row>
    <row r="331" spans="2:44" x14ac:dyDescent="0.15">
      <c r="B331" s="507"/>
      <c r="C331" s="510"/>
      <c r="E331" s="135"/>
      <c r="F331" s="116"/>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62"/>
      <c r="AK331" s="112" t="str">
        <f>IF(D331="","",COUNT($F$314:$AJ$314)-AL331)</f>
        <v/>
      </c>
      <c r="AL331" s="113" t="str">
        <f t="shared" si="226"/>
        <v/>
      </c>
      <c r="AM331" s="113" t="str">
        <f t="shared" si="227"/>
        <v/>
      </c>
      <c r="AN331" s="84" t="str">
        <f t="shared" si="228"/>
        <v/>
      </c>
      <c r="AO331" s="513"/>
      <c r="AQ331" s="114">
        <f>+COUNTIF(F331:AJ331,"－")</f>
        <v>0</v>
      </c>
      <c r="AR331" s="114">
        <f>+COUNTIF(F331:AJ331,"外")</f>
        <v>0</v>
      </c>
    </row>
    <row r="332" spans="2:44" ht="14.25" thickBot="1" x14ac:dyDescent="0.2">
      <c r="B332" s="508"/>
      <c r="C332" s="511"/>
      <c r="D332" s="136"/>
      <c r="E332" s="128"/>
      <c r="F332" s="179"/>
      <c r="G332" s="170"/>
      <c r="H332" s="170"/>
      <c r="I332" s="170"/>
      <c r="J332" s="170"/>
      <c r="K332" s="170"/>
      <c r="L332" s="170"/>
      <c r="M332" s="170"/>
      <c r="N332" s="170"/>
      <c r="O332" s="170"/>
      <c r="P332" s="170"/>
      <c r="Q332" s="170"/>
      <c r="R332" s="170"/>
      <c r="S332" s="170"/>
      <c r="T332" s="170"/>
      <c r="U332" s="170"/>
      <c r="V332" s="170"/>
      <c r="W332" s="170"/>
      <c r="X332" s="170"/>
      <c r="Y332" s="170"/>
      <c r="Z332" s="170"/>
      <c r="AA332" s="170"/>
      <c r="AB332" s="170"/>
      <c r="AC332" s="170"/>
      <c r="AD332" s="170"/>
      <c r="AE332" s="170"/>
      <c r="AF332" s="170"/>
      <c r="AG332" s="170"/>
      <c r="AH332" s="170"/>
      <c r="AI332" s="170"/>
      <c r="AJ332" s="180"/>
      <c r="AK332" s="144" t="str">
        <f t="shared" si="225"/>
        <v/>
      </c>
      <c r="AL332" s="128" t="str">
        <f t="shared" si="226"/>
        <v/>
      </c>
      <c r="AM332" s="128" t="str">
        <f t="shared" si="227"/>
        <v/>
      </c>
      <c r="AN332" s="84" t="str">
        <f t="shared" si="228"/>
        <v/>
      </c>
      <c r="AO332" s="514"/>
      <c r="AQ332" s="114">
        <f>+COUNTIF(F332:AJ332,"－")</f>
        <v>0</v>
      </c>
      <c r="AR332" s="114">
        <f>+COUNTIF(F332:AJ332,"外")</f>
        <v>0</v>
      </c>
    </row>
    <row r="333" spans="2:44" ht="14.25" thickBot="1" x14ac:dyDescent="0.2">
      <c r="B333" s="145"/>
      <c r="C333" s="146"/>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c r="AG333" s="111"/>
      <c r="AH333" s="111"/>
      <c r="AI333" s="111"/>
      <c r="AJ333" s="111"/>
      <c r="AK333" s="147"/>
      <c r="AN333" s="148" t="s">
        <v>153</v>
      </c>
      <c r="AO333" s="149" t="e">
        <f>IF(AO317&gt;=0.285,"OK","NG")</f>
        <v>#DIV/0!</v>
      </c>
      <c r="AQ333" s="47"/>
      <c r="AR333" s="47"/>
    </row>
    <row r="334" spans="2:44" x14ac:dyDescent="0.15">
      <c r="B334" s="145"/>
      <c r="C334" s="146"/>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c r="AI334" s="111"/>
      <c r="AJ334" s="111"/>
      <c r="AK334" s="147"/>
      <c r="AN334" s="175"/>
      <c r="AO334" s="84"/>
      <c r="AQ334" s="47"/>
      <c r="AR334" s="47"/>
    </row>
    <row r="335" spans="2:44" hidden="1" x14ac:dyDescent="0.15">
      <c r="F335" s="47" t="e">
        <f>YEAR(F338)</f>
        <v>#VALUE!</v>
      </c>
      <c r="G335" s="47" t="e">
        <f>MONTH(F338)</f>
        <v>#VALUE!</v>
      </c>
    </row>
    <row r="336" spans="2:44" ht="13.5" customHeight="1" x14ac:dyDescent="0.15">
      <c r="B336" s="515"/>
      <c r="C336" s="516"/>
      <c r="D336" s="517"/>
      <c r="E336" s="151" t="s">
        <v>141</v>
      </c>
      <c r="F336" s="523" t="e">
        <f>F338</f>
        <v>#VALUE!</v>
      </c>
      <c r="G336" s="524"/>
      <c r="H336" s="524"/>
      <c r="I336" s="524"/>
      <c r="J336" s="524"/>
      <c r="K336" s="524"/>
      <c r="L336" s="524"/>
      <c r="M336" s="524"/>
      <c r="N336" s="524"/>
      <c r="O336" s="524"/>
      <c r="P336" s="524"/>
      <c r="Q336" s="524"/>
      <c r="R336" s="524"/>
      <c r="S336" s="524"/>
      <c r="T336" s="524"/>
      <c r="U336" s="524"/>
      <c r="V336" s="524"/>
      <c r="W336" s="524"/>
      <c r="X336" s="524"/>
      <c r="Y336" s="524"/>
      <c r="Z336" s="524"/>
      <c r="AA336" s="524"/>
      <c r="AB336" s="524"/>
      <c r="AC336" s="524"/>
      <c r="AD336" s="524"/>
      <c r="AE336" s="524"/>
      <c r="AF336" s="524"/>
      <c r="AG336" s="524"/>
      <c r="AH336" s="524"/>
      <c r="AI336" s="524"/>
      <c r="AJ336" s="524"/>
      <c r="AK336" s="526" t="s">
        <v>80</v>
      </c>
      <c r="AL336" s="529" t="s">
        <v>81</v>
      </c>
      <c r="AM336" s="532" t="s">
        <v>73</v>
      </c>
      <c r="AN336" s="481" t="s">
        <v>142</v>
      </c>
      <c r="AO336" s="479" t="s">
        <v>143</v>
      </c>
      <c r="AQ336" s="502" t="s">
        <v>164</v>
      </c>
      <c r="AR336" s="502" t="s">
        <v>109</v>
      </c>
    </row>
    <row r="337" spans="2:44" hidden="1" x14ac:dyDescent="0.15">
      <c r="B337" s="518"/>
      <c r="C337" s="505"/>
      <c r="D337" s="519"/>
      <c r="E337" s="152"/>
      <c r="F337" s="94" t="e">
        <f>DATE($F335,$G335,1)</f>
        <v>#VALUE!</v>
      </c>
      <c r="G337" s="94" t="e">
        <f t="shared" ref="G337:AJ337" si="229">F337+1</f>
        <v>#VALUE!</v>
      </c>
      <c r="H337" s="94" t="e">
        <f t="shared" si="229"/>
        <v>#VALUE!</v>
      </c>
      <c r="I337" s="94" t="e">
        <f t="shared" si="229"/>
        <v>#VALUE!</v>
      </c>
      <c r="J337" s="94" t="e">
        <f t="shared" si="229"/>
        <v>#VALUE!</v>
      </c>
      <c r="K337" s="94" t="e">
        <f t="shared" si="229"/>
        <v>#VALUE!</v>
      </c>
      <c r="L337" s="94" t="e">
        <f t="shared" si="229"/>
        <v>#VALUE!</v>
      </c>
      <c r="M337" s="94" t="e">
        <f t="shared" si="229"/>
        <v>#VALUE!</v>
      </c>
      <c r="N337" s="94" t="e">
        <f t="shared" si="229"/>
        <v>#VALUE!</v>
      </c>
      <c r="O337" s="94" t="e">
        <f t="shared" si="229"/>
        <v>#VALUE!</v>
      </c>
      <c r="P337" s="94" t="e">
        <f t="shared" si="229"/>
        <v>#VALUE!</v>
      </c>
      <c r="Q337" s="94" t="e">
        <f t="shared" si="229"/>
        <v>#VALUE!</v>
      </c>
      <c r="R337" s="94" t="e">
        <f t="shared" si="229"/>
        <v>#VALUE!</v>
      </c>
      <c r="S337" s="94" t="e">
        <f t="shared" si="229"/>
        <v>#VALUE!</v>
      </c>
      <c r="T337" s="94" t="e">
        <f t="shared" si="229"/>
        <v>#VALUE!</v>
      </c>
      <c r="U337" s="94" t="e">
        <f t="shared" si="229"/>
        <v>#VALUE!</v>
      </c>
      <c r="V337" s="94" t="e">
        <f t="shared" si="229"/>
        <v>#VALUE!</v>
      </c>
      <c r="W337" s="94" t="e">
        <f t="shared" si="229"/>
        <v>#VALUE!</v>
      </c>
      <c r="X337" s="94" t="e">
        <f t="shared" si="229"/>
        <v>#VALUE!</v>
      </c>
      <c r="Y337" s="94" t="e">
        <f t="shared" si="229"/>
        <v>#VALUE!</v>
      </c>
      <c r="Z337" s="94" t="e">
        <f t="shared" si="229"/>
        <v>#VALUE!</v>
      </c>
      <c r="AA337" s="94" t="e">
        <f t="shared" si="229"/>
        <v>#VALUE!</v>
      </c>
      <c r="AB337" s="94" t="e">
        <f t="shared" si="229"/>
        <v>#VALUE!</v>
      </c>
      <c r="AC337" s="94" t="e">
        <f t="shared" si="229"/>
        <v>#VALUE!</v>
      </c>
      <c r="AD337" s="94" t="e">
        <f t="shared" si="229"/>
        <v>#VALUE!</v>
      </c>
      <c r="AE337" s="94" t="e">
        <f t="shared" si="229"/>
        <v>#VALUE!</v>
      </c>
      <c r="AF337" s="94" t="e">
        <f t="shared" si="229"/>
        <v>#VALUE!</v>
      </c>
      <c r="AG337" s="94" t="e">
        <f t="shared" si="229"/>
        <v>#VALUE!</v>
      </c>
      <c r="AH337" s="94" t="e">
        <f t="shared" si="229"/>
        <v>#VALUE!</v>
      </c>
      <c r="AI337" s="94" t="e">
        <f t="shared" si="229"/>
        <v>#VALUE!</v>
      </c>
      <c r="AJ337" s="94" t="e">
        <f t="shared" si="229"/>
        <v>#VALUE!</v>
      </c>
      <c r="AK337" s="527"/>
      <c r="AL337" s="530"/>
      <c r="AM337" s="533"/>
      <c r="AN337" s="481"/>
      <c r="AO337" s="479"/>
      <c r="AQ337" s="502"/>
      <c r="AR337" s="502"/>
    </row>
    <row r="338" spans="2:44" x14ac:dyDescent="0.15">
      <c r="B338" s="518"/>
      <c r="C338" s="505"/>
      <c r="D338" s="519"/>
      <c r="E338" s="153" t="s">
        <v>145</v>
      </c>
      <c r="F338" s="154" t="e">
        <f>IF(EDATE(F313,1)&gt;$F$7,"",EDATE(F313,1))</f>
        <v>#VALUE!</v>
      </c>
      <c r="G338" s="94" t="e">
        <f t="shared" ref="G338:AJ338" si="230">IF(G337&gt;$F$7,"",IF(F338=EOMONTH(DATE($F335,$G335,1),0),"",IF(F338="","",F338+1)))</f>
        <v>#VALUE!</v>
      </c>
      <c r="H338" s="94" t="e">
        <f t="shared" si="230"/>
        <v>#VALUE!</v>
      </c>
      <c r="I338" s="94" t="e">
        <f t="shared" si="230"/>
        <v>#VALUE!</v>
      </c>
      <c r="J338" s="94" t="e">
        <f t="shared" si="230"/>
        <v>#VALUE!</v>
      </c>
      <c r="K338" s="94" t="e">
        <f t="shared" si="230"/>
        <v>#VALUE!</v>
      </c>
      <c r="L338" s="94" t="e">
        <f t="shared" si="230"/>
        <v>#VALUE!</v>
      </c>
      <c r="M338" s="94" t="e">
        <f t="shared" si="230"/>
        <v>#VALUE!</v>
      </c>
      <c r="N338" s="94" t="e">
        <f t="shared" si="230"/>
        <v>#VALUE!</v>
      </c>
      <c r="O338" s="94" t="e">
        <f t="shared" si="230"/>
        <v>#VALUE!</v>
      </c>
      <c r="P338" s="94" t="e">
        <f t="shared" si="230"/>
        <v>#VALUE!</v>
      </c>
      <c r="Q338" s="94" t="e">
        <f t="shared" si="230"/>
        <v>#VALUE!</v>
      </c>
      <c r="R338" s="94" t="e">
        <f t="shared" si="230"/>
        <v>#VALUE!</v>
      </c>
      <c r="S338" s="94" t="e">
        <f t="shared" si="230"/>
        <v>#VALUE!</v>
      </c>
      <c r="T338" s="94" t="e">
        <f t="shared" si="230"/>
        <v>#VALUE!</v>
      </c>
      <c r="U338" s="94" t="e">
        <f t="shared" si="230"/>
        <v>#VALUE!</v>
      </c>
      <c r="V338" s="94" t="e">
        <f t="shared" si="230"/>
        <v>#VALUE!</v>
      </c>
      <c r="W338" s="94" t="e">
        <f t="shared" si="230"/>
        <v>#VALUE!</v>
      </c>
      <c r="X338" s="94" t="e">
        <f t="shared" si="230"/>
        <v>#VALUE!</v>
      </c>
      <c r="Y338" s="94" t="e">
        <f t="shared" si="230"/>
        <v>#VALUE!</v>
      </c>
      <c r="Z338" s="94" t="e">
        <f t="shared" si="230"/>
        <v>#VALUE!</v>
      </c>
      <c r="AA338" s="94" t="e">
        <f t="shared" si="230"/>
        <v>#VALUE!</v>
      </c>
      <c r="AB338" s="94" t="e">
        <f t="shared" si="230"/>
        <v>#VALUE!</v>
      </c>
      <c r="AC338" s="94" t="e">
        <f t="shared" si="230"/>
        <v>#VALUE!</v>
      </c>
      <c r="AD338" s="94" t="e">
        <f t="shared" si="230"/>
        <v>#VALUE!</v>
      </c>
      <c r="AE338" s="94" t="e">
        <f t="shared" si="230"/>
        <v>#VALUE!</v>
      </c>
      <c r="AF338" s="94" t="e">
        <f t="shared" si="230"/>
        <v>#VALUE!</v>
      </c>
      <c r="AG338" s="94" t="e">
        <f t="shared" si="230"/>
        <v>#VALUE!</v>
      </c>
      <c r="AH338" s="94" t="e">
        <f t="shared" si="230"/>
        <v>#VALUE!</v>
      </c>
      <c r="AI338" s="94" t="e">
        <f t="shared" si="230"/>
        <v>#VALUE!</v>
      </c>
      <c r="AJ338" s="94" t="e">
        <f t="shared" si="230"/>
        <v>#VALUE!</v>
      </c>
      <c r="AK338" s="527"/>
      <c r="AL338" s="530"/>
      <c r="AM338" s="533"/>
      <c r="AN338" s="481"/>
      <c r="AO338" s="479"/>
      <c r="AQ338" s="502"/>
      <c r="AR338" s="502"/>
    </row>
    <row r="339" spans="2:44" x14ac:dyDescent="0.15">
      <c r="B339" s="520"/>
      <c r="C339" s="521"/>
      <c r="D339" s="522"/>
      <c r="E339" s="89" t="s">
        <v>65</v>
      </c>
      <c r="F339" s="155" t="str">
        <f>IFERROR(TEXT(WEEKDAY(+F338),"aaa"),"")</f>
        <v/>
      </c>
      <c r="G339" s="155" t="str">
        <f t="shared" ref="G339:AJ339" si="231">IFERROR(TEXT(WEEKDAY(+G338),"aaa"),"")</f>
        <v/>
      </c>
      <c r="H339" s="155" t="str">
        <f t="shared" si="231"/>
        <v/>
      </c>
      <c r="I339" s="155" t="str">
        <f t="shared" si="231"/>
        <v/>
      </c>
      <c r="J339" s="155" t="str">
        <f t="shared" si="231"/>
        <v/>
      </c>
      <c r="K339" s="155" t="str">
        <f t="shared" si="231"/>
        <v/>
      </c>
      <c r="L339" s="155" t="str">
        <f t="shared" si="231"/>
        <v/>
      </c>
      <c r="M339" s="155" t="str">
        <f t="shared" si="231"/>
        <v/>
      </c>
      <c r="N339" s="155" t="str">
        <f t="shared" si="231"/>
        <v/>
      </c>
      <c r="O339" s="155" t="str">
        <f t="shared" si="231"/>
        <v/>
      </c>
      <c r="P339" s="155" t="str">
        <f t="shared" si="231"/>
        <v/>
      </c>
      <c r="Q339" s="155" t="str">
        <f t="shared" si="231"/>
        <v/>
      </c>
      <c r="R339" s="155" t="str">
        <f t="shared" si="231"/>
        <v/>
      </c>
      <c r="S339" s="155" t="str">
        <f t="shared" si="231"/>
        <v/>
      </c>
      <c r="T339" s="155" t="str">
        <f t="shared" si="231"/>
        <v/>
      </c>
      <c r="U339" s="155" t="str">
        <f t="shared" si="231"/>
        <v/>
      </c>
      <c r="V339" s="155" t="str">
        <f t="shared" si="231"/>
        <v/>
      </c>
      <c r="W339" s="155" t="str">
        <f t="shared" si="231"/>
        <v/>
      </c>
      <c r="X339" s="155" t="str">
        <f t="shared" si="231"/>
        <v/>
      </c>
      <c r="Y339" s="155" t="str">
        <f t="shared" si="231"/>
        <v/>
      </c>
      <c r="Z339" s="155" t="str">
        <f t="shared" si="231"/>
        <v/>
      </c>
      <c r="AA339" s="155" t="str">
        <f t="shared" si="231"/>
        <v/>
      </c>
      <c r="AB339" s="155" t="str">
        <f t="shared" si="231"/>
        <v/>
      </c>
      <c r="AC339" s="155" t="str">
        <f t="shared" si="231"/>
        <v/>
      </c>
      <c r="AD339" s="155" t="str">
        <f t="shared" si="231"/>
        <v/>
      </c>
      <c r="AE339" s="155" t="str">
        <f t="shared" si="231"/>
        <v/>
      </c>
      <c r="AF339" s="155" t="str">
        <f t="shared" si="231"/>
        <v/>
      </c>
      <c r="AG339" s="155" t="str">
        <f t="shared" si="231"/>
        <v/>
      </c>
      <c r="AH339" s="155" t="str">
        <f t="shared" si="231"/>
        <v/>
      </c>
      <c r="AI339" s="155" t="str">
        <f t="shared" si="231"/>
        <v/>
      </c>
      <c r="AJ339" s="155" t="str">
        <f t="shared" si="231"/>
        <v/>
      </c>
      <c r="AK339" s="527"/>
      <c r="AL339" s="530"/>
      <c r="AM339" s="533"/>
      <c r="AN339" s="481"/>
      <c r="AO339" s="479"/>
      <c r="AQ339" s="502"/>
      <c r="AR339" s="502"/>
    </row>
    <row r="340" spans="2:44" ht="21" customHeight="1" x14ac:dyDescent="0.15">
      <c r="B340" s="156" t="s">
        <v>146</v>
      </c>
      <c r="C340" s="157" t="s">
        <v>126</v>
      </c>
      <c r="D340" s="101" t="s">
        <v>152</v>
      </c>
      <c r="E340" s="102" t="s">
        <v>149</v>
      </c>
      <c r="F340" s="103" t="s">
        <v>110</v>
      </c>
      <c r="G340" s="104" t="s">
        <v>110</v>
      </c>
      <c r="H340" s="104" t="s">
        <v>110</v>
      </c>
      <c r="I340" s="104" t="s">
        <v>110</v>
      </c>
      <c r="J340" s="104" t="s">
        <v>110</v>
      </c>
      <c r="K340" s="104" t="s">
        <v>110</v>
      </c>
      <c r="L340" s="104" t="s">
        <v>110</v>
      </c>
      <c r="M340" s="104" t="s">
        <v>110</v>
      </c>
      <c r="N340" s="104" t="s">
        <v>110</v>
      </c>
      <c r="O340" s="104" t="s">
        <v>110</v>
      </c>
      <c r="P340" s="104" t="s">
        <v>110</v>
      </c>
      <c r="Q340" s="104" t="s">
        <v>110</v>
      </c>
      <c r="R340" s="104" t="s">
        <v>110</v>
      </c>
      <c r="S340" s="104" t="s">
        <v>110</v>
      </c>
      <c r="T340" s="104" t="s">
        <v>110</v>
      </c>
      <c r="U340" s="104" t="s">
        <v>110</v>
      </c>
      <c r="V340" s="104" t="s">
        <v>110</v>
      </c>
      <c r="W340" s="104" t="s">
        <v>110</v>
      </c>
      <c r="X340" s="104" t="s">
        <v>110</v>
      </c>
      <c r="Y340" s="104" t="s">
        <v>110</v>
      </c>
      <c r="Z340" s="104" t="s">
        <v>110</v>
      </c>
      <c r="AA340" s="104" t="s">
        <v>110</v>
      </c>
      <c r="AB340" s="104" t="s">
        <v>110</v>
      </c>
      <c r="AC340" s="104" t="s">
        <v>110</v>
      </c>
      <c r="AD340" s="104" t="s">
        <v>110</v>
      </c>
      <c r="AE340" s="104" t="s">
        <v>110</v>
      </c>
      <c r="AF340" s="104" t="s">
        <v>110</v>
      </c>
      <c r="AG340" s="104" t="s">
        <v>110</v>
      </c>
      <c r="AH340" s="104" t="s">
        <v>110</v>
      </c>
      <c r="AI340" s="104" t="s">
        <v>110</v>
      </c>
      <c r="AJ340" s="176" t="s">
        <v>110</v>
      </c>
      <c r="AK340" s="528"/>
      <c r="AL340" s="531"/>
      <c r="AM340" s="534"/>
      <c r="AN340" s="106" t="s">
        <v>163</v>
      </c>
      <c r="AO340" s="105" t="s">
        <v>108</v>
      </c>
      <c r="AQ340" s="503"/>
      <c r="AR340" s="503"/>
    </row>
    <row r="341" spans="2:44" ht="13.5" customHeight="1" x14ac:dyDescent="0.15">
      <c r="B341" s="506" t="s">
        <v>75</v>
      </c>
      <c r="C341" s="509" t="s">
        <v>76</v>
      </c>
      <c r="D341" s="107" t="s">
        <v>136</v>
      </c>
      <c r="E341" s="108"/>
      <c r="F341" s="177"/>
      <c r="G341" s="165"/>
      <c r="H341" s="165"/>
      <c r="I341" s="165"/>
      <c r="J341" s="165"/>
      <c r="K341" s="165"/>
      <c r="L341" s="165"/>
      <c r="M341" s="165"/>
      <c r="N341" s="165"/>
      <c r="O341" s="165"/>
      <c r="P341" s="165"/>
      <c r="Q341" s="165"/>
      <c r="R341" s="165"/>
      <c r="S341" s="165"/>
      <c r="T341" s="165"/>
      <c r="U341" s="165"/>
      <c r="V341" s="165"/>
      <c r="W341" s="165"/>
      <c r="X341" s="165"/>
      <c r="Y341" s="165"/>
      <c r="Z341" s="165"/>
      <c r="AA341" s="165"/>
      <c r="AB341" s="165"/>
      <c r="AC341" s="165"/>
      <c r="AD341" s="165"/>
      <c r="AE341" s="165"/>
      <c r="AF341" s="165"/>
      <c r="AG341" s="165"/>
      <c r="AH341" s="165"/>
      <c r="AI341" s="165"/>
      <c r="AJ341" s="178"/>
      <c r="AK341" s="112">
        <f>IF(D341="","",COUNT($F$338:$AJ$338)-AL341)</f>
        <v>0</v>
      </c>
      <c r="AL341" s="113">
        <f>IF(D341="","",AQ341+AR341)</f>
        <v>0</v>
      </c>
      <c r="AM341" s="113">
        <f>IF(D341="","",COUNTIF(F341:AJ341,"休"))</f>
        <v>0</v>
      </c>
      <c r="AN341" s="84" t="str">
        <f>IF(D341="","",IFERROR(ROUND(AM341/AK341,3),""))</f>
        <v/>
      </c>
      <c r="AO341" s="512" t="e">
        <f>ROUND(AVERAGE(AN341:AN356),3)</f>
        <v>#DIV/0!</v>
      </c>
      <c r="AQ341" s="114">
        <f>+COUNTIF(F341:AJ341,"－")</f>
        <v>0</v>
      </c>
      <c r="AR341" s="114">
        <f>+COUNTIF(F341:AJ341,"外")</f>
        <v>0</v>
      </c>
    </row>
    <row r="342" spans="2:44" ht="13.5" customHeight="1" x14ac:dyDescent="0.15">
      <c r="B342" s="507"/>
      <c r="C342" s="510"/>
      <c r="D342" s="115" t="s">
        <v>137</v>
      </c>
      <c r="E342" s="108"/>
      <c r="F342" s="116"/>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62"/>
      <c r="AK342" s="112">
        <f t="shared" ref="AK342:AK346" si="232">IF(D342="","",COUNT($F$338:$AJ$338)-AL342)</f>
        <v>0</v>
      </c>
      <c r="AL342" s="113">
        <f t="shared" ref="AL342:AL346" si="233">IF(D342="","",AQ342+AR342)</f>
        <v>0</v>
      </c>
      <c r="AM342" s="113">
        <f t="shared" ref="AM342:AM346" si="234">IF(D342="","",COUNTIF(F342:AJ342,"休"))</f>
        <v>0</v>
      </c>
      <c r="AN342" s="84" t="str">
        <f t="shared" ref="AN342:AN346" si="235">IF(D342="","",IFERROR(ROUND(AM342/AK342,3),""))</f>
        <v/>
      </c>
      <c r="AO342" s="513"/>
      <c r="AQ342" s="114">
        <f>+COUNTIF(F342:AJ342,"－")</f>
        <v>0</v>
      </c>
      <c r="AR342" s="114">
        <f>+COUNTIF(F342:AJ342,"外")</f>
        <v>0</v>
      </c>
    </row>
    <row r="343" spans="2:44" x14ac:dyDescent="0.15">
      <c r="B343" s="507"/>
      <c r="C343" s="510"/>
      <c r="D343" s="120" t="s">
        <v>138</v>
      </c>
      <c r="E343" s="108"/>
      <c r="F343" s="116"/>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62"/>
      <c r="AK343" s="112">
        <f t="shared" si="232"/>
        <v>0</v>
      </c>
      <c r="AL343" s="113">
        <f t="shared" si="233"/>
        <v>0</v>
      </c>
      <c r="AM343" s="113">
        <f t="shared" si="234"/>
        <v>0</v>
      </c>
      <c r="AN343" s="84" t="str">
        <f t="shared" si="235"/>
        <v/>
      </c>
      <c r="AO343" s="513"/>
      <c r="AQ343" s="114">
        <f>+COUNTIF(F343:AJ343,"－")</f>
        <v>0</v>
      </c>
      <c r="AR343" s="114">
        <f t="shared" ref="AR343:AR346" si="236">+COUNTIF(F343:AJ343,"外")</f>
        <v>0</v>
      </c>
    </row>
    <row r="344" spans="2:44" x14ac:dyDescent="0.15">
      <c r="B344" s="507"/>
      <c r="C344" s="510"/>
      <c r="D344" s="120" t="s">
        <v>139</v>
      </c>
      <c r="E344" s="121"/>
      <c r="F344" s="116"/>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62"/>
      <c r="AK344" s="112">
        <f>IF(D344="","",COUNT($F$338:$AJ$338)-AL344)</f>
        <v>0</v>
      </c>
      <c r="AL344" s="113">
        <f t="shared" si="233"/>
        <v>0</v>
      </c>
      <c r="AM344" s="113">
        <f t="shared" si="234"/>
        <v>0</v>
      </c>
      <c r="AN344" s="84" t="str">
        <f t="shared" si="235"/>
        <v/>
      </c>
      <c r="AO344" s="513"/>
      <c r="AQ344" s="114">
        <f>+COUNTIF(F344:AJ344,"－")</f>
        <v>0</v>
      </c>
      <c r="AR344" s="114">
        <f t="shared" si="236"/>
        <v>0</v>
      </c>
    </row>
    <row r="345" spans="2:44" x14ac:dyDescent="0.15">
      <c r="B345" s="507"/>
      <c r="C345" s="510"/>
      <c r="D345" s="120" t="s">
        <v>140</v>
      </c>
      <c r="E345" s="108"/>
      <c r="F345" s="116"/>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62"/>
      <c r="AK345" s="112">
        <f t="shared" si="232"/>
        <v>0</v>
      </c>
      <c r="AL345" s="113">
        <f t="shared" si="233"/>
        <v>0</v>
      </c>
      <c r="AM345" s="113">
        <f t="shared" si="234"/>
        <v>0</v>
      </c>
      <c r="AN345" s="84" t="str">
        <f t="shared" si="235"/>
        <v/>
      </c>
      <c r="AO345" s="513"/>
      <c r="AQ345" s="114">
        <f t="shared" ref="AQ345:AQ346" si="237">+COUNTIF(F345:AJ345,"－")</f>
        <v>0</v>
      </c>
      <c r="AR345" s="114">
        <f t="shared" si="236"/>
        <v>0</v>
      </c>
    </row>
    <row r="346" spans="2:44" x14ac:dyDescent="0.15">
      <c r="B346" s="508"/>
      <c r="C346" s="511"/>
      <c r="D346" s="122">
        <f>E$29</f>
        <v>0</v>
      </c>
      <c r="E346" s="123"/>
      <c r="F346" s="179"/>
      <c r="G346" s="170"/>
      <c r="H346" s="170"/>
      <c r="I346" s="170"/>
      <c r="J346" s="170"/>
      <c r="K346" s="170"/>
      <c r="L346" s="170"/>
      <c r="M346" s="170"/>
      <c r="N346" s="170"/>
      <c r="O346" s="170"/>
      <c r="P346" s="170"/>
      <c r="Q346" s="170"/>
      <c r="R346" s="170"/>
      <c r="S346" s="170"/>
      <c r="T346" s="170"/>
      <c r="U346" s="170"/>
      <c r="V346" s="170"/>
      <c r="W346" s="170"/>
      <c r="X346" s="170"/>
      <c r="Y346" s="170"/>
      <c r="Z346" s="170"/>
      <c r="AA346" s="170"/>
      <c r="AB346" s="170"/>
      <c r="AC346" s="170"/>
      <c r="AD346" s="170"/>
      <c r="AE346" s="170"/>
      <c r="AF346" s="170"/>
      <c r="AG346" s="170"/>
      <c r="AH346" s="170"/>
      <c r="AI346" s="170"/>
      <c r="AJ346" s="180"/>
      <c r="AK346" s="112">
        <f t="shared" si="232"/>
        <v>0</v>
      </c>
      <c r="AL346" s="113">
        <f t="shared" si="233"/>
        <v>0</v>
      </c>
      <c r="AM346" s="128">
        <f t="shared" si="234"/>
        <v>0</v>
      </c>
      <c r="AN346" s="84" t="str">
        <f t="shared" si="235"/>
        <v/>
      </c>
      <c r="AO346" s="513"/>
      <c r="AQ346" s="114">
        <f t="shared" si="237"/>
        <v>0</v>
      </c>
      <c r="AR346" s="114">
        <f t="shared" si="236"/>
        <v>0</v>
      </c>
    </row>
    <row r="347" spans="2:44" ht="15" x14ac:dyDescent="0.15">
      <c r="B347" s="506" t="s">
        <v>77</v>
      </c>
      <c r="C347" s="509" t="s">
        <v>78</v>
      </c>
      <c r="D347" s="101" t="s">
        <v>127</v>
      </c>
      <c r="E347" s="129" t="s">
        <v>149</v>
      </c>
      <c r="F347" s="103" t="s">
        <v>168</v>
      </c>
      <c r="G347" s="104" t="s">
        <v>165</v>
      </c>
      <c r="H347" s="104" t="s">
        <v>167</v>
      </c>
      <c r="I347" s="104" t="s">
        <v>165</v>
      </c>
      <c r="J347" s="104" t="s">
        <v>167</v>
      </c>
      <c r="K347" s="104" t="s">
        <v>168</v>
      </c>
      <c r="L347" s="104" t="s">
        <v>167</v>
      </c>
      <c r="M347" s="104" t="s">
        <v>168</v>
      </c>
      <c r="N347" s="104" t="s">
        <v>166</v>
      </c>
      <c r="O347" s="104" t="s">
        <v>168</v>
      </c>
      <c r="P347" s="104" t="s">
        <v>168</v>
      </c>
      <c r="Q347" s="104" t="s">
        <v>166</v>
      </c>
      <c r="R347" s="104" t="s">
        <v>167</v>
      </c>
      <c r="S347" s="104" t="s">
        <v>165</v>
      </c>
      <c r="T347" s="104" t="s">
        <v>168</v>
      </c>
      <c r="U347" s="104" t="s">
        <v>166</v>
      </c>
      <c r="V347" s="104" t="s">
        <v>168</v>
      </c>
      <c r="W347" s="104" t="s">
        <v>168</v>
      </c>
      <c r="X347" s="104" t="s">
        <v>166</v>
      </c>
      <c r="Y347" s="104" t="s">
        <v>168</v>
      </c>
      <c r="Z347" s="104" t="s">
        <v>167</v>
      </c>
      <c r="AA347" s="104" t="s">
        <v>168</v>
      </c>
      <c r="AB347" s="104" t="s">
        <v>168</v>
      </c>
      <c r="AC347" s="104" t="s">
        <v>167</v>
      </c>
      <c r="AD347" s="104" t="s">
        <v>165</v>
      </c>
      <c r="AE347" s="104" t="s">
        <v>165</v>
      </c>
      <c r="AF347" s="104" t="s">
        <v>166</v>
      </c>
      <c r="AG347" s="104" t="s">
        <v>167</v>
      </c>
      <c r="AH347" s="104" t="s">
        <v>167</v>
      </c>
      <c r="AI347" s="104" t="s">
        <v>167</v>
      </c>
      <c r="AJ347" s="176" t="s">
        <v>165</v>
      </c>
      <c r="AK347" s="131"/>
      <c r="AL347" s="114"/>
      <c r="AM347" s="132"/>
      <c r="AN347" s="133"/>
      <c r="AO347" s="513"/>
    </row>
    <row r="348" spans="2:44" x14ac:dyDescent="0.15">
      <c r="B348" s="507"/>
      <c r="C348" s="510"/>
      <c r="D348" s="134" t="s">
        <v>136</v>
      </c>
      <c r="E348" s="108"/>
      <c r="F348" s="169"/>
      <c r="G348" s="126"/>
      <c r="H348" s="126"/>
      <c r="I348" s="126"/>
      <c r="J348" s="126"/>
      <c r="K348" s="126"/>
      <c r="L348" s="126"/>
      <c r="M348" s="126"/>
      <c r="N348" s="126"/>
      <c r="O348" s="126"/>
      <c r="P348" s="126"/>
      <c r="Q348" s="126"/>
      <c r="R348" s="126"/>
      <c r="S348" s="126"/>
      <c r="T348" s="126"/>
      <c r="U348" s="126"/>
      <c r="V348" s="126"/>
      <c r="W348" s="126"/>
      <c r="X348" s="126"/>
      <c r="Y348" s="126"/>
      <c r="Z348" s="126"/>
      <c r="AA348" s="126"/>
      <c r="AB348" s="126"/>
      <c r="AC348" s="126"/>
      <c r="AD348" s="126"/>
      <c r="AE348" s="126"/>
      <c r="AF348" s="126"/>
      <c r="AG348" s="126"/>
      <c r="AH348" s="126"/>
      <c r="AI348" s="126"/>
      <c r="AJ348" s="181"/>
      <c r="AK348" s="112">
        <f>IF(D348="","",COUNT($F$338:$AJ$338)-AL348)</f>
        <v>0</v>
      </c>
      <c r="AL348" s="113">
        <f>IF(D348="","",AQ348+AR348)</f>
        <v>0</v>
      </c>
      <c r="AM348" s="113">
        <f>IF(D348="","",COUNTIF(F348:AJ348,"休"))</f>
        <v>0</v>
      </c>
      <c r="AN348" s="84" t="str">
        <f>IF(D348="","",IFERROR(ROUND(AM348/AK348,3),""))</f>
        <v/>
      </c>
      <c r="AO348" s="513"/>
      <c r="AQ348" s="114">
        <f>+COUNTIF(F348:AJ348,"－")</f>
        <v>0</v>
      </c>
      <c r="AR348" s="114">
        <f>+COUNTIF(F348:AJ348,"外")</f>
        <v>0</v>
      </c>
    </row>
    <row r="349" spans="2:44" x14ac:dyDescent="0.15">
      <c r="B349" s="507"/>
      <c r="C349" s="510"/>
      <c r="D349" s="115" t="s">
        <v>137</v>
      </c>
      <c r="E349" s="135"/>
      <c r="F349" s="116"/>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62"/>
      <c r="AK349" s="112">
        <f t="shared" ref="AK349:AK351" si="238">IF(D349="","",COUNT($F$338:$AJ$338)-AL349)</f>
        <v>0</v>
      </c>
      <c r="AL349" s="113">
        <f t="shared" ref="AL349:AL351" si="239">IF(D349="","",AQ349+AR349)</f>
        <v>0</v>
      </c>
      <c r="AM349" s="113">
        <f t="shared" ref="AM349:AM351" si="240">IF(D349="","",COUNTIF(F349:AJ349,"休"))</f>
        <v>0</v>
      </c>
      <c r="AN349" s="84" t="str">
        <f t="shared" ref="AN349:AN351" si="241">IF(D349="","",IFERROR(ROUND(AM349/AK349,3),""))</f>
        <v/>
      </c>
      <c r="AO349" s="513"/>
      <c r="AQ349" s="114">
        <f>+COUNTIF(F349:AJ349,"－")</f>
        <v>0</v>
      </c>
      <c r="AR349" s="114">
        <f>+COUNTIF(F349:AJ349,"外")</f>
        <v>0</v>
      </c>
    </row>
    <row r="350" spans="2:44" x14ac:dyDescent="0.15">
      <c r="B350" s="507"/>
      <c r="C350" s="510"/>
      <c r="E350" s="135"/>
      <c r="F350" s="116"/>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62"/>
      <c r="AK350" s="112" t="str">
        <f t="shared" si="238"/>
        <v/>
      </c>
      <c r="AL350" s="113" t="str">
        <f t="shared" si="239"/>
        <v/>
      </c>
      <c r="AM350" s="113" t="str">
        <f t="shared" si="240"/>
        <v/>
      </c>
      <c r="AN350" s="84" t="str">
        <f t="shared" si="241"/>
        <v/>
      </c>
      <c r="AO350" s="513"/>
      <c r="AQ350" s="114">
        <f>+COUNTIF(F350:AJ350,"－")</f>
        <v>0</v>
      </c>
      <c r="AR350" s="114">
        <f>+COUNTIF(F350:AJ350,"外")</f>
        <v>0</v>
      </c>
    </row>
    <row r="351" spans="2:44" x14ac:dyDescent="0.15">
      <c r="B351" s="507"/>
      <c r="C351" s="511"/>
      <c r="D351" s="136"/>
      <c r="E351" s="128"/>
      <c r="F351" s="179"/>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c r="AD351" s="170"/>
      <c r="AE351" s="170"/>
      <c r="AF351" s="170"/>
      <c r="AG351" s="170"/>
      <c r="AH351" s="170"/>
      <c r="AI351" s="170"/>
      <c r="AJ351" s="180"/>
      <c r="AK351" s="112" t="str">
        <f t="shared" si="238"/>
        <v/>
      </c>
      <c r="AL351" s="113" t="str">
        <f t="shared" si="239"/>
        <v/>
      </c>
      <c r="AM351" s="113" t="str">
        <f t="shared" si="240"/>
        <v/>
      </c>
      <c r="AN351" s="84" t="str">
        <f t="shared" si="241"/>
        <v/>
      </c>
      <c r="AO351" s="513"/>
      <c r="AQ351" s="114">
        <f>+COUNTIF(F351:AJ351,"－")</f>
        <v>0</v>
      </c>
      <c r="AR351" s="114">
        <f>+COUNTIF(F351:AJ351,"外")</f>
        <v>0</v>
      </c>
    </row>
    <row r="352" spans="2:44" ht="15" x14ac:dyDescent="0.15">
      <c r="B352" s="507"/>
      <c r="C352" s="509" t="s">
        <v>79</v>
      </c>
      <c r="D352" s="101" t="s">
        <v>148</v>
      </c>
      <c r="E352" s="138" t="s">
        <v>149</v>
      </c>
      <c r="F352" s="103" t="s">
        <v>110</v>
      </c>
      <c r="G352" s="104" t="s">
        <v>110</v>
      </c>
      <c r="H352" s="104" t="s">
        <v>110</v>
      </c>
      <c r="I352" s="104" t="s">
        <v>110</v>
      </c>
      <c r="J352" s="104" t="s">
        <v>110</v>
      </c>
      <c r="K352" s="104" t="s">
        <v>110</v>
      </c>
      <c r="L352" s="104" t="s">
        <v>110</v>
      </c>
      <c r="M352" s="104" t="s">
        <v>110</v>
      </c>
      <c r="N352" s="104" t="s">
        <v>110</v>
      </c>
      <c r="O352" s="104" t="s">
        <v>110</v>
      </c>
      <c r="P352" s="104" t="s">
        <v>110</v>
      </c>
      <c r="Q352" s="104" t="s">
        <v>110</v>
      </c>
      <c r="R352" s="104" t="s">
        <v>110</v>
      </c>
      <c r="S352" s="104" t="s">
        <v>110</v>
      </c>
      <c r="T352" s="104" t="s">
        <v>110</v>
      </c>
      <c r="U352" s="104" t="s">
        <v>110</v>
      </c>
      <c r="V352" s="104" t="s">
        <v>110</v>
      </c>
      <c r="W352" s="104" t="s">
        <v>110</v>
      </c>
      <c r="X352" s="104" t="s">
        <v>110</v>
      </c>
      <c r="Y352" s="104" t="s">
        <v>110</v>
      </c>
      <c r="Z352" s="104" t="s">
        <v>110</v>
      </c>
      <c r="AA352" s="104" t="s">
        <v>110</v>
      </c>
      <c r="AB352" s="104" t="s">
        <v>110</v>
      </c>
      <c r="AC352" s="104" t="s">
        <v>110</v>
      </c>
      <c r="AD352" s="104" t="s">
        <v>110</v>
      </c>
      <c r="AE352" s="104" t="s">
        <v>110</v>
      </c>
      <c r="AF352" s="104" t="s">
        <v>110</v>
      </c>
      <c r="AG352" s="104" t="s">
        <v>110</v>
      </c>
      <c r="AH352" s="104" t="s">
        <v>110</v>
      </c>
      <c r="AI352" s="104" t="s">
        <v>110</v>
      </c>
      <c r="AJ352" s="176" t="s">
        <v>110</v>
      </c>
      <c r="AK352" s="131"/>
      <c r="AL352" s="114"/>
      <c r="AM352" s="139"/>
      <c r="AN352" s="133"/>
      <c r="AO352" s="513"/>
    </row>
    <row r="353" spans="2:44" x14ac:dyDescent="0.15">
      <c r="B353" s="507"/>
      <c r="C353" s="510"/>
      <c r="D353" s="140" t="s">
        <v>137</v>
      </c>
      <c r="E353" s="108"/>
      <c r="F353" s="169"/>
      <c r="G353" s="126"/>
      <c r="H353" s="126"/>
      <c r="I353" s="126"/>
      <c r="J353" s="126"/>
      <c r="K353" s="126"/>
      <c r="L353" s="126"/>
      <c r="M353" s="126"/>
      <c r="N353" s="126"/>
      <c r="O353" s="126"/>
      <c r="P353" s="126"/>
      <c r="Q353" s="126"/>
      <c r="R353" s="126"/>
      <c r="S353" s="126"/>
      <c r="T353" s="126"/>
      <c r="U353" s="126"/>
      <c r="V353" s="126"/>
      <c r="W353" s="126"/>
      <c r="X353" s="126"/>
      <c r="Y353" s="126"/>
      <c r="Z353" s="126"/>
      <c r="AA353" s="126"/>
      <c r="AB353" s="126"/>
      <c r="AC353" s="126"/>
      <c r="AD353" s="126"/>
      <c r="AE353" s="126"/>
      <c r="AF353" s="126"/>
      <c r="AG353" s="126"/>
      <c r="AH353" s="126"/>
      <c r="AI353" s="126"/>
      <c r="AJ353" s="181"/>
      <c r="AK353" s="112">
        <f>IF(D353="","",COUNT($F$338:$AJ$338)-AL353)</f>
        <v>0</v>
      </c>
      <c r="AL353" s="113">
        <f>IF(D353="","",AQ353+AR353)</f>
        <v>0</v>
      </c>
      <c r="AM353" s="113">
        <f>IF(D353="","",COUNTIF(F353:AJ353,"休"))</f>
        <v>0</v>
      </c>
      <c r="AN353" s="84" t="str">
        <f>IF(D353="","",IFERROR(ROUND(AM353/AK353,3),""))</f>
        <v/>
      </c>
      <c r="AO353" s="513"/>
      <c r="AQ353" s="114">
        <f>+COUNTIF(F353:AJ353,"－")</f>
        <v>0</v>
      </c>
      <c r="AR353" s="114">
        <f>+COUNTIF(F353:AJ353,"外")</f>
        <v>0</v>
      </c>
    </row>
    <row r="354" spans="2:44" x14ac:dyDescent="0.15">
      <c r="B354" s="507"/>
      <c r="C354" s="510"/>
      <c r="E354" s="135"/>
      <c r="F354" s="116"/>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62"/>
      <c r="AK354" s="112" t="str">
        <f t="shared" ref="AK354:AK356" si="242">IF(D354="","",COUNT($F$338:$AJ$338)-AL354)</f>
        <v/>
      </c>
      <c r="AL354" s="113" t="str">
        <f t="shared" ref="AL354:AL356" si="243">IF(D354="","",AQ354+AR354)</f>
        <v/>
      </c>
      <c r="AM354" s="113" t="str">
        <f t="shared" ref="AM354:AM356" si="244">IF(D354="","",COUNTIF(F354:AJ354,"休"))</f>
        <v/>
      </c>
      <c r="AN354" s="84" t="str">
        <f t="shared" ref="AN354:AN356" si="245">IF(D354="","",IFERROR(ROUND(AM354/AK354,3),""))</f>
        <v/>
      </c>
      <c r="AO354" s="513"/>
      <c r="AQ354" s="114">
        <f>+COUNTIF(F354:AJ354,"－")</f>
        <v>0</v>
      </c>
      <c r="AR354" s="114">
        <f>+COUNTIF(F354:AJ354,"外")</f>
        <v>0</v>
      </c>
    </row>
    <row r="355" spans="2:44" x14ac:dyDescent="0.15">
      <c r="B355" s="507"/>
      <c r="C355" s="510"/>
      <c r="E355" s="135"/>
      <c r="F355" s="116"/>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62"/>
      <c r="AK355" s="112" t="str">
        <f t="shared" si="242"/>
        <v/>
      </c>
      <c r="AL355" s="113" t="str">
        <f t="shared" si="243"/>
        <v/>
      </c>
      <c r="AM355" s="113" t="str">
        <f t="shared" si="244"/>
        <v/>
      </c>
      <c r="AN355" s="84" t="str">
        <f t="shared" si="245"/>
        <v/>
      </c>
      <c r="AO355" s="513"/>
      <c r="AQ355" s="114">
        <f>+COUNTIF(F355:AJ355,"－")</f>
        <v>0</v>
      </c>
      <c r="AR355" s="114">
        <f>+COUNTIF(F355:AJ355,"外")</f>
        <v>0</v>
      </c>
    </row>
    <row r="356" spans="2:44" ht="14.25" thickBot="1" x14ac:dyDescent="0.2">
      <c r="B356" s="508"/>
      <c r="C356" s="511"/>
      <c r="D356" s="136"/>
      <c r="E356" s="128"/>
      <c r="F356" s="179"/>
      <c r="G356" s="170"/>
      <c r="H356" s="170"/>
      <c r="I356" s="170"/>
      <c r="J356" s="170"/>
      <c r="K356" s="170"/>
      <c r="L356" s="170"/>
      <c r="M356" s="170"/>
      <c r="N356" s="170"/>
      <c r="O356" s="170"/>
      <c r="P356" s="170"/>
      <c r="Q356" s="170"/>
      <c r="R356" s="170"/>
      <c r="S356" s="170"/>
      <c r="T356" s="170"/>
      <c r="U356" s="170"/>
      <c r="V356" s="170"/>
      <c r="W356" s="170"/>
      <c r="X356" s="170"/>
      <c r="Y356" s="170"/>
      <c r="Z356" s="170"/>
      <c r="AA356" s="170"/>
      <c r="AB356" s="170"/>
      <c r="AC356" s="170"/>
      <c r="AD356" s="170"/>
      <c r="AE356" s="170"/>
      <c r="AF356" s="170"/>
      <c r="AG356" s="170"/>
      <c r="AH356" s="170"/>
      <c r="AI356" s="170"/>
      <c r="AJ356" s="180"/>
      <c r="AK356" s="144" t="str">
        <f t="shared" si="242"/>
        <v/>
      </c>
      <c r="AL356" s="128" t="str">
        <f t="shared" si="243"/>
        <v/>
      </c>
      <c r="AM356" s="128" t="str">
        <f t="shared" si="244"/>
        <v/>
      </c>
      <c r="AN356" s="84" t="str">
        <f t="shared" si="245"/>
        <v/>
      </c>
      <c r="AO356" s="514"/>
      <c r="AQ356" s="114">
        <f>+COUNTIF(F356:AJ356,"－")</f>
        <v>0</v>
      </c>
      <c r="AR356" s="114">
        <f>+COUNTIF(F356:AJ356,"外")</f>
        <v>0</v>
      </c>
    </row>
    <row r="357" spans="2:44" ht="14.25" thickBot="1" x14ac:dyDescent="0.2">
      <c r="B357" s="145"/>
      <c r="C357" s="146"/>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c r="AG357" s="111"/>
      <c r="AH357" s="111"/>
      <c r="AI357" s="111"/>
      <c r="AJ357" s="111"/>
      <c r="AK357" s="147"/>
      <c r="AN357" s="148" t="s">
        <v>153</v>
      </c>
      <c r="AO357" s="149" t="e">
        <f>IF(AO341&gt;=0.285,"OK","NG")</f>
        <v>#DIV/0!</v>
      </c>
      <c r="AQ357" s="47"/>
      <c r="AR357" s="47"/>
    </row>
    <row r="358" spans="2:44" x14ac:dyDescent="0.15">
      <c r="B358" s="145"/>
      <c r="C358" s="146"/>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c r="AG358" s="111"/>
      <c r="AH358" s="111"/>
      <c r="AI358" s="111"/>
      <c r="AJ358" s="111"/>
      <c r="AK358" s="147"/>
      <c r="AN358" s="175"/>
      <c r="AO358" s="84"/>
      <c r="AQ358" s="47"/>
      <c r="AR358" s="47"/>
    </row>
    <row r="359" spans="2:44" hidden="1" x14ac:dyDescent="0.15">
      <c r="F359" s="47" t="e">
        <f>YEAR(F362)</f>
        <v>#VALUE!</v>
      </c>
      <c r="G359" s="47" t="e">
        <f>MONTH(F362)</f>
        <v>#VALUE!</v>
      </c>
    </row>
    <row r="360" spans="2:44" x14ac:dyDescent="0.15">
      <c r="B360" s="515"/>
      <c r="C360" s="516"/>
      <c r="D360" s="517"/>
      <c r="E360" s="151" t="s">
        <v>141</v>
      </c>
      <c r="F360" s="523" t="e">
        <f>F362</f>
        <v>#VALUE!</v>
      </c>
      <c r="G360" s="524"/>
      <c r="H360" s="524"/>
      <c r="I360" s="524"/>
      <c r="J360" s="524"/>
      <c r="K360" s="524"/>
      <c r="L360" s="524"/>
      <c r="M360" s="524"/>
      <c r="N360" s="524"/>
      <c r="O360" s="524"/>
      <c r="P360" s="524"/>
      <c r="Q360" s="524"/>
      <c r="R360" s="524"/>
      <c r="S360" s="524"/>
      <c r="T360" s="524"/>
      <c r="U360" s="524"/>
      <c r="V360" s="524"/>
      <c r="W360" s="524"/>
      <c r="X360" s="524"/>
      <c r="Y360" s="524"/>
      <c r="Z360" s="524"/>
      <c r="AA360" s="524"/>
      <c r="AB360" s="524"/>
      <c r="AC360" s="524"/>
      <c r="AD360" s="524"/>
      <c r="AE360" s="524"/>
      <c r="AF360" s="524"/>
      <c r="AG360" s="524"/>
      <c r="AH360" s="524"/>
      <c r="AI360" s="524"/>
      <c r="AJ360" s="524"/>
      <c r="AK360" s="526" t="s">
        <v>80</v>
      </c>
      <c r="AL360" s="529" t="s">
        <v>81</v>
      </c>
      <c r="AM360" s="532" t="s">
        <v>73</v>
      </c>
      <c r="AN360" s="481" t="s">
        <v>142</v>
      </c>
      <c r="AO360" s="479" t="s">
        <v>143</v>
      </c>
      <c r="AQ360" s="502" t="s">
        <v>162</v>
      </c>
      <c r="AR360" s="502" t="s">
        <v>109</v>
      </c>
    </row>
    <row r="361" spans="2:44" hidden="1" x14ac:dyDescent="0.15">
      <c r="B361" s="518"/>
      <c r="C361" s="505"/>
      <c r="D361" s="519"/>
      <c r="E361" s="152"/>
      <c r="F361" s="94" t="e">
        <f>DATE($F359,$G359,1)</f>
        <v>#VALUE!</v>
      </c>
      <c r="G361" s="94" t="e">
        <f t="shared" ref="G361:AJ361" si="246">F361+1</f>
        <v>#VALUE!</v>
      </c>
      <c r="H361" s="94" t="e">
        <f t="shared" si="246"/>
        <v>#VALUE!</v>
      </c>
      <c r="I361" s="94" t="e">
        <f t="shared" si="246"/>
        <v>#VALUE!</v>
      </c>
      <c r="J361" s="94" t="e">
        <f t="shared" si="246"/>
        <v>#VALUE!</v>
      </c>
      <c r="K361" s="94" t="e">
        <f t="shared" si="246"/>
        <v>#VALUE!</v>
      </c>
      <c r="L361" s="94" t="e">
        <f t="shared" si="246"/>
        <v>#VALUE!</v>
      </c>
      <c r="M361" s="94" t="e">
        <f t="shared" si="246"/>
        <v>#VALUE!</v>
      </c>
      <c r="N361" s="94" t="e">
        <f t="shared" si="246"/>
        <v>#VALUE!</v>
      </c>
      <c r="O361" s="94" t="e">
        <f t="shared" si="246"/>
        <v>#VALUE!</v>
      </c>
      <c r="P361" s="94" t="e">
        <f t="shared" si="246"/>
        <v>#VALUE!</v>
      </c>
      <c r="Q361" s="94" t="e">
        <f t="shared" si="246"/>
        <v>#VALUE!</v>
      </c>
      <c r="R361" s="94" t="e">
        <f t="shared" si="246"/>
        <v>#VALUE!</v>
      </c>
      <c r="S361" s="94" t="e">
        <f t="shared" si="246"/>
        <v>#VALUE!</v>
      </c>
      <c r="T361" s="94" t="e">
        <f t="shared" si="246"/>
        <v>#VALUE!</v>
      </c>
      <c r="U361" s="94" t="e">
        <f t="shared" si="246"/>
        <v>#VALUE!</v>
      </c>
      <c r="V361" s="94" t="e">
        <f t="shared" si="246"/>
        <v>#VALUE!</v>
      </c>
      <c r="W361" s="94" t="e">
        <f t="shared" si="246"/>
        <v>#VALUE!</v>
      </c>
      <c r="X361" s="94" t="e">
        <f t="shared" si="246"/>
        <v>#VALUE!</v>
      </c>
      <c r="Y361" s="94" t="e">
        <f t="shared" si="246"/>
        <v>#VALUE!</v>
      </c>
      <c r="Z361" s="94" t="e">
        <f t="shared" si="246"/>
        <v>#VALUE!</v>
      </c>
      <c r="AA361" s="94" t="e">
        <f t="shared" si="246"/>
        <v>#VALUE!</v>
      </c>
      <c r="AB361" s="94" t="e">
        <f t="shared" si="246"/>
        <v>#VALUE!</v>
      </c>
      <c r="AC361" s="94" t="e">
        <f t="shared" si="246"/>
        <v>#VALUE!</v>
      </c>
      <c r="AD361" s="94" t="e">
        <f t="shared" si="246"/>
        <v>#VALUE!</v>
      </c>
      <c r="AE361" s="94" t="e">
        <f t="shared" si="246"/>
        <v>#VALUE!</v>
      </c>
      <c r="AF361" s="94" t="e">
        <f t="shared" si="246"/>
        <v>#VALUE!</v>
      </c>
      <c r="AG361" s="94" t="e">
        <f t="shared" si="246"/>
        <v>#VALUE!</v>
      </c>
      <c r="AH361" s="94" t="e">
        <f t="shared" si="246"/>
        <v>#VALUE!</v>
      </c>
      <c r="AI361" s="94" t="e">
        <f t="shared" si="246"/>
        <v>#VALUE!</v>
      </c>
      <c r="AJ361" s="94" t="e">
        <f t="shared" si="246"/>
        <v>#VALUE!</v>
      </c>
      <c r="AK361" s="527"/>
      <c r="AL361" s="530"/>
      <c r="AM361" s="533"/>
      <c r="AN361" s="481"/>
      <c r="AO361" s="479"/>
      <c r="AQ361" s="502"/>
      <c r="AR361" s="502"/>
    </row>
    <row r="362" spans="2:44" x14ac:dyDescent="0.15">
      <c r="B362" s="518"/>
      <c r="C362" s="505"/>
      <c r="D362" s="519"/>
      <c r="E362" s="153" t="s">
        <v>145</v>
      </c>
      <c r="F362" s="154" t="e">
        <f>IF(EDATE(F337,1)&gt;$F$7,"",EDATE(F337,1))</f>
        <v>#VALUE!</v>
      </c>
      <c r="G362" s="94" t="e">
        <f t="shared" ref="G362:AJ362" si="247">IF(G361&gt;$F$7,"",IF(F362=EOMONTH(DATE($F359,$G359,1),0),"",IF(F362="","",F362+1)))</f>
        <v>#VALUE!</v>
      </c>
      <c r="H362" s="94" t="e">
        <f t="shared" si="247"/>
        <v>#VALUE!</v>
      </c>
      <c r="I362" s="94" t="e">
        <f t="shared" si="247"/>
        <v>#VALUE!</v>
      </c>
      <c r="J362" s="94" t="e">
        <f t="shared" si="247"/>
        <v>#VALUE!</v>
      </c>
      <c r="K362" s="94" t="e">
        <f t="shared" si="247"/>
        <v>#VALUE!</v>
      </c>
      <c r="L362" s="94" t="e">
        <f t="shared" si="247"/>
        <v>#VALUE!</v>
      </c>
      <c r="M362" s="94" t="e">
        <f t="shared" si="247"/>
        <v>#VALUE!</v>
      </c>
      <c r="N362" s="94" t="e">
        <f t="shared" si="247"/>
        <v>#VALUE!</v>
      </c>
      <c r="O362" s="94" t="e">
        <f t="shared" si="247"/>
        <v>#VALUE!</v>
      </c>
      <c r="P362" s="94" t="e">
        <f t="shared" si="247"/>
        <v>#VALUE!</v>
      </c>
      <c r="Q362" s="94" t="e">
        <f t="shared" si="247"/>
        <v>#VALUE!</v>
      </c>
      <c r="R362" s="94" t="e">
        <f t="shared" si="247"/>
        <v>#VALUE!</v>
      </c>
      <c r="S362" s="94" t="e">
        <f t="shared" si="247"/>
        <v>#VALUE!</v>
      </c>
      <c r="T362" s="94" t="e">
        <f t="shared" si="247"/>
        <v>#VALUE!</v>
      </c>
      <c r="U362" s="94" t="e">
        <f t="shared" si="247"/>
        <v>#VALUE!</v>
      </c>
      <c r="V362" s="94" t="e">
        <f t="shared" si="247"/>
        <v>#VALUE!</v>
      </c>
      <c r="W362" s="94" t="e">
        <f t="shared" si="247"/>
        <v>#VALUE!</v>
      </c>
      <c r="X362" s="94" t="e">
        <f t="shared" si="247"/>
        <v>#VALUE!</v>
      </c>
      <c r="Y362" s="94" t="e">
        <f t="shared" si="247"/>
        <v>#VALUE!</v>
      </c>
      <c r="Z362" s="94" t="e">
        <f t="shared" si="247"/>
        <v>#VALUE!</v>
      </c>
      <c r="AA362" s="94" t="e">
        <f t="shared" si="247"/>
        <v>#VALUE!</v>
      </c>
      <c r="AB362" s="94" t="e">
        <f t="shared" si="247"/>
        <v>#VALUE!</v>
      </c>
      <c r="AC362" s="94" t="e">
        <f t="shared" si="247"/>
        <v>#VALUE!</v>
      </c>
      <c r="AD362" s="94" t="e">
        <f t="shared" si="247"/>
        <v>#VALUE!</v>
      </c>
      <c r="AE362" s="94" t="e">
        <f t="shared" si="247"/>
        <v>#VALUE!</v>
      </c>
      <c r="AF362" s="94" t="e">
        <f t="shared" si="247"/>
        <v>#VALUE!</v>
      </c>
      <c r="AG362" s="94" t="e">
        <f t="shared" si="247"/>
        <v>#VALUE!</v>
      </c>
      <c r="AH362" s="94" t="e">
        <f t="shared" si="247"/>
        <v>#VALUE!</v>
      </c>
      <c r="AI362" s="94" t="e">
        <f t="shared" si="247"/>
        <v>#VALUE!</v>
      </c>
      <c r="AJ362" s="94" t="e">
        <f t="shared" si="247"/>
        <v>#VALUE!</v>
      </c>
      <c r="AK362" s="527"/>
      <c r="AL362" s="530"/>
      <c r="AM362" s="533"/>
      <c r="AN362" s="481"/>
      <c r="AO362" s="479"/>
      <c r="AQ362" s="502"/>
      <c r="AR362" s="502"/>
    </row>
    <row r="363" spans="2:44" x14ac:dyDescent="0.15">
      <c r="B363" s="520"/>
      <c r="C363" s="521"/>
      <c r="D363" s="522"/>
      <c r="E363" s="89" t="s">
        <v>65</v>
      </c>
      <c r="F363" s="155" t="str">
        <f>IFERROR(TEXT(WEEKDAY(+F362),"aaa"),"")</f>
        <v/>
      </c>
      <c r="G363" s="155" t="str">
        <f t="shared" ref="G363:AJ363" si="248">IFERROR(TEXT(WEEKDAY(+G362),"aaa"),"")</f>
        <v/>
      </c>
      <c r="H363" s="155" t="str">
        <f t="shared" si="248"/>
        <v/>
      </c>
      <c r="I363" s="155" t="str">
        <f t="shared" si="248"/>
        <v/>
      </c>
      <c r="J363" s="155" t="str">
        <f t="shared" si="248"/>
        <v/>
      </c>
      <c r="K363" s="155" t="str">
        <f t="shared" si="248"/>
        <v/>
      </c>
      <c r="L363" s="155" t="str">
        <f t="shared" si="248"/>
        <v/>
      </c>
      <c r="M363" s="155" t="str">
        <f t="shared" si="248"/>
        <v/>
      </c>
      <c r="N363" s="155" t="str">
        <f t="shared" si="248"/>
        <v/>
      </c>
      <c r="O363" s="155" t="str">
        <f t="shared" si="248"/>
        <v/>
      </c>
      <c r="P363" s="155" t="str">
        <f t="shared" si="248"/>
        <v/>
      </c>
      <c r="Q363" s="155" t="str">
        <f t="shared" si="248"/>
        <v/>
      </c>
      <c r="R363" s="155" t="str">
        <f t="shared" si="248"/>
        <v/>
      </c>
      <c r="S363" s="155" t="str">
        <f t="shared" si="248"/>
        <v/>
      </c>
      <c r="T363" s="155" t="str">
        <f t="shared" si="248"/>
        <v/>
      </c>
      <c r="U363" s="155" t="str">
        <f t="shared" si="248"/>
        <v/>
      </c>
      <c r="V363" s="155" t="str">
        <f t="shared" si="248"/>
        <v/>
      </c>
      <c r="W363" s="155" t="str">
        <f t="shared" si="248"/>
        <v/>
      </c>
      <c r="X363" s="155" t="str">
        <f t="shared" si="248"/>
        <v/>
      </c>
      <c r="Y363" s="155" t="str">
        <f t="shared" si="248"/>
        <v/>
      </c>
      <c r="Z363" s="155" t="str">
        <f t="shared" si="248"/>
        <v/>
      </c>
      <c r="AA363" s="155" t="str">
        <f t="shared" si="248"/>
        <v/>
      </c>
      <c r="AB363" s="155" t="str">
        <f t="shared" si="248"/>
        <v/>
      </c>
      <c r="AC363" s="155" t="str">
        <f t="shared" si="248"/>
        <v/>
      </c>
      <c r="AD363" s="155" t="str">
        <f t="shared" si="248"/>
        <v/>
      </c>
      <c r="AE363" s="155" t="str">
        <f t="shared" si="248"/>
        <v/>
      </c>
      <c r="AF363" s="155" t="str">
        <f t="shared" si="248"/>
        <v/>
      </c>
      <c r="AG363" s="155" t="str">
        <f t="shared" si="248"/>
        <v/>
      </c>
      <c r="AH363" s="155" t="str">
        <f t="shared" si="248"/>
        <v/>
      </c>
      <c r="AI363" s="155" t="str">
        <f t="shared" si="248"/>
        <v/>
      </c>
      <c r="AJ363" s="155" t="str">
        <f t="shared" si="248"/>
        <v/>
      </c>
      <c r="AK363" s="527"/>
      <c r="AL363" s="530"/>
      <c r="AM363" s="533"/>
      <c r="AN363" s="481"/>
      <c r="AO363" s="479"/>
      <c r="AQ363" s="502"/>
      <c r="AR363" s="502"/>
    </row>
    <row r="364" spans="2:44" ht="21" customHeight="1" x14ac:dyDescent="0.15">
      <c r="B364" s="156" t="s">
        <v>146</v>
      </c>
      <c r="C364" s="157" t="s">
        <v>160</v>
      </c>
      <c r="D364" s="101" t="s">
        <v>152</v>
      </c>
      <c r="E364" s="102" t="s">
        <v>149</v>
      </c>
      <c r="F364" s="103" t="s">
        <v>110</v>
      </c>
      <c r="G364" s="104" t="s">
        <v>110</v>
      </c>
      <c r="H364" s="104" t="s">
        <v>110</v>
      </c>
      <c r="I364" s="104" t="s">
        <v>110</v>
      </c>
      <c r="J364" s="104" t="s">
        <v>110</v>
      </c>
      <c r="K364" s="104" t="s">
        <v>110</v>
      </c>
      <c r="L364" s="104" t="s">
        <v>110</v>
      </c>
      <c r="M364" s="104" t="s">
        <v>110</v>
      </c>
      <c r="N364" s="104" t="s">
        <v>110</v>
      </c>
      <c r="O364" s="104" t="s">
        <v>110</v>
      </c>
      <c r="P364" s="104" t="s">
        <v>110</v>
      </c>
      <c r="Q364" s="104" t="s">
        <v>110</v>
      </c>
      <c r="R364" s="104" t="s">
        <v>110</v>
      </c>
      <c r="S364" s="104" t="s">
        <v>110</v>
      </c>
      <c r="T364" s="104" t="s">
        <v>110</v>
      </c>
      <c r="U364" s="104" t="s">
        <v>110</v>
      </c>
      <c r="V364" s="104" t="s">
        <v>110</v>
      </c>
      <c r="W364" s="104" t="s">
        <v>110</v>
      </c>
      <c r="X364" s="104" t="s">
        <v>110</v>
      </c>
      <c r="Y364" s="104" t="s">
        <v>110</v>
      </c>
      <c r="Z364" s="104" t="s">
        <v>110</v>
      </c>
      <c r="AA364" s="104" t="s">
        <v>110</v>
      </c>
      <c r="AB364" s="104" t="s">
        <v>110</v>
      </c>
      <c r="AC364" s="104" t="s">
        <v>110</v>
      </c>
      <c r="AD364" s="104" t="s">
        <v>110</v>
      </c>
      <c r="AE364" s="104" t="s">
        <v>110</v>
      </c>
      <c r="AF364" s="104" t="s">
        <v>110</v>
      </c>
      <c r="AG364" s="104" t="s">
        <v>110</v>
      </c>
      <c r="AH364" s="104" t="s">
        <v>110</v>
      </c>
      <c r="AI364" s="104" t="s">
        <v>110</v>
      </c>
      <c r="AJ364" s="176" t="s">
        <v>110</v>
      </c>
      <c r="AK364" s="528"/>
      <c r="AL364" s="531"/>
      <c r="AM364" s="534"/>
      <c r="AN364" s="106" t="s">
        <v>159</v>
      </c>
      <c r="AO364" s="105" t="s">
        <v>108</v>
      </c>
      <c r="AQ364" s="503"/>
      <c r="AR364" s="503"/>
    </row>
    <row r="365" spans="2:44" ht="13.5" customHeight="1" x14ac:dyDescent="0.15">
      <c r="B365" s="506" t="s">
        <v>75</v>
      </c>
      <c r="C365" s="509" t="s">
        <v>76</v>
      </c>
      <c r="D365" s="107" t="s">
        <v>136</v>
      </c>
      <c r="E365" s="108"/>
      <c r="F365" s="177"/>
      <c r="G365" s="165"/>
      <c r="H365" s="165"/>
      <c r="I365" s="165"/>
      <c r="J365" s="165"/>
      <c r="K365" s="165"/>
      <c r="L365" s="165"/>
      <c r="M365" s="165"/>
      <c r="N365" s="165"/>
      <c r="O365" s="165"/>
      <c r="P365" s="165"/>
      <c r="Q365" s="165"/>
      <c r="R365" s="165"/>
      <c r="S365" s="165"/>
      <c r="T365" s="165"/>
      <c r="U365" s="165"/>
      <c r="V365" s="165"/>
      <c r="W365" s="165"/>
      <c r="X365" s="165"/>
      <c r="Y365" s="165"/>
      <c r="Z365" s="165"/>
      <c r="AA365" s="165"/>
      <c r="AB365" s="165"/>
      <c r="AC365" s="165"/>
      <c r="AD365" s="165"/>
      <c r="AE365" s="165"/>
      <c r="AF365" s="165"/>
      <c r="AG365" s="165"/>
      <c r="AH365" s="165"/>
      <c r="AI365" s="165"/>
      <c r="AJ365" s="178"/>
      <c r="AK365" s="112">
        <f>IF(D365="","",COUNT($F$362:$AJ$362)-AL365)</f>
        <v>0</v>
      </c>
      <c r="AL365" s="113">
        <f>IF(D365="","",AQ365+AR365)</f>
        <v>0</v>
      </c>
      <c r="AM365" s="113">
        <f>IF(D365="","",COUNTIF(F365:AJ365,"休"))</f>
        <v>0</v>
      </c>
      <c r="AN365" s="84" t="str">
        <f>IF(D365="","",IFERROR(ROUND(AM365/AK365,3),""))</f>
        <v/>
      </c>
      <c r="AO365" s="512" t="e">
        <f>ROUND(AVERAGE(AN365:AN380),3)</f>
        <v>#DIV/0!</v>
      </c>
      <c r="AQ365" s="114">
        <f>+COUNTIF(F365:AJ365,"－")</f>
        <v>0</v>
      </c>
      <c r="AR365" s="114">
        <f>+COUNTIF(F365:AJ365,"外")</f>
        <v>0</v>
      </c>
    </row>
    <row r="366" spans="2:44" ht="13.5" customHeight="1" x14ac:dyDescent="0.15">
      <c r="B366" s="507"/>
      <c r="C366" s="510"/>
      <c r="D366" s="115" t="s">
        <v>137</v>
      </c>
      <c r="E366" s="108"/>
      <c r="F366" s="116"/>
      <c r="G366" s="117"/>
      <c r="H366" s="117"/>
      <c r="I366" s="117"/>
      <c r="J366" s="117"/>
      <c r="K366" s="117"/>
      <c r="L366" s="117"/>
      <c r="M366" s="117"/>
      <c r="N366" s="117"/>
      <c r="O366" s="117"/>
      <c r="P366" s="117"/>
      <c r="Q366" s="117"/>
      <c r="R366" s="117"/>
      <c r="S366" s="117"/>
      <c r="T366" s="117"/>
      <c r="U366" s="117"/>
      <c r="V366" s="117"/>
      <c r="W366" s="117"/>
      <c r="X366" s="117"/>
      <c r="Y366" s="117"/>
      <c r="Z366" s="117"/>
      <c r="AA366" s="117"/>
      <c r="AB366" s="117"/>
      <c r="AC366" s="117"/>
      <c r="AD366" s="117"/>
      <c r="AE366" s="117"/>
      <c r="AF366" s="117"/>
      <c r="AG366" s="117"/>
      <c r="AH366" s="117"/>
      <c r="AI366" s="117"/>
      <c r="AJ366" s="162"/>
      <c r="AK366" s="112">
        <f t="shared" ref="AK366:AK370" si="249">IF(D366="","",COUNT($F$362:$AJ$362)-AL366)</f>
        <v>0</v>
      </c>
      <c r="AL366" s="113">
        <f t="shared" ref="AL366:AL370" si="250">IF(D366="","",AQ366+AR366)</f>
        <v>0</v>
      </c>
      <c r="AM366" s="113">
        <f t="shared" ref="AM366:AM370" si="251">IF(D366="","",COUNTIF(F366:AJ366,"休"))</f>
        <v>0</v>
      </c>
      <c r="AN366" s="84" t="str">
        <f t="shared" ref="AN366:AN370" si="252">IF(D366="","",IFERROR(ROUND(AM366/AK366,3),""))</f>
        <v/>
      </c>
      <c r="AO366" s="513"/>
      <c r="AQ366" s="114">
        <f>+COUNTIF(F366:AJ366,"－")</f>
        <v>0</v>
      </c>
      <c r="AR366" s="114">
        <f>+COUNTIF(F366:AJ366,"外")</f>
        <v>0</v>
      </c>
    </row>
    <row r="367" spans="2:44" x14ac:dyDescent="0.15">
      <c r="B367" s="507"/>
      <c r="C367" s="510"/>
      <c r="D367" s="120" t="s">
        <v>138</v>
      </c>
      <c r="E367" s="108"/>
      <c r="F367" s="116"/>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62"/>
      <c r="AK367" s="112">
        <f t="shared" si="249"/>
        <v>0</v>
      </c>
      <c r="AL367" s="113">
        <f t="shared" si="250"/>
        <v>0</v>
      </c>
      <c r="AM367" s="113">
        <f t="shared" si="251"/>
        <v>0</v>
      </c>
      <c r="AN367" s="84" t="str">
        <f t="shared" si="252"/>
        <v/>
      </c>
      <c r="AO367" s="513"/>
      <c r="AQ367" s="114">
        <f>+COUNTIF(F367:AJ367,"－")</f>
        <v>0</v>
      </c>
      <c r="AR367" s="114">
        <f t="shared" ref="AR367:AR370" si="253">+COUNTIF(F367:AJ367,"外")</f>
        <v>0</v>
      </c>
    </row>
    <row r="368" spans="2:44" x14ac:dyDescent="0.15">
      <c r="B368" s="507"/>
      <c r="C368" s="510"/>
      <c r="D368" s="120" t="s">
        <v>139</v>
      </c>
      <c r="E368" s="121"/>
      <c r="F368" s="116"/>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62"/>
      <c r="AK368" s="112">
        <f t="shared" si="249"/>
        <v>0</v>
      </c>
      <c r="AL368" s="113">
        <f t="shared" si="250"/>
        <v>0</v>
      </c>
      <c r="AM368" s="113">
        <f t="shared" si="251"/>
        <v>0</v>
      </c>
      <c r="AN368" s="84" t="str">
        <f t="shared" si="252"/>
        <v/>
      </c>
      <c r="AO368" s="513"/>
      <c r="AQ368" s="114">
        <f>+COUNTIF(F368:AJ368,"－")</f>
        <v>0</v>
      </c>
      <c r="AR368" s="114">
        <f t="shared" si="253"/>
        <v>0</v>
      </c>
    </row>
    <row r="369" spans="2:44" x14ac:dyDescent="0.15">
      <c r="B369" s="507"/>
      <c r="C369" s="510"/>
      <c r="D369" s="120" t="s">
        <v>140</v>
      </c>
      <c r="E369" s="108"/>
      <c r="F369" s="116"/>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62"/>
      <c r="AK369" s="112">
        <f t="shared" si="249"/>
        <v>0</v>
      </c>
      <c r="AL369" s="113">
        <f t="shared" si="250"/>
        <v>0</v>
      </c>
      <c r="AM369" s="113">
        <f t="shared" si="251"/>
        <v>0</v>
      </c>
      <c r="AN369" s="84" t="str">
        <f t="shared" si="252"/>
        <v/>
      </c>
      <c r="AO369" s="513"/>
      <c r="AQ369" s="114">
        <f t="shared" ref="AQ369:AQ370" si="254">+COUNTIF(F369:AJ369,"－")</f>
        <v>0</v>
      </c>
      <c r="AR369" s="114">
        <f t="shared" si="253"/>
        <v>0</v>
      </c>
    </row>
    <row r="370" spans="2:44" x14ac:dyDescent="0.15">
      <c r="B370" s="508"/>
      <c r="C370" s="511"/>
      <c r="D370" s="122">
        <f>E$29</f>
        <v>0</v>
      </c>
      <c r="E370" s="123"/>
      <c r="F370" s="179"/>
      <c r="G370" s="170"/>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80"/>
      <c r="AK370" s="112">
        <f t="shared" si="249"/>
        <v>0</v>
      </c>
      <c r="AL370" s="113">
        <f t="shared" si="250"/>
        <v>0</v>
      </c>
      <c r="AM370" s="128">
        <f t="shared" si="251"/>
        <v>0</v>
      </c>
      <c r="AN370" s="84" t="str">
        <f t="shared" si="252"/>
        <v/>
      </c>
      <c r="AO370" s="513"/>
      <c r="AQ370" s="114">
        <f t="shared" si="254"/>
        <v>0</v>
      </c>
      <c r="AR370" s="114">
        <f t="shared" si="253"/>
        <v>0</v>
      </c>
    </row>
    <row r="371" spans="2:44" ht="15" x14ac:dyDescent="0.15">
      <c r="B371" s="506" t="s">
        <v>77</v>
      </c>
      <c r="C371" s="509" t="s">
        <v>78</v>
      </c>
      <c r="D371" s="101" t="s">
        <v>148</v>
      </c>
      <c r="E371" s="129" t="s">
        <v>149</v>
      </c>
      <c r="F371" s="103" t="s">
        <v>167</v>
      </c>
      <c r="G371" s="104" t="s">
        <v>165</v>
      </c>
      <c r="H371" s="104" t="s">
        <v>167</v>
      </c>
      <c r="I371" s="104" t="s">
        <v>165</v>
      </c>
      <c r="J371" s="104" t="s">
        <v>165</v>
      </c>
      <c r="K371" s="104" t="s">
        <v>165</v>
      </c>
      <c r="L371" s="104" t="s">
        <v>165</v>
      </c>
      <c r="M371" s="104" t="s">
        <v>165</v>
      </c>
      <c r="N371" s="104" t="s">
        <v>167</v>
      </c>
      <c r="O371" s="104" t="s">
        <v>165</v>
      </c>
      <c r="P371" s="104" t="s">
        <v>167</v>
      </c>
      <c r="Q371" s="104" t="s">
        <v>165</v>
      </c>
      <c r="R371" s="104" t="s">
        <v>165</v>
      </c>
      <c r="S371" s="104" t="s">
        <v>165</v>
      </c>
      <c r="T371" s="104" t="s">
        <v>168</v>
      </c>
      <c r="U371" s="104" t="s">
        <v>165</v>
      </c>
      <c r="V371" s="104" t="s">
        <v>165</v>
      </c>
      <c r="W371" s="104" t="s">
        <v>167</v>
      </c>
      <c r="X371" s="104" t="s">
        <v>167</v>
      </c>
      <c r="Y371" s="104" t="s">
        <v>165</v>
      </c>
      <c r="Z371" s="104" t="s">
        <v>165</v>
      </c>
      <c r="AA371" s="104" t="s">
        <v>167</v>
      </c>
      <c r="AB371" s="104" t="s">
        <v>165</v>
      </c>
      <c r="AC371" s="104" t="s">
        <v>165</v>
      </c>
      <c r="AD371" s="104" t="s">
        <v>165</v>
      </c>
      <c r="AE371" s="104" t="s">
        <v>167</v>
      </c>
      <c r="AF371" s="104" t="s">
        <v>167</v>
      </c>
      <c r="AG371" s="104" t="s">
        <v>167</v>
      </c>
      <c r="AH371" s="104" t="s">
        <v>165</v>
      </c>
      <c r="AI371" s="104" t="s">
        <v>165</v>
      </c>
      <c r="AJ371" s="176" t="s">
        <v>167</v>
      </c>
      <c r="AK371" s="131"/>
      <c r="AL371" s="114"/>
      <c r="AM371" s="132"/>
      <c r="AN371" s="133"/>
      <c r="AO371" s="513"/>
    </row>
    <row r="372" spans="2:44" x14ac:dyDescent="0.15">
      <c r="B372" s="507"/>
      <c r="C372" s="510"/>
      <c r="D372" s="134" t="s">
        <v>136</v>
      </c>
      <c r="E372" s="108"/>
      <c r="F372" s="169"/>
      <c r="G372" s="126"/>
      <c r="H372" s="126"/>
      <c r="I372" s="126"/>
      <c r="J372" s="126"/>
      <c r="K372" s="126"/>
      <c r="L372" s="126"/>
      <c r="M372" s="126"/>
      <c r="N372" s="126"/>
      <c r="O372" s="126"/>
      <c r="P372" s="126"/>
      <c r="Q372" s="126"/>
      <c r="R372" s="126"/>
      <c r="S372" s="126"/>
      <c r="T372" s="126"/>
      <c r="U372" s="126"/>
      <c r="V372" s="126"/>
      <c r="W372" s="126"/>
      <c r="X372" s="126"/>
      <c r="Y372" s="126"/>
      <c r="Z372" s="126"/>
      <c r="AA372" s="126"/>
      <c r="AB372" s="126"/>
      <c r="AC372" s="126"/>
      <c r="AD372" s="126"/>
      <c r="AE372" s="126"/>
      <c r="AF372" s="126"/>
      <c r="AG372" s="126"/>
      <c r="AH372" s="126"/>
      <c r="AI372" s="126"/>
      <c r="AJ372" s="181"/>
      <c r="AK372" s="112">
        <f>IF(D372="","",COUNT($F$362:$AJ$362)-AL372)</f>
        <v>0</v>
      </c>
      <c r="AL372" s="113">
        <f>IF(D372="","",AQ372+AR372)</f>
        <v>0</v>
      </c>
      <c r="AM372" s="113">
        <f>IF(D372="","",COUNTIF(F372:AJ372,"休"))</f>
        <v>0</v>
      </c>
      <c r="AN372" s="84" t="str">
        <f>IF(D372="","",IFERROR(ROUND(AM372/AK372,3),""))</f>
        <v/>
      </c>
      <c r="AO372" s="513"/>
      <c r="AQ372" s="114">
        <f>+COUNTIF(F372:AJ372,"－")</f>
        <v>0</v>
      </c>
      <c r="AR372" s="114">
        <f>+COUNTIF(F372:AJ372,"外")</f>
        <v>0</v>
      </c>
    </row>
    <row r="373" spans="2:44" x14ac:dyDescent="0.15">
      <c r="B373" s="507"/>
      <c r="C373" s="510"/>
      <c r="D373" s="115" t="s">
        <v>137</v>
      </c>
      <c r="E373" s="135"/>
      <c r="F373" s="116"/>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62"/>
      <c r="AK373" s="112">
        <f t="shared" ref="AK373:AK375" si="255">IF(D373="","",COUNT($F$362:$AJ$362)-AL373)</f>
        <v>0</v>
      </c>
      <c r="AL373" s="113">
        <f t="shared" ref="AL373:AL375" si="256">IF(D373="","",AQ373+AR373)</f>
        <v>0</v>
      </c>
      <c r="AM373" s="113">
        <f t="shared" ref="AM373:AM375" si="257">IF(D373="","",COUNTIF(F373:AJ373,"休"))</f>
        <v>0</v>
      </c>
      <c r="AN373" s="84" t="str">
        <f t="shared" ref="AN373:AN375" si="258">IF(D373="","",IFERROR(ROUND(AM373/AK373,3),""))</f>
        <v/>
      </c>
      <c r="AO373" s="513"/>
      <c r="AQ373" s="114">
        <f>+COUNTIF(F373:AJ373,"－")</f>
        <v>0</v>
      </c>
      <c r="AR373" s="114">
        <f>+COUNTIF(F373:AJ373,"外")</f>
        <v>0</v>
      </c>
    </row>
    <row r="374" spans="2:44" x14ac:dyDescent="0.15">
      <c r="B374" s="507"/>
      <c r="C374" s="510"/>
      <c r="E374" s="135"/>
      <c r="F374" s="116"/>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62"/>
      <c r="AK374" s="112" t="str">
        <f t="shared" si="255"/>
        <v/>
      </c>
      <c r="AL374" s="113" t="str">
        <f t="shared" si="256"/>
        <v/>
      </c>
      <c r="AM374" s="113" t="str">
        <f t="shared" si="257"/>
        <v/>
      </c>
      <c r="AN374" s="84" t="str">
        <f t="shared" si="258"/>
        <v/>
      </c>
      <c r="AO374" s="513"/>
      <c r="AQ374" s="114">
        <f>+COUNTIF(F374:AJ374,"－")</f>
        <v>0</v>
      </c>
      <c r="AR374" s="114">
        <f>+COUNTIF(F374:AJ374,"外")</f>
        <v>0</v>
      </c>
    </row>
    <row r="375" spans="2:44" x14ac:dyDescent="0.15">
      <c r="B375" s="507"/>
      <c r="C375" s="511"/>
      <c r="D375" s="136"/>
      <c r="E375" s="128"/>
      <c r="F375" s="179"/>
      <c r="G375" s="170"/>
      <c r="H375" s="170"/>
      <c r="I375" s="170"/>
      <c r="J375" s="170"/>
      <c r="K375" s="170"/>
      <c r="L375" s="170"/>
      <c r="M375" s="170"/>
      <c r="N375" s="170"/>
      <c r="O375" s="170"/>
      <c r="P375" s="170"/>
      <c r="Q375" s="170"/>
      <c r="R375" s="170"/>
      <c r="S375" s="170"/>
      <c r="T375" s="170"/>
      <c r="U375" s="170"/>
      <c r="V375" s="170"/>
      <c r="W375" s="170"/>
      <c r="X375" s="170"/>
      <c r="Y375" s="170"/>
      <c r="Z375" s="170"/>
      <c r="AA375" s="170"/>
      <c r="AB375" s="170"/>
      <c r="AC375" s="170"/>
      <c r="AD375" s="170"/>
      <c r="AE375" s="170"/>
      <c r="AF375" s="170"/>
      <c r="AG375" s="170"/>
      <c r="AH375" s="170"/>
      <c r="AI375" s="170"/>
      <c r="AJ375" s="180"/>
      <c r="AK375" s="112" t="str">
        <f t="shared" si="255"/>
        <v/>
      </c>
      <c r="AL375" s="113" t="str">
        <f t="shared" si="256"/>
        <v/>
      </c>
      <c r="AM375" s="113" t="str">
        <f t="shared" si="257"/>
        <v/>
      </c>
      <c r="AN375" s="84" t="str">
        <f t="shared" si="258"/>
        <v/>
      </c>
      <c r="AO375" s="513"/>
      <c r="AQ375" s="114">
        <f>+COUNTIF(F375:AJ375,"－")</f>
        <v>0</v>
      </c>
      <c r="AR375" s="114">
        <f>+COUNTIF(F375:AJ375,"外")</f>
        <v>0</v>
      </c>
    </row>
    <row r="376" spans="2:44" ht="15" x14ac:dyDescent="0.15">
      <c r="B376" s="507"/>
      <c r="C376" s="509" t="s">
        <v>79</v>
      </c>
      <c r="D376" s="101" t="s">
        <v>152</v>
      </c>
      <c r="E376" s="138" t="s">
        <v>149</v>
      </c>
      <c r="F376" s="103" t="s">
        <v>110</v>
      </c>
      <c r="G376" s="104" t="s">
        <v>110</v>
      </c>
      <c r="H376" s="104" t="s">
        <v>110</v>
      </c>
      <c r="I376" s="104" t="s">
        <v>110</v>
      </c>
      <c r="J376" s="104" t="s">
        <v>110</v>
      </c>
      <c r="K376" s="104" t="s">
        <v>110</v>
      </c>
      <c r="L376" s="104" t="s">
        <v>110</v>
      </c>
      <c r="M376" s="104" t="s">
        <v>110</v>
      </c>
      <c r="N376" s="104" t="s">
        <v>110</v>
      </c>
      <c r="O376" s="104" t="s">
        <v>110</v>
      </c>
      <c r="P376" s="104" t="s">
        <v>110</v>
      </c>
      <c r="Q376" s="104" t="s">
        <v>110</v>
      </c>
      <c r="R376" s="104" t="s">
        <v>110</v>
      </c>
      <c r="S376" s="104" t="s">
        <v>110</v>
      </c>
      <c r="T376" s="104" t="s">
        <v>110</v>
      </c>
      <c r="U376" s="104" t="s">
        <v>110</v>
      </c>
      <c r="V376" s="104" t="s">
        <v>110</v>
      </c>
      <c r="W376" s="104" t="s">
        <v>110</v>
      </c>
      <c r="X376" s="104" t="s">
        <v>110</v>
      </c>
      <c r="Y376" s="104" t="s">
        <v>110</v>
      </c>
      <c r="Z376" s="104" t="s">
        <v>110</v>
      </c>
      <c r="AA376" s="104" t="s">
        <v>110</v>
      </c>
      <c r="AB376" s="104" t="s">
        <v>110</v>
      </c>
      <c r="AC376" s="104" t="s">
        <v>110</v>
      </c>
      <c r="AD376" s="104" t="s">
        <v>110</v>
      </c>
      <c r="AE376" s="104" t="s">
        <v>110</v>
      </c>
      <c r="AF376" s="104" t="s">
        <v>110</v>
      </c>
      <c r="AG376" s="104" t="s">
        <v>110</v>
      </c>
      <c r="AH376" s="104" t="s">
        <v>110</v>
      </c>
      <c r="AI376" s="104" t="s">
        <v>110</v>
      </c>
      <c r="AJ376" s="176" t="s">
        <v>110</v>
      </c>
      <c r="AK376" s="131"/>
      <c r="AL376" s="114"/>
      <c r="AM376" s="139"/>
      <c r="AN376" s="133"/>
      <c r="AO376" s="513"/>
    </row>
    <row r="377" spans="2:44" x14ac:dyDescent="0.15">
      <c r="B377" s="507"/>
      <c r="C377" s="510"/>
      <c r="D377" s="140" t="s">
        <v>137</v>
      </c>
      <c r="E377" s="108"/>
      <c r="F377" s="169"/>
      <c r="G377" s="126"/>
      <c r="H377" s="126"/>
      <c r="I377" s="126"/>
      <c r="J377" s="126"/>
      <c r="K377" s="126"/>
      <c r="L377" s="126"/>
      <c r="M377" s="126"/>
      <c r="N377" s="126"/>
      <c r="O377" s="126"/>
      <c r="P377" s="126"/>
      <c r="Q377" s="126"/>
      <c r="R377" s="126"/>
      <c r="S377" s="126"/>
      <c r="T377" s="126"/>
      <c r="U377" s="126"/>
      <c r="V377" s="126"/>
      <c r="W377" s="126"/>
      <c r="X377" s="126"/>
      <c r="Y377" s="126"/>
      <c r="Z377" s="126"/>
      <c r="AA377" s="126"/>
      <c r="AB377" s="126"/>
      <c r="AC377" s="126"/>
      <c r="AD377" s="126"/>
      <c r="AE377" s="126"/>
      <c r="AF377" s="126"/>
      <c r="AG377" s="126"/>
      <c r="AH377" s="126"/>
      <c r="AI377" s="126"/>
      <c r="AJ377" s="181"/>
      <c r="AK377" s="112">
        <f>IF(D377="","",COUNT($F$362:$AJ$362)-AL377)</f>
        <v>0</v>
      </c>
      <c r="AL377" s="113">
        <f>IF(D377="","",AQ377+AR377)</f>
        <v>0</v>
      </c>
      <c r="AM377" s="113">
        <f>IF(D377="","",COUNTIF(F377:AJ377,"休"))</f>
        <v>0</v>
      </c>
      <c r="AN377" s="84" t="str">
        <f>IF(D377="","",IFERROR(ROUND(AM377/AK377,3),""))</f>
        <v/>
      </c>
      <c r="AO377" s="513"/>
      <c r="AQ377" s="114">
        <f>+COUNTIF(F377:AJ377,"－")</f>
        <v>0</v>
      </c>
      <c r="AR377" s="114">
        <f>+COUNTIF(F377:AJ377,"外")</f>
        <v>0</v>
      </c>
    </row>
    <row r="378" spans="2:44" x14ac:dyDescent="0.15">
      <c r="B378" s="507"/>
      <c r="C378" s="510"/>
      <c r="E378" s="135"/>
      <c r="F378" s="116"/>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62"/>
      <c r="AK378" s="112" t="str">
        <f t="shared" ref="AK378:AK380" si="259">IF(D378="","",COUNT($F$362:$AJ$362)-AL378)</f>
        <v/>
      </c>
      <c r="AL378" s="113" t="str">
        <f t="shared" ref="AL378:AL380" si="260">IF(D378="","",AQ378+AR378)</f>
        <v/>
      </c>
      <c r="AM378" s="113" t="str">
        <f t="shared" ref="AM378:AM380" si="261">IF(D378="","",COUNTIF(F378:AJ378,"休"))</f>
        <v/>
      </c>
      <c r="AN378" s="84" t="str">
        <f t="shared" ref="AN378:AN380" si="262">IF(D378="","",IFERROR(ROUND(AM378/AK378,3),""))</f>
        <v/>
      </c>
      <c r="AO378" s="513"/>
      <c r="AQ378" s="114">
        <f>+COUNTIF(F378:AJ378,"－")</f>
        <v>0</v>
      </c>
      <c r="AR378" s="114">
        <f>+COUNTIF(F378:AJ378,"外")</f>
        <v>0</v>
      </c>
    </row>
    <row r="379" spans="2:44" x14ac:dyDescent="0.15">
      <c r="B379" s="507"/>
      <c r="C379" s="510"/>
      <c r="E379" s="135"/>
      <c r="F379" s="116"/>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62"/>
      <c r="AK379" s="112" t="str">
        <f t="shared" si="259"/>
        <v/>
      </c>
      <c r="AL379" s="113" t="str">
        <f t="shared" si="260"/>
        <v/>
      </c>
      <c r="AM379" s="113" t="str">
        <f t="shared" si="261"/>
        <v/>
      </c>
      <c r="AN379" s="84" t="str">
        <f t="shared" si="262"/>
        <v/>
      </c>
      <c r="AO379" s="513"/>
      <c r="AQ379" s="114">
        <f>+COUNTIF(F379:AJ379,"－")</f>
        <v>0</v>
      </c>
      <c r="AR379" s="114">
        <f>+COUNTIF(F379:AJ379,"外")</f>
        <v>0</v>
      </c>
    </row>
    <row r="380" spans="2:44" ht="14.25" thickBot="1" x14ac:dyDescent="0.2">
      <c r="B380" s="508"/>
      <c r="C380" s="511"/>
      <c r="D380" s="136"/>
      <c r="E380" s="128"/>
      <c r="F380" s="179"/>
      <c r="G380" s="170"/>
      <c r="H380" s="170"/>
      <c r="I380" s="170"/>
      <c r="J380" s="170"/>
      <c r="K380" s="170"/>
      <c r="L380" s="170"/>
      <c r="M380" s="170"/>
      <c r="N380" s="170"/>
      <c r="O380" s="170"/>
      <c r="P380" s="170"/>
      <c r="Q380" s="170"/>
      <c r="R380" s="170"/>
      <c r="S380" s="170"/>
      <c r="T380" s="170"/>
      <c r="U380" s="170"/>
      <c r="V380" s="170"/>
      <c r="W380" s="170"/>
      <c r="X380" s="170"/>
      <c r="Y380" s="170"/>
      <c r="Z380" s="170"/>
      <c r="AA380" s="170"/>
      <c r="AB380" s="170"/>
      <c r="AC380" s="170"/>
      <c r="AD380" s="170"/>
      <c r="AE380" s="170"/>
      <c r="AF380" s="170"/>
      <c r="AG380" s="170"/>
      <c r="AH380" s="170"/>
      <c r="AI380" s="170"/>
      <c r="AJ380" s="180"/>
      <c r="AK380" s="144" t="str">
        <f t="shared" si="259"/>
        <v/>
      </c>
      <c r="AL380" s="128" t="str">
        <f t="shared" si="260"/>
        <v/>
      </c>
      <c r="AM380" s="128" t="str">
        <f t="shared" si="261"/>
        <v/>
      </c>
      <c r="AN380" s="84" t="str">
        <f t="shared" si="262"/>
        <v/>
      </c>
      <c r="AO380" s="514"/>
      <c r="AQ380" s="114">
        <f>+COUNTIF(F380:AJ380,"－")</f>
        <v>0</v>
      </c>
      <c r="AR380" s="114">
        <f>+COUNTIF(F380:AJ380,"外")</f>
        <v>0</v>
      </c>
    </row>
    <row r="381" spans="2:44" ht="14.25" thickBot="1" x14ac:dyDescent="0.2">
      <c r="B381" s="145"/>
      <c r="C381" s="146"/>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c r="AH381" s="111"/>
      <c r="AI381" s="111"/>
      <c r="AJ381" s="111"/>
      <c r="AK381" s="147"/>
      <c r="AN381" s="148" t="s">
        <v>153</v>
      </c>
      <c r="AO381" s="149" t="e">
        <f>IF(AO365&gt;=0.285,"OK","NG")</f>
        <v>#DIV/0!</v>
      </c>
      <c r="AQ381" s="47"/>
      <c r="AR381" s="47"/>
    </row>
    <row r="383" spans="2:44" hidden="1" x14ac:dyDescent="0.15">
      <c r="F383" s="47" t="e">
        <f>YEAR(F386)</f>
        <v>#VALUE!</v>
      </c>
      <c r="G383" s="47" t="e">
        <f>MONTH(F386)</f>
        <v>#VALUE!</v>
      </c>
    </row>
    <row r="384" spans="2:44" x14ac:dyDescent="0.15">
      <c r="B384" s="515"/>
      <c r="C384" s="516"/>
      <c r="D384" s="517"/>
      <c r="E384" s="151" t="s">
        <v>141</v>
      </c>
      <c r="F384" s="523" t="e">
        <f>F386</f>
        <v>#VALUE!</v>
      </c>
      <c r="G384" s="524"/>
      <c r="H384" s="524"/>
      <c r="I384" s="524"/>
      <c r="J384" s="524"/>
      <c r="K384" s="524"/>
      <c r="L384" s="524"/>
      <c r="M384" s="524"/>
      <c r="N384" s="524"/>
      <c r="O384" s="524"/>
      <c r="P384" s="524"/>
      <c r="Q384" s="524"/>
      <c r="R384" s="524"/>
      <c r="S384" s="524"/>
      <c r="T384" s="524"/>
      <c r="U384" s="524"/>
      <c r="V384" s="524"/>
      <c r="W384" s="524"/>
      <c r="X384" s="524"/>
      <c r="Y384" s="524"/>
      <c r="Z384" s="524"/>
      <c r="AA384" s="524"/>
      <c r="AB384" s="524"/>
      <c r="AC384" s="524"/>
      <c r="AD384" s="524"/>
      <c r="AE384" s="524"/>
      <c r="AF384" s="524"/>
      <c r="AG384" s="524"/>
      <c r="AH384" s="524"/>
      <c r="AI384" s="524"/>
      <c r="AJ384" s="524"/>
      <c r="AK384" s="526" t="s">
        <v>80</v>
      </c>
      <c r="AL384" s="529" t="s">
        <v>81</v>
      </c>
      <c r="AM384" s="532" t="s">
        <v>73</v>
      </c>
      <c r="AN384" s="481" t="s">
        <v>142</v>
      </c>
      <c r="AO384" s="479" t="s">
        <v>143</v>
      </c>
      <c r="AQ384" s="502" t="s">
        <v>169</v>
      </c>
      <c r="AR384" s="502" t="s">
        <v>109</v>
      </c>
    </row>
    <row r="385" spans="2:44" hidden="1" x14ac:dyDescent="0.15">
      <c r="B385" s="518"/>
      <c r="C385" s="505"/>
      <c r="D385" s="519"/>
      <c r="E385" s="152"/>
      <c r="F385" s="94" t="e">
        <f>DATE($F383,$G383,1)</f>
        <v>#VALUE!</v>
      </c>
      <c r="G385" s="94" t="e">
        <f t="shared" ref="G385:AJ385" si="263">F385+1</f>
        <v>#VALUE!</v>
      </c>
      <c r="H385" s="94" t="e">
        <f t="shared" si="263"/>
        <v>#VALUE!</v>
      </c>
      <c r="I385" s="94" t="e">
        <f t="shared" si="263"/>
        <v>#VALUE!</v>
      </c>
      <c r="J385" s="94" t="e">
        <f t="shared" si="263"/>
        <v>#VALUE!</v>
      </c>
      <c r="K385" s="94" t="e">
        <f t="shared" si="263"/>
        <v>#VALUE!</v>
      </c>
      <c r="L385" s="94" t="e">
        <f t="shared" si="263"/>
        <v>#VALUE!</v>
      </c>
      <c r="M385" s="94" t="e">
        <f t="shared" si="263"/>
        <v>#VALUE!</v>
      </c>
      <c r="N385" s="94" t="e">
        <f t="shared" si="263"/>
        <v>#VALUE!</v>
      </c>
      <c r="O385" s="94" t="e">
        <f t="shared" si="263"/>
        <v>#VALUE!</v>
      </c>
      <c r="P385" s="94" t="e">
        <f t="shared" si="263"/>
        <v>#VALUE!</v>
      </c>
      <c r="Q385" s="94" t="e">
        <f t="shared" si="263"/>
        <v>#VALUE!</v>
      </c>
      <c r="R385" s="94" t="e">
        <f t="shared" si="263"/>
        <v>#VALUE!</v>
      </c>
      <c r="S385" s="94" t="e">
        <f t="shared" si="263"/>
        <v>#VALUE!</v>
      </c>
      <c r="T385" s="94" t="e">
        <f t="shared" si="263"/>
        <v>#VALUE!</v>
      </c>
      <c r="U385" s="94" t="e">
        <f t="shared" si="263"/>
        <v>#VALUE!</v>
      </c>
      <c r="V385" s="94" t="e">
        <f t="shared" si="263"/>
        <v>#VALUE!</v>
      </c>
      <c r="W385" s="94" t="e">
        <f t="shared" si="263"/>
        <v>#VALUE!</v>
      </c>
      <c r="X385" s="94" t="e">
        <f t="shared" si="263"/>
        <v>#VALUE!</v>
      </c>
      <c r="Y385" s="94" t="e">
        <f t="shared" si="263"/>
        <v>#VALUE!</v>
      </c>
      <c r="Z385" s="94" t="e">
        <f t="shared" si="263"/>
        <v>#VALUE!</v>
      </c>
      <c r="AA385" s="94" t="e">
        <f t="shared" si="263"/>
        <v>#VALUE!</v>
      </c>
      <c r="AB385" s="94" t="e">
        <f t="shared" si="263"/>
        <v>#VALUE!</v>
      </c>
      <c r="AC385" s="94" t="e">
        <f t="shared" si="263"/>
        <v>#VALUE!</v>
      </c>
      <c r="AD385" s="94" t="e">
        <f t="shared" si="263"/>
        <v>#VALUE!</v>
      </c>
      <c r="AE385" s="94" t="e">
        <f t="shared" si="263"/>
        <v>#VALUE!</v>
      </c>
      <c r="AF385" s="94" t="e">
        <f t="shared" si="263"/>
        <v>#VALUE!</v>
      </c>
      <c r="AG385" s="94" t="e">
        <f t="shared" si="263"/>
        <v>#VALUE!</v>
      </c>
      <c r="AH385" s="94" t="e">
        <f t="shared" si="263"/>
        <v>#VALUE!</v>
      </c>
      <c r="AI385" s="94" t="e">
        <f t="shared" si="263"/>
        <v>#VALUE!</v>
      </c>
      <c r="AJ385" s="94" t="e">
        <f t="shared" si="263"/>
        <v>#VALUE!</v>
      </c>
      <c r="AK385" s="527"/>
      <c r="AL385" s="530"/>
      <c r="AM385" s="533"/>
      <c r="AN385" s="481"/>
      <c r="AO385" s="479"/>
      <c r="AQ385" s="502"/>
      <c r="AR385" s="502"/>
    </row>
    <row r="386" spans="2:44" x14ac:dyDescent="0.15">
      <c r="B386" s="518"/>
      <c r="C386" s="505"/>
      <c r="D386" s="519"/>
      <c r="E386" s="153" t="s">
        <v>145</v>
      </c>
      <c r="F386" s="154" t="e">
        <f>IF(EDATE(F361,1)&gt;$F$7,"",EDATE(F361,1))</f>
        <v>#VALUE!</v>
      </c>
      <c r="G386" s="94" t="e">
        <f t="shared" ref="G386:AJ386" si="264">IF(G385&gt;$F$7,"",IF(F386=EOMONTH(DATE($F383,$G383,1),0),"",IF(F386="","",F386+1)))</f>
        <v>#VALUE!</v>
      </c>
      <c r="H386" s="94" t="e">
        <f t="shared" si="264"/>
        <v>#VALUE!</v>
      </c>
      <c r="I386" s="94" t="e">
        <f t="shared" si="264"/>
        <v>#VALUE!</v>
      </c>
      <c r="J386" s="94" t="e">
        <f t="shared" si="264"/>
        <v>#VALUE!</v>
      </c>
      <c r="K386" s="94" t="e">
        <f t="shared" si="264"/>
        <v>#VALUE!</v>
      </c>
      <c r="L386" s="94" t="e">
        <f t="shared" si="264"/>
        <v>#VALUE!</v>
      </c>
      <c r="M386" s="94" t="e">
        <f t="shared" si="264"/>
        <v>#VALUE!</v>
      </c>
      <c r="N386" s="94" t="e">
        <f t="shared" si="264"/>
        <v>#VALUE!</v>
      </c>
      <c r="O386" s="94" t="e">
        <f t="shared" si="264"/>
        <v>#VALUE!</v>
      </c>
      <c r="P386" s="94" t="e">
        <f t="shared" si="264"/>
        <v>#VALUE!</v>
      </c>
      <c r="Q386" s="94" t="e">
        <f t="shared" si="264"/>
        <v>#VALUE!</v>
      </c>
      <c r="R386" s="94" t="e">
        <f t="shared" si="264"/>
        <v>#VALUE!</v>
      </c>
      <c r="S386" s="94" t="e">
        <f t="shared" si="264"/>
        <v>#VALUE!</v>
      </c>
      <c r="T386" s="94" t="e">
        <f t="shared" si="264"/>
        <v>#VALUE!</v>
      </c>
      <c r="U386" s="94" t="e">
        <f t="shared" si="264"/>
        <v>#VALUE!</v>
      </c>
      <c r="V386" s="94" t="e">
        <f t="shared" si="264"/>
        <v>#VALUE!</v>
      </c>
      <c r="W386" s="94" t="e">
        <f t="shared" si="264"/>
        <v>#VALUE!</v>
      </c>
      <c r="X386" s="94" t="e">
        <f t="shared" si="264"/>
        <v>#VALUE!</v>
      </c>
      <c r="Y386" s="94" t="e">
        <f t="shared" si="264"/>
        <v>#VALUE!</v>
      </c>
      <c r="Z386" s="94" t="e">
        <f t="shared" si="264"/>
        <v>#VALUE!</v>
      </c>
      <c r="AA386" s="94" t="e">
        <f t="shared" si="264"/>
        <v>#VALUE!</v>
      </c>
      <c r="AB386" s="94" t="e">
        <f t="shared" si="264"/>
        <v>#VALUE!</v>
      </c>
      <c r="AC386" s="94" t="e">
        <f t="shared" si="264"/>
        <v>#VALUE!</v>
      </c>
      <c r="AD386" s="94" t="e">
        <f t="shared" si="264"/>
        <v>#VALUE!</v>
      </c>
      <c r="AE386" s="94" t="e">
        <f t="shared" si="264"/>
        <v>#VALUE!</v>
      </c>
      <c r="AF386" s="94" t="e">
        <f t="shared" si="264"/>
        <v>#VALUE!</v>
      </c>
      <c r="AG386" s="94" t="e">
        <f t="shared" si="264"/>
        <v>#VALUE!</v>
      </c>
      <c r="AH386" s="94" t="e">
        <f t="shared" si="264"/>
        <v>#VALUE!</v>
      </c>
      <c r="AI386" s="94" t="e">
        <f t="shared" si="264"/>
        <v>#VALUE!</v>
      </c>
      <c r="AJ386" s="94" t="e">
        <f t="shared" si="264"/>
        <v>#VALUE!</v>
      </c>
      <c r="AK386" s="527"/>
      <c r="AL386" s="530"/>
      <c r="AM386" s="533"/>
      <c r="AN386" s="481"/>
      <c r="AO386" s="479"/>
      <c r="AQ386" s="502"/>
      <c r="AR386" s="502"/>
    </row>
    <row r="387" spans="2:44" x14ac:dyDescent="0.15">
      <c r="B387" s="520"/>
      <c r="C387" s="521"/>
      <c r="D387" s="522"/>
      <c r="E387" s="89" t="s">
        <v>65</v>
      </c>
      <c r="F387" s="155" t="str">
        <f>IFERROR(TEXT(WEEKDAY(+F386),"aaa"),"")</f>
        <v/>
      </c>
      <c r="G387" s="155" t="str">
        <f t="shared" ref="G387:AJ387" si="265">IFERROR(TEXT(WEEKDAY(+G386),"aaa"),"")</f>
        <v/>
      </c>
      <c r="H387" s="155" t="str">
        <f t="shared" si="265"/>
        <v/>
      </c>
      <c r="I387" s="155" t="str">
        <f t="shared" si="265"/>
        <v/>
      </c>
      <c r="J387" s="155" t="str">
        <f t="shared" si="265"/>
        <v/>
      </c>
      <c r="K387" s="155" t="str">
        <f t="shared" si="265"/>
        <v/>
      </c>
      <c r="L387" s="155" t="str">
        <f t="shared" si="265"/>
        <v/>
      </c>
      <c r="M387" s="155" t="str">
        <f t="shared" si="265"/>
        <v/>
      </c>
      <c r="N387" s="155" t="str">
        <f t="shared" si="265"/>
        <v/>
      </c>
      <c r="O387" s="155" t="str">
        <f t="shared" si="265"/>
        <v/>
      </c>
      <c r="P387" s="155" t="str">
        <f t="shared" si="265"/>
        <v/>
      </c>
      <c r="Q387" s="155" t="str">
        <f t="shared" si="265"/>
        <v/>
      </c>
      <c r="R387" s="155" t="str">
        <f t="shared" si="265"/>
        <v/>
      </c>
      <c r="S387" s="155" t="str">
        <f t="shared" si="265"/>
        <v/>
      </c>
      <c r="T387" s="155" t="str">
        <f t="shared" si="265"/>
        <v/>
      </c>
      <c r="U387" s="155" t="str">
        <f t="shared" si="265"/>
        <v/>
      </c>
      <c r="V387" s="155" t="str">
        <f t="shared" si="265"/>
        <v/>
      </c>
      <c r="W387" s="155" t="str">
        <f t="shared" si="265"/>
        <v/>
      </c>
      <c r="X387" s="155" t="str">
        <f t="shared" si="265"/>
        <v/>
      </c>
      <c r="Y387" s="155" t="str">
        <f t="shared" si="265"/>
        <v/>
      </c>
      <c r="Z387" s="155" t="str">
        <f t="shared" si="265"/>
        <v/>
      </c>
      <c r="AA387" s="155" t="str">
        <f t="shared" si="265"/>
        <v/>
      </c>
      <c r="AB387" s="155" t="str">
        <f t="shared" si="265"/>
        <v/>
      </c>
      <c r="AC387" s="155" t="str">
        <f t="shared" si="265"/>
        <v/>
      </c>
      <c r="AD387" s="155" t="str">
        <f t="shared" si="265"/>
        <v/>
      </c>
      <c r="AE387" s="155" t="str">
        <f t="shared" si="265"/>
        <v/>
      </c>
      <c r="AF387" s="155" t="str">
        <f t="shared" si="265"/>
        <v/>
      </c>
      <c r="AG387" s="155" t="str">
        <f t="shared" si="265"/>
        <v/>
      </c>
      <c r="AH387" s="155" t="str">
        <f t="shared" si="265"/>
        <v/>
      </c>
      <c r="AI387" s="155" t="str">
        <f t="shared" si="265"/>
        <v/>
      </c>
      <c r="AJ387" s="155" t="str">
        <f t="shared" si="265"/>
        <v/>
      </c>
      <c r="AK387" s="527"/>
      <c r="AL387" s="530"/>
      <c r="AM387" s="533"/>
      <c r="AN387" s="481"/>
      <c r="AO387" s="479"/>
      <c r="AQ387" s="502"/>
      <c r="AR387" s="502"/>
    </row>
    <row r="388" spans="2:44" ht="21" customHeight="1" x14ac:dyDescent="0.15">
      <c r="B388" s="156" t="s">
        <v>146</v>
      </c>
      <c r="C388" s="157" t="s">
        <v>160</v>
      </c>
      <c r="D388" s="101" t="s">
        <v>148</v>
      </c>
      <c r="E388" s="102" t="s">
        <v>149</v>
      </c>
      <c r="F388" s="103" t="s">
        <v>110</v>
      </c>
      <c r="G388" s="104" t="s">
        <v>110</v>
      </c>
      <c r="H388" s="104" t="s">
        <v>110</v>
      </c>
      <c r="I388" s="104" t="s">
        <v>110</v>
      </c>
      <c r="J388" s="104" t="s">
        <v>110</v>
      </c>
      <c r="K388" s="104" t="s">
        <v>110</v>
      </c>
      <c r="L388" s="104" t="s">
        <v>110</v>
      </c>
      <c r="M388" s="104" t="s">
        <v>110</v>
      </c>
      <c r="N388" s="104" t="s">
        <v>110</v>
      </c>
      <c r="O388" s="104" t="s">
        <v>110</v>
      </c>
      <c r="P388" s="104" t="s">
        <v>110</v>
      </c>
      <c r="Q388" s="104" t="s">
        <v>110</v>
      </c>
      <c r="R388" s="104" t="s">
        <v>110</v>
      </c>
      <c r="S388" s="104" t="s">
        <v>110</v>
      </c>
      <c r="T388" s="104" t="s">
        <v>110</v>
      </c>
      <c r="U388" s="104" t="s">
        <v>110</v>
      </c>
      <c r="V388" s="104" t="s">
        <v>110</v>
      </c>
      <c r="W388" s="104" t="s">
        <v>110</v>
      </c>
      <c r="X388" s="104" t="s">
        <v>110</v>
      </c>
      <c r="Y388" s="104" t="s">
        <v>110</v>
      </c>
      <c r="Z388" s="104" t="s">
        <v>110</v>
      </c>
      <c r="AA388" s="104" t="s">
        <v>110</v>
      </c>
      <c r="AB388" s="104" t="s">
        <v>110</v>
      </c>
      <c r="AC388" s="104" t="s">
        <v>110</v>
      </c>
      <c r="AD388" s="104" t="s">
        <v>110</v>
      </c>
      <c r="AE388" s="104" t="s">
        <v>110</v>
      </c>
      <c r="AF388" s="104" t="s">
        <v>110</v>
      </c>
      <c r="AG388" s="104" t="s">
        <v>110</v>
      </c>
      <c r="AH388" s="104" t="s">
        <v>110</v>
      </c>
      <c r="AI388" s="104" t="s">
        <v>110</v>
      </c>
      <c r="AJ388" s="176" t="s">
        <v>110</v>
      </c>
      <c r="AK388" s="528"/>
      <c r="AL388" s="531"/>
      <c r="AM388" s="534"/>
      <c r="AN388" s="106" t="s">
        <v>159</v>
      </c>
      <c r="AO388" s="105" t="s">
        <v>108</v>
      </c>
      <c r="AQ388" s="503"/>
      <c r="AR388" s="503"/>
    </row>
    <row r="389" spans="2:44" ht="13.5" customHeight="1" x14ac:dyDescent="0.15">
      <c r="B389" s="506" t="s">
        <v>75</v>
      </c>
      <c r="C389" s="509" t="s">
        <v>76</v>
      </c>
      <c r="D389" s="107" t="s">
        <v>136</v>
      </c>
      <c r="E389" s="108"/>
      <c r="F389" s="177"/>
      <c r="G389" s="165"/>
      <c r="H389" s="165"/>
      <c r="I389" s="165"/>
      <c r="J389" s="165"/>
      <c r="K389" s="165"/>
      <c r="L389" s="165"/>
      <c r="M389" s="165"/>
      <c r="N389" s="165"/>
      <c r="O389" s="165"/>
      <c r="P389" s="165"/>
      <c r="Q389" s="165"/>
      <c r="R389" s="165"/>
      <c r="S389" s="165"/>
      <c r="T389" s="165"/>
      <c r="U389" s="165"/>
      <c r="V389" s="165"/>
      <c r="W389" s="165"/>
      <c r="X389" s="165"/>
      <c r="Y389" s="165"/>
      <c r="Z389" s="165"/>
      <c r="AA389" s="165"/>
      <c r="AB389" s="165"/>
      <c r="AC389" s="165"/>
      <c r="AD389" s="165"/>
      <c r="AE389" s="165"/>
      <c r="AF389" s="165"/>
      <c r="AG389" s="165"/>
      <c r="AH389" s="165"/>
      <c r="AI389" s="165"/>
      <c r="AJ389" s="178"/>
      <c r="AK389" s="112">
        <f>IF(D389="","",COUNT($F$386:$AJ$386)-AL389)</f>
        <v>0</v>
      </c>
      <c r="AL389" s="113">
        <f>IF(D389="","",AQ389+AR389)</f>
        <v>0</v>
      </c>
      <c r="AM389" s="113">
        <f>IF(D389="","",COUNTIF(F389:AJ389,"休"))</f>
        <v>0</v>
      </c>
      <c r="AN389" s="84" t="str">
        <f>IF(D389="","",IFERROR(ROUND(AM389/AK389,3),""))</f>
        <v/>
      </c>
      <c r="AO389" s="512" t="e">
        <f>ROUND(AVERAGE(AN389:AN404),3)</f>
        <v>#DIV/0!</v>
      </c>
      <c r="AQ389" s="114">
        <f>+COUNTIF(F389:AJ389,"－")</f>
        <v>0</v>
      </c>
      <c r="AR389" s="114">
        <f>+COUNTIF(F389:AJ389,"外")</f>
        <v>0</v>
      </c>
    </row>
    <row r="390" spans="2:44" ht="13.5" customHeight="1" x14ac:dyDescent="0.15">
      <c r="B390" s="507"/>
      <c r="C390" s="510"/>
      <c r="D390" s="115" t="s">
        <v>137</v>
      </c>
      <c r="E390" s="108"/>
      <c r="F390" s="116"/>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62"/>
      <c r="AK390" s="112">
        <f t="shared" ref="AK390:AK394" si="266">IF(D390="","",COUNT($F$386:$AJ$386)-AL390)</f>
        <v>0</v>
      </c>
      <c r="AL390" s="113">
        <f t="shared" ref="AL390:AL394" si="267">IF(D390="","",AQ390+AR390)</f>
        <v>0</v>
      </c>
      <c r="AM390" s="113">
        <f t="shared" ref="AM390:AM394" si="268">IF(D390="","",COUNTIF(F390:AJ390,"休"))</f>
        <v>0</v>
      </c>
      <c r="AN390" s="84" t="str">
        <f t="shared" ref="AN390:AN394" si="269">IF(D390="","",IFERROR(ROUND(AM390/AK390,3),""))</f>
        <v/>
      </c>
      <c r="AO390" s="513"/>
      <c r="AQ390" s="114">
        <f>+COUNTIF(F390:AJ390,"－")</f>
        <v>0</v>
      </c>
      <c r="AR390" s="114">
        <f>+COUNTIF(F390:AJ390,"外")</f>
        <v>0</v>
      </c>
    </row>
    <row r="391" spans="2:44" x14ac:dyDescent="0.15">
      <c r="B391" s="507"/>
      <c r="C391" s="510"/>
      <c r="D391" s="120" t="s">
        <v>138</v>
      </c>
      <c r="E391" s="108"/>
      <c r="F391" s="116"/>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62"/>
      <c r="AK391" s="112">
        <f t="shared" si="266"/>
        <v>0</v>
      </c>
      <c r="AL391" s="113">
        <f t="shared" si="267"/>
        <v>0</v>
      </c>
      <c r="AM391" s="113">
        <f t="shared" si="268"/>
        <v>0</v>
      </c>
      <c r="AN391" s="84" t="str">
        <f t="shared" si="269"/>
        <v/>
      </c>
      <c r="AO391" s="513"/>
      <c r="AQ391" s="114">
        <f>+COUNTIF(F391:AJ391,"－")</f>
        <v>0</v>
      </c>
      <c r="AR391" s="114">
        <f t="shared" ref="AR391:AR394" si="270">+COUNTIF(F391:AJ391,"外")</f>
        <v>0</v>
      </c>
    </row>
    <row r="392" spans="2:44" x14ac:dyDescent="0.15">
      <c r="B392" s="507"/>
      <c r="C392" s="510"/>
      <c r="D392" s="120" t="s">
        <v>139</v>
      </c>
      <c r="E392" s="121"/>
      <c r="F392" s="116"/>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62"/>
      <c r="AK392" s="112">
        <f t="shared" si="266"/>
        <v>0</v>
      </c>
      <c r="AL392" s="113">
        <f t="shared" si="267"/>
        <v>0</v>
      </c>
      <c r="AM392" s="113">
        <f t="shared" si="268"/>
        <v>0</v>
      </c>
      <c r="AN392" s="84" t="str">
        <f t="shared" si="269"/>
        <v/>
      </c>
      <c r="AO392" s="513"/>
      <c r="AQ392" s="114">
        <f>+COUNTIF(F392:AJ392,"－")</f>
        <v>0</v>
      </c>
      <c r="AR392" s="114">
        <f t="shared" si="270"/>
        <v>0</v>
      </c>
    </row>
    <row r="393" spans="2:44" x14ac:dyDescent="0.15">
      <c r="B393" s="507"/>
      <c r="C393" s="510"/>
      <c r="D393" s="120" t="s">
        <v>140</v>
      </c>
      <c r="E393" s="108"/>
      <c r="F393" s="116"/>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62"/>
      <c r="AK393" s="112">
        <f t="shared" si="266"/>
        <v>0</v>
      </c>
      <c r="AL393" s="113">
        <f t="shared" si="267"/>
        <v>0</v>
      </c>
      <c r="AM393" s="113">
        <f t="shared" si="268"/>
        <v>0</v>
      </c>
      <c r="AN393" s="84" t="str">
        <f t="shared" si="269"/>
        <v/>
      </c>
      <c r="AO393" s="513"/>
      <c r="AQ393" s="114">
        <f t="shared" ref="AQ393:AQ394" si="271">+COUNTIF(F393:AJ393,"－")</f>
        <v>0</v>
      </c>
      <c r="AR393" s="114">
        <f t="shared" si="270"/>
        <v>0</v>
      </c>
    </row>
    <row r="394" spans="2:44" x14ac:dyDescent="0.15">
      <c r="B394" s="508"/>
      <c r="C394" s="511"/>
      <c r="D394" s="122">
        <f>E$29</f>
        <v>0</v>
      </c>
      <c r="E394" s="123"/>
      <c r="F394" s="179"/>
      <c r="G394" s="170"/>
      <c r="H394" s="170"/>
      <c r="I394" s="170"/>
      <c r="J394" s="170"/>
      <c r="K394" s="170"/>
      <c r="L394" s="170"/>
      <c r="M394" s="170"/>
      <c r="N394" s="170"/>
      <c r="O394" s="170"/>
      <c r="P394" s="170"/>
      <c r="Q394" s="170"/>
      <c r="R394" s="170"/>
      <c r="S394" s="170"/>
      <c r="T394" s="170"/>
      <c r="U394" s="170"/>
      <c r="V394" s="170"/>
      <c r="W394" s="170"/>
      <c r="X394" s="170"/>
      <c r="Y394" s="170"/>
      <c r="Z394" s="170"/>
      <c r="AA394" s="170"/>
      <c r="AB394" s="170"/>
      <c r="AC394" s="170"/>
      <c r="AD394" s="170"/>
      <c r="AE394" s="170"/>
      <c r="AF394" s="170"/>
      <c r="AG394" s="170"/>
      <c r="AH394" s="170"/>
      <c r="AI394" s="170"/>
      <c r="AJ394" s="180"/>
      <c r="AK394" s="112">
        <f t="shared" si="266"/>
        <v>0</v>
      </c>
      <c r="AL394" s="113">
        <f t="shared" si="267"/>
        <v>0</v>
      </c>
      <c r="AM394" s="128">
        <f t="shared" si="268"/>
        <v>0</v>
      </c>
      <c r="AN394" s="84" t="str">
        <f t="shared" si="269"/>
        <v/>
      </c>
      <c r="AO394" s="513"/>
      <c r="AQ394" s="114">
        <f t="shared" si="271"/>
        <v>0</v>
      </c>
      <c r="AR394" s="114">
        <f t="shared" si="270"/>
        <v>0</v>
      </c>
    </row>
    <row r="395" spans="2:44" ht="15" x14ac:dyDescent="0.15">
      <c r="B395" s="506" t="s">
        <v>77</v>
      </c>
      <c r="C395" s="509" t="s">
        <v>78</v>
      </c>
      <c r="D395" s="101" t="s">
        <v>148</v>
      </c>
      <c r="E395" s="129" t="s">
        <v>149</v>
      </c>
      <c r="F395" s="103" t="s">
        <v>167</v>
      </c>
      <c r="G395" s="104" t="s">
        <v>168</v>
      </c>
      <c r="H395" s="104" t="s">
        <v>165</v>
      </c>
      <c r="I395" s="104" t="s">
        <v>165</v>
      </c>
      <c r="J395" s="104" t="s">
        <v>165</v>
      </c>
      <c r="K395" s="104" t="s">
        <v>165</v>
      </c>
      <c r="L395" s="104" t="s">
        <v>165</v>
      </c>
      <c r="M395" s="104" t="s">
        <v>167</v>
      </c>
      <c r="N395" s="104" t="s">
        <v>167</v>
      </c>
      <c r="O395" s="104" t="s">
        <v>167</v>
      </c>
      <c r="P395" s="104" t="s">
        <v>167</v>
      </c>
      <c r="Q395" s="104" t="s">
        <v>165</v>
      </c>
      <c r="R395" s="104" t="s">
        <v>168</v>
      </c>
      <c r="S395" s="104" t="s">
        <v>167</v>
      </c>
      <c r="T395" s="104" t="s">
        <v>165</v>
      </c>
      <c r="U395" s="104" t="s">
        <v>167</v>
      </c>
      <c r="V395" s="104" t="s">
        <v>167</v>
      </c>
      <c r="W395" s="104" t="s">
        <v>167</v>
      </c>
      <c r="X395" s="104" t="s">
        <v>167</v>
      </c>
      <c r="Y395" s="104" t="s">
        <v>167</v>
      </c>
      <c r="Z395" s="104" t="s">
        <v>167</v>
      </c>
      <c r="AA395" s="104" t="s">
        <v>167</v>
      </c>
      <c r="AB395" s="104" t="s">
        <v>165</v>
      </c>
      <c r="AC395" s="104" t="s">
        <v>167</v>
      </c>
      <c r="AD395" s="104" t="s">
        <v>167</v>
      </c>
      <c r="AE395" s="104" t="s">
        <v>165</v>
      </c>
      <c r="AF395" s="104" t="s">
        <v>165</v>
      </c>
      <c r="AG395" s="104" t="s">
        <v>167</v>
      </c>
      <c r="AH395" s="104" t="s">
        <v>165</v>
      </c>
      <c r="AI395" s="104" t="s">
        <v>167</v>
      </c>
      <c r="AJ395" s="176" t="s">
        <v>168</v>
      </c>
      <c r="AK395" s="131"/>
      <c r="AL395" s="114"/>
      <c r="AM395" s="132"/>
      <c r="AN395" s="133"/>
      <c r="AO395" s="513"/>
    </row>
    <row r="396" spans="2:44" x14ac:dyDescent="0.15">
      <c r="B396" s="507"/>
      <c r="C396" s="510"/>
      <c r="D396" s="134" t="s">
        <v>136</v>
      </c>
      <c r="E396" s="108"/>
      <c r="F396" s="169"/>
      <c r="G396" s="126"/>
      <c r="H396" s="126"/>
      <c r="I396" s="126"/>
      <c r="J396" s="126"/>
      <c r="K396" s="126"/>
      <c r="L396" s="126"/>
      <c r="M396" s="126"/>
      <c r="N396" s="126"/>
      <c r="O396" s="126"/>
      <c r="P396" s="126"/>
      <c r="Q396" s="126"/>
      <c r="R396" s="126"/>
      <c r="S396" s="126"/>
      <c r="T396" s="126"/>
      <c r="U396" s="126"/>
      <c r="V396" s="126"/>
      <c r="W396" s="126"/>
      <c r="X396" s="126"/>
      <c r="Y396" s="126"/>
      <c r="Z396" s="126"/>
      <c r="AA396" s="126"/>
      <c r="AB396" s="126"/>
      <c r="AC396" s="126"/>
      <c r="AD396" s="126"/>
      <c r="AE396" s="126"/>
      <c r="AF396" s="126"/>
      <c r="AG396" s="126"/>
      <c r="AH396" s="126"/>
      <c r="AI396" s="126"/>
      <c r="AJ396" s="181"/>
      <c r="AK396" s="112">
        <f>IF(D396="","",COUNT($F$386:$AJ$386)-AL396)</f>
        <v>0</v>
      </c>
      <c r="AL396" s="113">
        <f>IF(D396="","",AQ396+AR396)</f>
        <v>0</v>
      </c>
      <c r="AM396" s="113">
        <f>IF(D396="","",COUNTIF(F396:AJ396,"休"))</f>
        <v>0</v>
      </c>
      <c r="AN396" s="84" t="str">
        <f>IF(D396="","",IFERROR(ROUND(AM396/AK396,3),""))</f>
        <v/>
      </c>
      <c r="AO396" s="513"/>
      <c r="AQ396" s="114">
        <f>+COUNTIF(F396:AJ396,"－")</f>
        <v>0</v>
      </c>
      <c r="AR396" s="114">
        <f>+COUNTIF(F396:AJ396,"外")</f>
        <v>0</v>
      </c>
    </row>
    <row r="397" spans="2:44" x14ac:dyDescent="0.15">
      <c r="B397" s="507"/>
      <c r="C397" s="510"/>
      <c r="D397" s="115" t="s">
        <v>137</v>
      </c>
      <c r="E397" s="135"/>
      <c r="F397" s="116"/>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62"/>
      <c r="AK397" s="112">
        <f t="shared" ref="AK397:AK399" si="272">IF(D397="","",COUNT($F$386:$AJ$386)-AL397)</f>
        <v>0</v>
      </c>
      <c r="AL397" s="113">
        <f t="shared" ref="AL397:AL399" si="273">IF(D397="","",AQ397+AR397)</f>
        <v>0</v>
      </c>
      <c r="AM397" s="113">
        <f t="shared" ref="AM397:AM399" si="274">IF(D397="","",COUNTIF(F397:AJ397,"休"))</f>
        <v>0</v>
      </c>
      <c r="AN397" s="84" t="str">
        <f t="shared" ref="AN397:AN399" si="275">IF(D397="","",IFERROR(ROUND(AM397/AK397,3),""))</f>
        <v/>
      </c>
      <c r="AO397" s="513"/>
      <c r="AQ397" s="114">
        <f>+COUNTIF(F397:AJ397,"－")</f>
        <v>0</v>
      </c>
      <c r="AR397" s="114">
        <f>+COUNTIF(F397:AJ397,"外")</f>
        <v>0</v>
      </c>
    </row>
    <row r="398" spans="2:44" x14ac:dyDescent="0.15">
      <c r="B398" s="507"/>
      <c r="C398" s="510"/>
      <c r="E398" s="135"/>
      <c r="F398" s="116"/>
      <c r="G398" s="117"/>
      <c r="H398" s="117"/>
      <c r="I398" s="117"/>
      <c r="J398" s="117"/>
      <c r="K398" s="117"/>
      <c r="L398" s="117"/>
      <c r="M398" s="117"/>
      <c r="N398" s="117"/>
      <c r="O398" s="117"/>
      <c r="P398" s="117"/>
      <c r="Q398" s="117"/>
      <c r="R398" s="117"/>
      <c r="S398" s="117"/>
      <c r="T398" s="117"/>
      <c r="U398" s="117"/>
      <c r="V398" s="117"/>
      <c r="W398" s="117"/>
      <c r="X398" s="117"/>
      <c r="Y398" s="117"/>
      <c r="Z398" s="117"/>
      <c r="AA398" s="117"/>
      <c r="AB398" s="117"/>
      <c r="AC398" s="117"/>
      <c r="AD398" s="117"/>
      <c r="AE398" s="117"/>
      <c r="AF398" s="117"/>
      <c r="AG398" s="117"/>
      <c r="AH398" s="117"/>
      <c r="AI398" s="117"/>
      <c r="AJ398" s="162"/>
      <c r="AK398" s="112" t="str">
        <f t="shared" si="272"/>
        <v/>
      </c>
      <c r="AL398" s="113" t="str">
        <f t="shared" si="273"/>
        <v/>
      </c>
      <c r="AM398" s="113" t="str">
        <f t="shared" si="274"/>
        <v/>
      </c>
      <c r="AN398" s="84" t="str">
        <f t="shared" si="275"/>
        <v/>
      </c>
      <c r="AO398" s="513"/>
      <c r="AQ398" s="114">
        <f>+COUNTIF(F398:AJ398,"－")</f>
        <v>0</v>
      </c>
      <c r="AR398" s="114">
        <f>+COUNTIF(F398:AJ398,"外")</f>
        <v>0</v>
      </c>
    </row>
    <row r="399" spans="2:44" x14ac:dyDescent="0.15">
      <c r="B399" s="507"/>
      <c r="C399" s="511"/>
      <c r="D399" s="136"/>
      <c r="E399" s="128"/>
      <c r="F399" s="179"/>
      <c r="G399" s="170"/>
      <c r="H399" s="170"/>
      <c r="I399" s="170"/>
      <c r="J399" s="170"/>
      <c r="K399" s="170"/>
      <c r="L399" s="170"/>
      <c r="M399" s="170"/>
      <c r="N399" s="170"/>
      <c r="O399" s="170"/>
      <c r="P399" s="170"/>
      <c r="Q399" s="170"/>
      <c r="R399" s="170"/>
      <c r="S399" s="170"/>
      <c r="T399" s="170"/>
      <c r="U399" s="170"/>
      <c r="V399" s="170"/>
      <c r="W399" s="170"/>
      <c r="X399" s="170"/>
      <c r="Y399" s="170"/>
      <c r="Z399" s="170"/>
      <c r="AA399" s="170"/>
      <c r="AB399" s="170"/>
      <c r="AC399" s="170"/>
      <c r="AD399" s="170"/>
      <c r="AE399" s="170"/>
      <c r="AF399" s="170"/>
      <c r="AG399" s="170"/>
      <c r="AH399" s="170"/>
      <c r="AI399" s="170"/>
      <c r="AJ399" s="180"/>
      <c r="AK399" s="112" t="str">
        <f t="shared" si="272"/>
        <v/>
      </c>
      <c r="AL399" s="113" t="str">
        <f t="shared" si="273"/>
        <v/>
      </c>
      <c r="AM399" s="113" t="str">
        <f t="shared" si="274"/>
        <v/>
      </c>
      <c r="AN399" s="84" t="str">
        <f t="shared" si="275"/>
        <v/>
      </c>
      <c r="AO399" s="513"/>
      <c r="AQ399" s="114">
        <f>+COUNTIF(F399:AJ399,"－")</f>
        <v>0</v>
      </c>
      <c r="AR399" s="114">
        <f>+COUNTIF(F399:AJ399,"外")</f>
        <v>0</v>
      </c>
    </row>
    <row r="400" spans="2:44" ht="15" x14ac:dyDescent="0.15">
      <c r="B400" s="507"/>
      <c r="C400" s="509" t="s">
        <v>79</v>
      </c>
      <c r="D400" s="101" t="s">
        <v>148</v>
      </c>
      <c r="E400" s="138" t="s">
        <v>149</v>
      </c>
      <c r="F400" s="103" t="s">
        <v>110</v>
      </c>
      <c r="G400" s="104" t="s">
        <v>110</v>
      </c>
      <c r="H400" s="104" t="s">
        <v>110</v>
      </c>
      <c r="I400" s="104" t="s">
        <v>110</v>
      </c>
      <c r="J400" s="104" t="s">
        <v>110</v>
      </c>
      <c r="K400" s="104" t="s">
        <v>110</v>
      </c>
      <c r="L400" s="104" t="s">
        <v>110</v>
      </c>
      <c r="M400" s="104" t="s">
        <v>110</v>
      </c>
      <c r="N400" s="104" t="s">
        <v>110</v>
      </c>
      <c r="O400" s="104" t="s">
        <v>110</v>
      </c>
      <c r="P400" s="104" t="s">
        <v>110</v>
      </c>
      <c r="Q400" s="104" t="s">
        <v>110</v>
      </c>
      <c r="R400" s="104" t="s">
        <v>110</v>
      </c>
      <c r="S400" s="104" t="s">
        <v>110</v>
      </c>
      <c r="T400" s="104" t="s">
        <v>110</v>
      </c>
      <c r="U400" s="104" t="s">
        <v>110</v>
      </c>
      <c r="V400" s="104" t="s">
        <v>110</v>
      </c>
      <c r="W400" s="104" t="s">
        <v>110</v>
      </c>
      <c r="X400" s="104" t="s">
        <v>110</v>
      </c>
      <c r="Y400" s="104" t="s">
        <v>110</v>
      </c>
      <c r="Z400" s="104" t="s">
        <v>110</v>
      </c>
      <c r="AA400" s="104" t="s">
        <v>110</v>
      </c>
      <c r="AB400" s="104" t="s">
        <v>110</v>
      </c>
      <c r="AC400" s="104" t="s">
        <v>110</v>
      </c>
      <c r="AD400" s="104" t="s">
        <v>110</v>
      </c>
      <c r="AE400" s="104" t="s">
        <v>110</v>
      </c>
      <c r="AF400" s="104" t="s">
        <v>110</v>
      </c>
      <c r="AG400" s="104" t="s">
        <v>110</v>
      </c>
      <c r="AH400" s="104" t="s">
        <v>110</v>
      </c>
      <c r="AI400" s="104" t="s">
        <v>110</v>
      </c>
      <c r="AJ400" s="176" t="s">
        <v>110</v>
      </c>
      <c r="AK400" s="131"/>
      <c r="AL400" s="114"/>
      <c r="AM400" s="139"/>
      <c r="AN400" s="133"/>
      <c r="AO400" s="513"/>
    </row>
    <row r="401" spans="2:44" x14ac:dyDescent="0.15">
      <c r="B401" s="507"/>
      <c r="C401" s="510"/>
      <c r="D401" s="140" t="s">
        <v>137</v>
      </c>
      <c r="E401" s="108"/>
      <c r="F401" s="169"/>
      <c r="G401" s="126"/>
      <c r="H401" s="126"/>
      <c r="I401" s="126"/>
      <c r="J401" s="126"/>
      <c r="K401" s="126"/>
      <c r="L401" s="126"/>
      <c r="M401" s="126"/>
      <c r="N401" s="126"/>
      <c r="O401" s="126"/>
      <c r="P401" s="126"/>
      <c r="Q401" s="126"/>
      <c r="R401" s="126"/>
      <c r="S401" s="126"/>
      <c r="T401" s="126"/>
      <c r="U401" s="126"/>
      <c r="V401" s="126"/>
      <c r="W401" s="126"/>
      <c r="X401" s="126"/>
      <c r="Y401" s="126"/>
      <c r="Z401" s="126"/>
      <c r="AA401" s="126"/>
      <c r="AB401" s="126"/>
      <c r="AC401" s="126"/>
      <c r="AD401" s="126"/>
      <c r="AE401" s="126"/>
      <c r="AF401" s="126"/>
      <c r="AG401" s="126"/>
      <c r="AH401" s="126"/>
      <c r="AI401" s="126"/>
      <c r="AJ401" s="181"/>
      <c r="AK401" s="112">
        <f>IF(D401="","",COUNT($F$386:$AJ$386)-AL401)</f>
        <v>0</v>
      </c>
      <c r="AL401" s="113">
        <f>IF(D401="","",AQ401+AR401)</f>
        <v>0</v>
      </c>
      <c r="AM401" s="113">
        <f>IF(D401="","",COUNTIF(F401:AJ401,"休"))</f>
        <v>0</v>
      </c>
      <c r="AN401" s="84" t="str">
        <f>IF(D401="","",IFERROR(ROUND(AM401/AK401,3),""))</f>
        <v/>
      </c>
      <c r="AO401" s="513"/>
      <c r="AQ401" s="114">
        <f>+COUNTIF(F401:AJ401,"－")</f>
        <v>0</v>
      </c>
      <c r="AR401" s="114">
        <f>+COUNTIF(F401:AJ401,"外")</f>
        <v>0</v>
      </c>
    </row>
    <row r="402" spans="2:44" x14ac:dyDescent="0.15">
      <c r="B402" s="507"/>
      <c r="C402" s="510"/>
      <c r="E402" s="135"/>
      <c r="F402" s="116"/>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62"/>
      <c r="AK402" s="112" t="str">
        <f t="shared" ref="AK402:AK404" si="276">IF(D402="","",COUNT($F$386:$AJ$386)-AL402)</f>
        <v/>
      </c>
      <c r="AL402" s="113" t="str">
        <f t="shared" ref="AL402:AL404" si="277">IF(D402="","",AQ402+AR402)</f>
        <v/>
      </c>
      <c r="AM402" s="113" t="str">
        <f t="shared" ref="AM402:AM404" si="278">IF(D402="","",COUNTIF(F402:AJ402,"休"))</f>
        <v/>
      </c>
      <c r="AN402" s="84" t="str">
        <f t="shared" ref="AN402:AN404" si="279">IF(D402="","",IFERROR(ROUND(AM402/AK402,3),""))</f>
        <v/>
      </c>
      <c r="AO402" s="513"/>
      <c r="AQ402" s="114">
        <f>+COUNTIF(F402:AJ402,"－")</f>
        <v>0</v>
      </c>
      <c r="AR402" s="114">
        <f>+COUNTIF(F402:AJ402,"外")</f>
        <v>0</v>
      </c>
    </row>
    <row r="403" spans="2:44" x14ac:dyDescent="0.15">
      <c r="B403" s="507"/>
      <c r="C403" s="510"/>
      <c r="E403" s="135"/>
      <c r="F403" s="116"/>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62"/>
      <c r="AK403" s="112" t="str">
        <f t="shared" si="276"/>
        <v/>
      </c>
      <c r="AL403" s="113" t="str">
        <f t="shared" si="277"/>
        <v/>
      </c>
      <c r="AM403" s="113" t="str">
        <f t="shared" si="278"/>
        <v/>
      </c>
      <c r="AN403" s="84" t="str">
        <f t="shared" si="279"/>
        <v/>
      </c>
      <c r="AO403" s="513"/>
      <c r="AQ403" s="114">
        <f>+COUNTIF(F403:AJ403,"－")</f>
        <v>0</v>
      </c>
      <c r="AR403" s="114">
        <f>+COUNTIF(F403:AJ403,"外")</f>
        <v>0</v>
      </c>
    </row>
    <row r="404" spans="2:44" ht="14.25" thickBot="1" x14ac:dyDescent="0.2">
      <c r="B404" s="508"/>
      <c r="C404" s="511"/>
      <c r="D404" s="136"/>
      <c r="E404" s="128"/>
      <c r="F404" s="179"/>
      <c r="G404" s="170"/>
      <c r="H404" s="170"/>
      <c r="I404" s="170"/>
      <c r="J404" s="170"/>
      <c r="K404" s="170"/>
      <c r="L404" s="170"/>
      <c r="M404" s="170"/>
      <c r="N404" s="170"/>
      <c r="O404" s="170"/>
      <c r="P404" s="170"/>
      <c r="Q404" s="170"/>
      <c r="R404" s="170"/>
      <c r="S404" s="170"/>
      <c r="T404" s="170"/>
      <c r="U404" s="170"/>
      <c r="V404" s="170"/>
      <c r="W404" s="170"/>
      <c r="X404" s="170"/>
      <c r="Y404" s="170"/>
      <c r="Z404" s="170"/>
      <c r="AA404" s="170"/>
      <c r="AB404" s="170"/>
      <c r="AC404" s="170"/>
      <c r="AD404" s="170"/>
      <c r="AE404" s="170"/>
      <c r="AF404" s="170"/>
      <c r="AG404" s="170"/>
      <c r="AH404" s="170"/>
      <c r="AI404" s="170"/>
      <c r="AJ404" s="180"/>
      <c r="AK404" s="144" t="str">
        <f t="shared" si="276"/>
        <v/>
      </c>
      <c r="AL404" s="128" t="str">
        <f t="shared" si="277"/>
        <v/>
      </c>
      <c r="AM404" s="128" t="str">
        <f t="shared" si="278"/>
        <v/>
      </c>
      <c r="AN404" s="84" t="str">
        <f t="shared" si="279"/>
        <v/>
      </c>
      <c r="AO404" s="514"/>
      <c r="AQ404" s="114">
        <f>+COUNTIF(F404:AJ404,"－")</f>
        <v>0</v>
      </c>
      <c r="AR404" s="114">
        <f>+COUNTIF(F404:AJ404,"外")</f>
        <v>0</v>
      </c>
    </row>
    <row r="405" spans="2:44" ht="14.25" thickBot="1" x14ac:dyDescent="0.2">
      <c r="B405" s="145"/>
      <c r="C405" s="146"/>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c r="AG405" s="111"/>
      <c r="AH405" s="111"/>
      <c r="AI405" s="111"/>
      <c r="AJ405" s="111"/>
      <c r="AK405" s="147"/>
      <c r="AM405" s="47"/>
      <c r="AN405" s="148" t="s">
        <v>153</v>
      </c>
      <c r="AO405" s="149" t="e">
        <f>IF(AO389&gt;=0.285,"OK","NG")</f>
        <v>#DIV/0!</v>
      </c>
      <c r="AQ405" s="47"/>
      <c r="AR405" s="47"/>
    </row>
    <row r="407" spans="2:44" hidden="1" x14ac:dyDescent="0.15">
      <c r="F407" s="47" t="e">
        <f>YEAR(F410)</f>
        <v>#VALUE!</v>
      </c>
      <c r="G407" s="47" t="e">
        <f>MONTH(F410)</f>
        <v>#VALUE!</v>
      </c>
    </row>
    <row r="408" spans="2:44" x14ac:dyDescent="0.15">
      <c r="B408" s="515"/>
      <c r="C408" s="516"/>
      <c r="D408" s="517"/>
      <c r="E408" s="151" t="s">
        <v>141</v>
      </c>
      <c r="F408" s="523" t="e">
        <f>F410</f>
        <v>#VALUE!</v>
      </c>
      <c r="G408" s="524"/>
      <c r="H408" s="524"/>
      <c r="I408" s="524"/>
      <c r="J408" s="524"/>
      <c r="K408" s="524"/>
      <c r="L408" s="524"/>
      <c r="M408" s="524"/>
      <c r="N408" s="524"/>
      <c r="O408" s="524"/>
      <c r="P408" s="524"/>
      <c r="Q408" s="524"/>
      <c r="R408" s="524"/>
      <c r="S408" s="524"/>
      <c r="T408" s="524"/>
      <c r="U408" s="524"/>
      <c r="V408" s="524"/>
      <c r="W408" s="524"/>
      <c r="X408" s="524"/>
      <c r="Y408" s="524"/>
      <c r="Z408" s="524"/>
      <c r="AA408" s="524"/>
      <c r="AB408" s="524"/>
      <c r="AC408" s="524"/>
      <c r="AD408" s="524"/>
      <c r="AE408" s="524"/>
      <c r="AF408" s="524"/>
      <c r="AG408" s="524"/>
      <c r="AH408" s="524"/>
      <c r="AI408" s="524"/>
      <c r="AJ408" s="524"/>
      <c r="AK408" s="526" t="s">
        <v>80</v>
      </c>
      <c r="AL408" s="529" t="s">
        <v>81</v>
      </c>
      <c r="AM408" s="532" t="s">
        <v>73</v>
      </c>
      <c r="AN408" s="481" t="s">
        <v>142</v>
      </c>
      <c r="AO408" s="479" t="s">
        <v>143</v>
      </c>
      <c r="AQ408" s="502" t="s">
        <v>169</v>
      </c>
      <c r="AR408" s="502" t="s">
        <v>109</v>
      </c>
    </row>
    <row r="409" spans="2:44" hidden="1" x14ac:dyDescent="0.15">
      <c r="B409" s="518"/>
      <c r="C409" s="505"/>
      <c r="D409" s="519"/>
      <c r="E409" s="152"/>
      <c r="F409" s="94" t="e">
        <f>DATE($F407,$G407,1)</f>
        <v>#VALUE!</v>
      </c>
      <c r="G409" s="94" t="e">
        <f t="shared" ref="G409:AJ409" si="280">F409+1</f>
        <v>#VALUE!</v>
      </c>
      <c r="H409" s="94" t="e">
        <f t="shared" si="280"/>
        <v>#VALUE!</v>
      </c>
      <c r="I409" s="94" t="e">
        <f t="shared" si="280"/>
        <v>#VALUE!</v>
      </c>
      <c r="J409" s="94" t="e">
        <f t="shared" si="280"/>
        <v>#VALUE!</v>
      </c>
      <c r="K409" s="94" t="e">
        <f t="shared" si="280"/>
        <v>#VALUE!</v>
      </c>
      <c r="L409" s="94" t="e">
        <f t="shared" si="280"/>
        <v>#VALUE!</v>
      </c>
      <c r="M409" s="94" t="e">
        <f t="shared" si="280"/>
        <v>#VALUE!</v>
      </c>
      <c r="N409" s="94" t="e">
        <f t="shared" si="280"/>
        <v>#VALUE!</v>
      </c>
      <c r="O409" s="94" t="e">
        <f t="shared" si="280"/>
        <v>#VALUE!</v>
      </c>
      <c r="P409" s="94" t="e">
        <f t="shared" si="280"/>
        <v>#VALUE!</v>
      </c>
      <c r="Q409" s="94" t="e">
        <f t="shared" si="280"/>
        <v>#VALUE!</v>
      </c>
      <c r="R409" s="94" t="e">
        <f t="shared" si="280"/>
        <v>#VALUE!</v>
      </c>
      <c r="S409" s="94" t="e">
        <f t="shared" si="280"/>
        <v>#VALUE!</v>
      </c>
      <c r="T409" s="94" t="e">
        <f t="shared" si="280"/>
        <v>#VALUE!</v>
      </c>
      <c r="U409" s="94" t="e">
        <f t="shared" si="280"/>
        <v>#VALUE!</v>
      </c>
      <c r="V409" s="94" t="e">
        <f t="shared" si="280"/>
        <v>#VALUE!</v>
      </c>
      <c r="W409" s="94" t="e">
        <f t="shared" si="280"/>
        <v>#VALUE!</v>
      </c>
      <c r="X409" s="94" t="e">
        <f t="shared" si="280"/>
        <v>#VALUE!</v>
      </c>
      <c r="Y409" s="94" t="e">
        <f t="shared" si="280"/>
        <v>#VALUE!</v>
      </c>
      <c r="Z409" s="94" t="e">
        <f t="shared" si="280"/>
        <v>#VALUE!</v>
      </c>
      <c r="AA409" s="94" t="e">
        <f t="shared" si="280"/>
        <v>#VALUE!</v>
      </c>
      <c r="AB409" s="94" t="e">
        <f t="shared" si="280"/>
        <v>#VALUE!</v>
      </c>
      <c r="AC409" s="94" t="e">
        <f t="shared" si="280"/>
        <v>#VALUE!</v>
      </c>
      <c r="AD409" s="94" t="e">
        <f t="shared" si="280"/>
        <v>#VALUE!</v>
      </c>
      <c r="AE409" s="94" t="e">
        <f t="shared" si="280"/>
        <v>#VALUE!</v>
      </c>
      <c r="AF409" s="94" t="e">
        <f t="shared" si="280"/>
        <v>#VALUE!</v>
      </c>
      <c r="AG409" s="94" t="e">
        <f t="shared" si="280"/>
        <v>#VALUE!</v>
      </c>
      <c r="AH409" s="94" t="e">
        <f t="shared" si="280"/>
        <v>#VALUE!</v>
      </c>
      <c r="AI409" s="94" t="e">
        <f t="shared" si="280"/>
        <v>#VALUE!</v>
      </c>
      <c r="AJ409" s="94" t="e">
        <f t="shared" si="280"/>
        <v>#VALUE!</v>
      </c>
      <c r="AK409" s="527"/>
      <c r="AL409" s="530"/>
      <c r="AM409" s="533"/>
      <c r="AN409" s="481"/>
      <c r="AO409" s="479"/>
      <c r="AQ409" s="502"/>
      <c r="AR409" s="502"/>
    </row>
    <row r="410" spans="2:44" x14ac:dyDescent="0.15">
      <c r="B410" s="518"/>
      <c r="C410" s="505"/>
      <c r="D410" s="519"/>
      <c r="E410" s="153" t="s">
        <v>145</v>
      </c>
      <c r="F410" s="154" t="e">
        <f>IF(EDATE(F385,1)&gt;$F$7,"",EDATE(F385,1))</f>
        <v>#VALUE!</v>
      </c>
      <c r="G410" s="94" t="e">
        <f t="shared" ref="G410:AJ410" si="281">IF(G409&gt;$F$7,"",IF(F410=EOMONTH(DATE($F407,$G407,1),0),"",IF(F410="","",F410+1)))</f>
        <v>#VALUE!</v>
      </c>
      <c r="H410" s="94" t="e">
        <f t="shared" si="281"/>
        <v>#VALUE!</v>
      </c>
      <c r="I410" s="94" t="e">
        <f t="shared" si="281"/>
        <v>#VALUE!</v>
      </c>
      <c r="J410" s="94" t="e">
        <f t="shared" si="281"/>
        <v>#VALUE!</v>
      </c>
      <c r="K410" s="94" t="e">
        <f t="shared" si="281"/>
        <v>#VALUE!</v>
      </c>
      <c r="L410" s="94" t="e">
        <f t="shared" si="281"/>
        <v>#VALUE!</v>
      </c>
      <c r="M410" s="94" t="e">
        <f t="shared" si="281"/>
        <v>#VALUE!</v>
      </c>
      <c r="N410" s="94" t="e">
        <f t="shared" si="281"/>
        <v>#VALUE!</v>
      </c>
      <c r="O410" s="94" t="e">
        <f t="shared" si="281"/>
        <v>#VALUE!</v>
      </c>
      <c r="P410" s="94" t="e">
        <f t="shared" si="281"/>
        <v>#VALUE!</v>
      </c>
      <c r="Q410" s="94" t="e">
        <f t="shared" si="281"/>
        <v>#VALUE!</v>
      </c>
      <c r="R410" s="94" t="e">
        <f t="shared" si="281"/>
        <v>#VALUE!</v>
      </c>
      <c r="S410" s="94" t="e">
        <f t="shared" si="281"/>
        <v>#VALUE!</v>
      </c>
      <c r="T410" s="94" t="e">
        <f t="shared" si="281"/>
        <v>#VALUE!</v>
      </c>
      <c r="U410" s="94" t="e">
        <f t="shared" si="281"/>
        <v>#VALUE!</v>
      </c>
      <c r="V410" s="94" t="e">
        <f t="shared" si="281"/>
        <v>#VALUE!</v>
      </c>
      <c r="W410" s="94" t="e">
        <f t="shared" si="281"/>
        <v>#VALUE!</v>
      </c>
      <c r="X410" s="94" t="e">
        <f t="shared" si="281"/>
        <v>#VALUE!</v>
      </c>
      <c r="Y410" s="94" t="e">
        <f t="shared" si="281"/>
        <v>#VALUE!</v>
      </c>
      <c r="Z410" s="94" t="e">
        <f t="shared" si="281"/>
        <v>#VALUE!</v>
      </c>
      <c r="AA410" s="94" t="e">
        <f t="shared" si="281"/>
        <v>#VALUE!</v>
      </c>
      <c r="AB410" s="94" t="e">
        <f t="shared" si="281"/>
        <v>#VALUE!</v>
      </c>
      <c r="AC410" s="94" t="e">
        <f t="shared" si="281"/>
        <v>#VALUE!</v>
      </c>
      <c r="AD410" s="94" t="e">
        <f t="shared" si="281"/>
        <v>#VALUE!</v>
      </c>
      <c r="AE410" s="94" t="e">
        <f t="shared" si="281"/>
        <v>#VALUE!</v>
      </c>
      <c r="AF410" s="94" t="e">
        <f t="shared" si="281"/>
        <v>#VALUE!</v>
      </c>
      <c r="AG410" s="94" t="e">
        <f t="shared" si="281"/>
        <v>#VALUE!</v>
      </c>
      <c r="AH410" s="94" t="e">
        <f t="shared" si="281"/>
        <v>#VALUE!</v>
      </c>
      <c r="AI410" s="94" t="e">
        <f t="shared" si="281"/>
        <v>#VALUE!</v>
      </c>
      <c r="AJ410" s="94" t="e">
        <f t="shared" si="281"/>
        <v>#VALUE!</v>
      </c>
      <c r="AK410" s="527"/>
      <c r="AL410" s="530"/>
      <c r="AM410" s="533"/>
      <c r="AN410" s="481"/>
      <c r="AO410" s="479"/>
      <c r="AQ410" s="502"/>
      <c r="AR410" s="502"/>
    </row>
    <row r="411" spans="2:44" x14ac:dyDescent="0.15">
      <c r="B411" s="520"/>
      <c r="C411" s="521"/>
      <c r="D411" s="522"/>
      <c r="E411" s="89" t="s">
        <v>65</v>
      </c>
      <c r="F411" s="155" t="str">
        <f>IFERROR(TEXT(WEEKDAY(+F410),"aaa"),"")</f>
        <v/>
      </c>
      <c r="G411" s="155" t="str">
        <f t="shared" ref="G411:AJ411" si="282">IFERROR(TEXT(WEEKDAY(+G410),"aaa"),"")</f>
        <v/>
      </c>
      <c r="H411" s="155" t="str">
        <f t="shared" si="282"/>
        <v/>
      </c>
      <c r="I411" s="155" t="str">
        <f t="shared" si="282"/>
        <v/>
      </c>
      <c r="J411" s="155" t="str">
        <f t="shared" si="282"/>
        <v/>
      </c>
      <c r="K411" s="155" t="str">
        <f t="shared" si="282"/>
        <v/>
      </c>
      <c r="L411" s="155" t="str">
        <f t="shared" si="282"/>
        <v/>
      </c>
      <c r="M411" s="155" t="str">
        <f t="shared" si="282"/>
        <v/>
      </c>
      <c r="N411" s="155" t="str">
        <f t="shared" si="282"/>
        <v/>
      </c>
      <c r="O411" s="155" t="str">
        <f t="shared" si="282"/>
        <v/>
      </c>
      <c r="P411" s="155" t="str">
        <f t="shared" si="282"/>
        <v/>
      </c>
      <c r="Q411" s="155" t="str">
        <f t="shared" si="282"/>
        <v/>
      </c>
      <c r="R411" s="155" t="str">
        <f t="shared" si="282"/>
        <v/>
      </c>
      <c r="S411" s="155" t="str">
        <f t="shared" si="282"/>
        <v/>
      </c>
      <c r="T411" s="155" t="str">
        <f t="shared" si="282"/>
        <v/>
      </c>
      <c r="U411" s="155" t="str">
        <f t="shared" si="282"/>
        <v/>
      </c>
      <c r="V411" s="155" t="str">
        <f t="shared" si="282"/>
        <v/>
      </c>
      <c r="W411" s="155" t="str">
        <f t="shared" si="282"/>
        <v/>
      </c>
      <c r="X411" s="155" t="str">
        <f t="shared" si="282"/>
        <v/>
      </c>
      <c r="Y411" s="155" t="str">
        <f t="shared" si="282"/>
        <v/>
      </c>
      <c r="Z411" s="155" t="str">
        <f t="shared" si="282"/>
        <v/>
      </c>
      <c r="AA411" s="155" t="str">
        <f t="shared" si="282"/>
        <v/>
      </c>
      <c r="AB411" s="155" t="str">
        <f t="shared" si="282"/>
        <v/>
      </c>
      <c r="AC411" s="155" t="str">
        <f t="shared" si="282"/>
        <v/>
      </c>
      <c r="AD411" s="155" t="str">
        <f t="shared" si="282"/>
        <v/>
      </c>
      <c r="AE411" s="155" t="str">
        <f t="shared" si="282"/>
        <v/>
      </c>
      <c r="AF411" s="155" t="str">
        <f t="shared" si="282"/>
        <v/>
      </c>
      <c r="AG411" s="155" t="str">
        <f t="shared" si="282"/>
        <v/>
      </c>
      <c r="AH411" s="155" t="str">
        <f t="shared" si="282"/>
        <v/>
      </c>
      <c r="AI411" s="155" t="str">
        <f t="shared" si="282"/>
        <v/>
      </c>
      <c r="AJ411" s="155" t="str">
        <f t="shared" si="282"/>
        <v/>
      </c>
      <c r="AK411" s="527"/>
      <c r="AL411" s="530"/>
      <c r="AM411" s="533"/>
      <c r="AN411" s="481"/>
      <c r="AO411" s="479"/>
      <c r="AQ411" s="502"/>
      <c r="AR411" s="502"/>
    </row>
    <row r="412" spans="2:44" ht="21" customHeight="1" x14ac:dyDescent="0.15">
      <c r="B412" s="156" t="s">
        <v>146</v>
      </c>
      <c r="C412" s="157" t="s">
        <v>147</v>
      </c>
      <c r="D412" s="101" t="s">
        <v>152</v>
      </c>
      <c r="E412" s="102" t="s">
        <v>149</v>
      </c>
      <c r="F412" s="103" t="s">
        <v>110</v>
      </c>
      <c r="G412" s="104" t="s">
        <v>110</v>
      </c>
      <c r="H412" s="104" t="s">
        <v>110</v>
      </c>
      <c r="I412" s="104" t="s">
        <v>110</v>
      </c>
      <c r="J412" s="104" t="s">
        <v>110</v>
      </c>
      <c r="K412" s="104" t="s">
        <v>110</v>
      </c>
      <c r="L412" s="104" t="s">
        <v>110</v>
      </c>
      <c r="M412" s="104" t="s">
        <v>110</v>
      </c>
      <c r="N412" s="104" t="s">
        <v>110</v>
      </c>
      <c r="O412" s="104" t="s">
        <v>110</v>
      </c>
      <c r="P412" s="104" t="s">
        <v>110</v>
      </c>
      <c r="Q412" s="104" t="s">
        <v>110</v>
      </c>
      <c r="R412" s="104" t="s">
        <v>110</v>
      </c>
      <c r="S412" s="104" t="s">
        <v>110</v>
      </c>
      <c r="T412" s="104" t="s">
        <v>110</v>
      </c>
      <c r="U412" s="104" t="s">
        <v>110</v>
      </c>
      <c r="V412" s="104" t="s">
        <v>110</v>
      </c>
      <c r="W412" s="104" t="s">
        <v>110</v>
      </c>
      <c r="X412" s="104" t="s">
        <v>110</v>
      </c>
      <c r="Y412" s="104" t="s">
        <v>110</v>
      </c>
      <c r="Z412" s="104" t="s">
        <v>110</v>
      </c>
      <c r="AA412" s="104" t="s">
        <v>110</v>
      </c>
      <c r="AB412" s="104" t="s">
        <v>110</v>
      </c>
      <c r="AC412" s="104" t="s">
        <v>110</v>
      </c>
      <c r="AD412" s="104" t="s">
        <v>110</v>
      </c>
      <c r="AE412" s="104" t="s">
        <v>110</v>
      </c>
      <c r="AF412" s="104" t="s">
        <v>110</v>
      </c>
      <c r="AG412" s="104" t="s">
        <v>110</v>
      </c>
      <c r="AH412" s="104" t="s">
        <v>110</v>
      </c>
      <c r="AI412" s="104" t="s">
        <v>110</v>
      </c>
      <c r="AJ412" s="176" t="s">
        <v>110</v>
      </c>
      <c r="AK412" s="528"/>
      <c r="AL412" s="531"/>
      <c r="AM412" s="534"/>
      <c r="AN412" s="106" t="s">
        <v>159</v>
      </c>
      <c r="AO412" s="105" t="s">
        <v>108</v>
      </c>
      <c r="AQ412" s="503"/>
      <c r="AR412" s="503"/>
    </row>
    <row r="413" spans="2:44" ht="13.5" customHeight="1" x14ac:dyDescent="0.15">
      <c r="B413" s="506" t="s">
        <v>75</v>
      </c>
      <c r="C413" s="509" t="s">
        <v>76</v>
      </c>
      <c r="D413" s="107" t="s">
        <v>136</v>
      </c>
      <c r="E413" s="108"/>
      <c r="F413" s="177"/>
      <c r="G413" s="165"/>
      <c r="H413" s="165"/>
      <c r="I413" s="165"/>
      <c r="J413" s="165"/>
      <c r="K413" s="165"/>
      <c r="L413" s="165"/>
      <c r="M413" s="165"/>
      <c r="N413" s="165"/>
      <c r="O413" s="165"/>
      <c r="P413" s="165"/>
      <c r="Q413" s="165"/>
      <c r="R413" s="165"/>
      <c r="S413" s="165"/>
      <c r="T413" s="165"/>
      <c r="U413" s="165"/>
      <c r="V413" s="165"/>
      <c r="W413" s="165"/>
      <c r="X413" s="165"/>
      <c r="Y413" s="165"/>
      <c r="Z413" s="165"/>
      <c r="AA413" s="165"/>
      <c r="AB413" s="165"/>
      <c r="AC413" s="165"/>
      <c r="AD413" s="165"/>
      <c r="AE413" s="165"/>
      <c r="AF413" s="165"/>
      <c r="AG413" s="165"/>
      <c r="AH413" s="165"/>
      <c r="AI413" s="165"/>
      <c r="AJ413" s="178"/>
      <c r="AK413" s="112">
        <f>IF(D413="","",COUNT($F$410:$AJ$410)-AL413)</f>
        <v>0</v>
      </c>
      <c r="AL413" s="113">
        <f>IF(D413="","",AQ413+AR413)</f>
        <v>0</v>
      </c>
      <c r="AM413" s="113">
        <f>IF(D413="","",COUNTIF(F413:AJ413,"休"))</f>
        <v>0</v>
      </c>
      <c r="AN413" s="84" t="str">
        <f>IF(D413="","",IFERROR(ROUND(AM413/AK413,3),""))</f>
        <v/>
      </c>
      <c r="AO413" s="512" t="e">
        <f>ROUND(AVERAGE(AN413:AN428),3)</f>
        <v>#DIV/0!</v>
      </c>
      <c r="AQ413" s="114">
        <f>+COUNTIF(F413:AJ413,"－")</f>
        <v>0</v>
      </c>
      <c r="AR413" s="114">
        <f>+COUNTIF(F413:AJ413,"外")</f>
        <v>0</v>
      </c>
    </row>
    <row r="414" spans="2:44" ht="13.5" customHeight="1" x14ac:dyDescent="0.15">
      <c r="B414" s="507"/>
      <c r="C414" s="510"/>
      <c r="D414" s="115" t="s">
        <v>137</v>
      </c>
      <c r="E414" s="108"/>
      <c r="F414" s="116"/>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62"/>
      <c r="AK414" s="112">
        <f t="shared" ref="AK414:AK418" si="283">IF(D414="","",COUNT($F$410:$AJ$410)-AL414)</f>
        <v>0</v>
      </c>
      <c r="AL414" s="113">
        <f t="shared" ref="AL414:AL418" si="284">IF(D414="","",AQ414+AR414)</f>
        <v>0</v>
      </c>
      <c r="AM414" s="113">
        <f t="shared" ref="AM414:AM418" si="285">IF(D414="","",COUNTIF(F414:AJ414,"休"))</f>
        <v>0</v>
      </c>
      <c r="AN414" s="84" t="str">
        <f t="shared" ref="AN414:AN418" si="286">IF(D414="","",IFERROR(ROUND(AM414/AK414,3),""))</f>
        <v/>
      </c>
      <c r="AO414" s="513"/>
      <c r="AQ414" s="114">
        <f>+COUNTIF(F414:AJ414,"－")</f>
        <v>0</v>
      </c>
      <c r="AR414" s="114">
        <f>+COUNTIF(F414:AJ414,"外")</f>
        <v>0</v>
      </c>
    </row>
    <row r="415" spans="2:44" x14ac:dyDescent="0.15">
      <c r="B415" s="507"/>
      <c r="C415" s="510"/>
      <c r="D415" s="120" t="s">
        <v>138</v>
      </c>
      <c r="E415" s="108"/>
      <c r="F415" s="116"/>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62"/>
      <c r="AK415" s="112">
        <f t="shared" si="283"/>
        <v>0</v>
      </c>
      <c r="AL415" s="113">
        <f t="shared" si="284"/>
        <v>0</v>
      </c>
      <c r="AM415" s="113">
        <f t="shared" si="285"/>
        <v>0</v>
      </c>
      <c r="AN415" s="84" t="str">
        <f t="shared" si="286"/>
        <v/>
      </c>
      <c r="AO415" s="513"/>
      <c r="AQ415" s="114">
        <f>+COUNTIF(F415:AJ415,"－")</f>
        <v>0</v>
      </c>
      <c r="AR415" s="114">
        <f t="shared" ref="AR415:AR418" si="287">+COUNTIF(F415:AJ415,"外")</f>
        <v>0</v>
      </c>
    </row>
    <row r="416" spans="2:44" x14ac:dyDescent="0.15">
      <c r="B416" s="507"/>
      <c r="C416" s="510"/>
      <c r="D416" s="120" t="s">
        <v>139</v>
      </c>
      <c r="E416" s="121"/>
      <c r="F416" s="116"/>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62"/>
      <c r="AK416" s="112">
        <f t="shared" si="283"/>
        <v>0</v>
      </c>
      <c r="AL416" s="113">
        <f t="shared" si="284"/>
        <v>0</v>
      </c>
      <c r="AM416" s="113">
        <f t="shared" si="285"/>
        <v>0</v>
      </c>
      <c r="AN416" s="84" t="str">
        <f t="shared" si="286"/>
        <v/>
      </c>
      <c r="AO416" s="513"/>
      <c r="AQ416" s="114">
        <f>+COUNTIF(F416:AJ416,"－")</f>
        <v>0</v>
      </c>
      <c r="AR416" s="114">
        <f t="shared" si="287"/>
        <v>0</v>
      </c>
    </row>
    <row r="417" spans="2:44" x14ac:dyDescent="0.15">
      <c r="B417" s="507"/>
      <c r="C417" s="510"/>
      <c r="D417" s="120" t="s">
        <v>140</v>
      </c>
      <c r="E417" s="108"/>
      <c r="F417" s="116"/>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62"/>
      <c r="AK417" s="112">
        <f t="shared" si="283"/>
        <v>0</v>
      </c>
      <c r="AL417" s="113">
        <f t="shared" si="284"/>
        <v>0</v>
      </c>
      <c r="AM417" s="113">
        <f t="shared" si="285"/>
        <v>0</v>
      </c>
      <c r="AN417" s="84" t="str">
        <f t="shared" si="286"/>
        <v/>
      </c>
      <c r="AO417" s="513"/>
      <c r="AQ417" s="114">
        <f t="shared" ref="AQ417:AQ418" si="288">+COUNTIF(F417:AJ417,"－")</f>
        <v>0</v>
      </c>
      <c r="AR417" s="114">
        <f t="shared" si="287"/>
        <v>0</v>
      </c>
    </row>
    <row r="418" spans="2:44" x14ac:dyDescent="0.15">
      <c r="B418" s="508"/>
      <c r="C418" s="511"/>
      <c r="D418" s="122">
        <f>E$29</f>
        <v>0</v>
      </c>
      <c r="E418" s="123"/>
      <c r="F418" s="179"/>
      <c r="G418" s="170"/>
      <c r="H418" s="170"/>
      <c r="I418" s="170"/>
      <c r="J418" s="170"/>
      <c r="K418" s="170"/>
      <c r="L418" s="170"/>
      <c r="M418" s="170"/>
      <c r="N418" s="170"/>
      <c r="O418" s="170"/>
      <c r="P418" s="170"/>
      <c r="Q418" s="170"/>
      <c r="R418" s="170"/>
      <c r="S418" s="170"/>
      <c r="T418" s="170"/>
      <c r="U418" s="170"/>
      <c r="V418" s="170"/>
      <c r="W418" s="170"/>
      <c r="X418" s="170"/>
      <c r="Y418" s="170"/>
      <c r="Z418" s="170"/>
      <c r="AA418" s="170"/>
      <c r="AB418" s="170"/>
      <c r="AC418" s="170"/>
      <c r="AD418" s="170"/>
      <c r="AE418" s="170"/>
      <c r="AF418" s="170"/>
      <c r="AG418" s="170"/>
      <c r="AH418" s="170"/>
      <c r="AI418" s="170"/>
      <c r="AJ418" s="180"/>
      <c r="AK418" s="112">
        <f t="shared" si="283"/>
        <v>0</v>
      </c>
      <c r="AL418" s="113">
        <f t="shared" si="284"/>
        <v>0</v>
      </c>
      <c r="AM418" s="128">
        <f t="shared" si="285"/>
        <v>0</v>
      </c>
      <c r="AN418" s="84" t="str">
        <f t="shared" si="286"/>
        <v/>
      </c>
      <c r="AO418" s="513"/>
      <c r="AQ418" s="114">
        <f t="shared" si="288"/>
        <v>0</v>
      </c>
      <c r="AR418" s="114">
        <f t="shared" si="287"/>
        <v>0</v>
      </c>
    </row>
    <row r="419" spans="2:44" ht="15" x14ac:dyDescent="0.15">
      <c r="B419" s="506" t="s">
        <v>77</v>
      </c>
      <c r="C419" s="509" t="s">
        <v>78</v>
      </c>
      <c r="D419" s="101" t="s">
        <v>127</v>
      </c>
      <c r="E419" s="129" t="s">
        <v>149</v>
      </c>
      <c r="F419" s="103" t="s">
        <v>165</v>
      </c>
      <c r="G419" s="104" t="s">
        <v>168</v>
      </c>
      <c r="H419" s="104" t="s">
        <v>165</v>
      </c>
      <c r="I419" s="104" t="s">
        <v>165</v>
      </c>
      <c r="J419" s="104" t="s">
        <v>167</v>
      </c>
      <c r="K419" s="104" t="s">
        <v>165</v>
      </c>
      <c r="L419" s="104" t="s">
        <v>167</v>
      </c>
      <c r="M419" s="104" t="s">
        <v>168</v>
      </c>
      <c r="N419" s="104" t="s">
        <v>167</v>
      </c>
      <c r="O419" s="104" t="s">
        <v>165</v>
      </c>
      <c r="P419" s="104" t="s">
        <v>167</v>
      </c>
      <c r="Q419" s="104" t="s">
        <v>165</v>
      </c>
      <c r="R419" s="104" t="s">
        <v>167</v>
      </c>
      <c r="S419" s="104" t="s">
        <v>167</v>
      </c>
      <c r="T419" s="104" t="s">
        <v>167</v>
      </c>
      <c r="U419" s="104" t="s">
        <v>167</v>
      </c>
      <c r="V419" s="104" t="s">
        <v>165</v>
      </c>
      <c r="W419" s="104" t="s">
        <v>167</v>
      </c>
      <c r="X419" s="104" t="s">
        <v>167</v>
      </c>
      <c r="Y419" s="104" t="s">
        <v>167</v>
      </c>
      <c r="Z419" s="104" t="s">
        <v>167</v>
      </c>
      <c r="AA419" s="104" t="s">
        <v>167</v>
      </c>
      <c r="AB419" s="104" t="s">
        <v>167</v>
      </c>
      <c r="AC419" s="104" t="s">
        <v>167</v>
      </c>
      <c r="AD419" s="104" t="s">
        <v>167</v>
      </c>
      <c r="AE419" s="104" t="s">
        <v>167</v>
      </c>
      <c r="AF419" s="104" t="s">
        <v>167</v>
      </c>
      <c r="AG419" s="104" t="s">
        <v>167</v>
      </c>
      <c r="AH419" s="104" t="s">
        <v>165</v>
      </c>
      <c r="AI419" s="104" t="s">
        <v>167</v>
      </c>
      <c r="AJ419" s="176" t="s">
        <v>167</v>
      </c>
      <c r="AK419" s="131"/>
      <c r="AL419" s="114"/>
      <c r="AM419" s="132"/>
      <c r="AN419" s="133"/>
      <c r="AO419" s="513"/>
    </row>
    <row r="420" spans="2:44" x14ac:dyDescent="0.15">
      <c r="B420" s="507"/>
      <c r="C420" s="510"/>
      <c r="D420" s="134" t="s">
        <v>136</v>
      </c>
      <c r="E420" s="108"/>
      <c r="F420" s="169"/>
      <c r="G420" s="126"/>
      <c r="H420" s="126"/>
      <c r="I420" s="126"/>
      <c r="J420" s="126"/>
      <c r="K420" s="126"/>
      <c r="L420" s="126"/>
      <c r="M420" s="126"/>
      <c r="N420" s="126"/>
      <c r="O420" s="126"/>
      <c r="P420" s="126"/>
      <c r="Q420" s="126"/>
      <c r="R420" s="126"/>
      <c r="S420" s="126"/>
      <c r="T420" s="126"/>
      <c r="U420" s="126"/>
      <c r="V420" s="126"/>
      <c r="W420" s="126"/>
      <c r="X420" s="126"/>
      <c r="Y420" s="126"/>
      <c r="Z420" s="126"/>
      <c r="AA420" s="126"/>
      <c r="AB420" s="126"/>
      <c r="AC420" s="126"/>
      <c r="AD420" s="126"/>
      <c r="AE420" s="126"/>
      <c r="AF420" s="126"/>
      <c r="AG420" s="126"/>
      <c r="AH420" s="126"/>
      <c r="AI420" s="126"/>
      <c r="AJ420" s="181"/>
      <c r="AK420" s="112">
        <f>IF(D420="","",COUNT($F$410:$AJ$410)-AL420)</f>
        <v>0</v>
      </c>
      <c r="AL420" s="113">
        <f>IF(D420="","",AQ420+AR420)</f>
        <v>0</v>
      </c>
      <c r="AM420" s="113">
        <f>IF(D420="","",COUNTIF(F420:AJ420,"休"))</f>
        <v>0</v>
      </c>
      <c r="AN420" s="84" t="str">
        <f>IF(D420="","",IFERROR(ROUND(AM420/AK420,3),""))</f>
        <v/>
      </c>
      <c r="AO420" s="513"/>
      <c r="AQ420" s="114">
        <f>+COUNTIF(F420:AJ420,"－")</f>
        <v>0</v>
      </c>
      <c r="AR420" s="114">
        <f>+COUNTIF(F420:AJ420,"外")</f>
        <v>0</v>
      </c>
    </row>
    <row r="421" spans="2:44" x14ac:dyDescent="0.15">
      <c r="B421" s="507"/>
      <c r="C421" s="510"/>
      <c r="D421" s="115" t="s">
        <v>137</v>
      </c>
      <c r="E421" s="135"/>
      <c r="F421" s="116"/>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62"/>
      <c r="AK421" s="112">
        <f t="shared" ref="AK421:AK423" si="289">IF(D421="","",COUNT($F$410:$AJ$410)-AL421)</f>
        <v>0</v>
      </c>
      <c r="AL421" s="113">
        <f t="shared" ref="AL421:AL423" si="290">IF(D421="","",AQ421+AR421)</f>
        <v>0</v>
      </c>
      <c r="AM421" s="113">
        <f t="shared" ref="AM421:AM423" si="291">IF(D421="","",COUNTIF(F421:AJ421,"休"))</f>
        <v>0</v>
      </c>
      <c r="AN421" s="84" t="str">
        <f t="shared" ref="AN421:AN423" si="292">IF(D421="","",IFERROR(ROUND(AM421/AK421,3),""))</f>
        <v/>
      </c>
      <c r="AO421" s="513"/>
      <c r="AQ421" s="114">
        <f>+COUNTIF(F421:AJ421,"－")</f>
        <v>0</v>
      </c>
      <c r="AR421" s="114">
        <f>+COUNTIF(F421:AJ421,"外")</f>
        <v>0</v>
      </c>
    </row>
    <row r="422" spans="2:44" x14ac:dyDescent="0.15">
      <c r="B422" s="507"/>
      <c r="C422" s="510"/>
      <c r="E422" s="135"/>
      <c r="F422" s="116"/>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62"/>
      <c r="AK422" s="112" t="str">
        <f t="shared" si="289"/>
        <v/>
      </c>
      <c r="AL422" s="113" t="str">
        <f t="shared" si="290"/>
        <v/>
      </c>
      <c r="AM422" s="113" t="str">
        <f t="shared" si="291"/>
        <v/>
      </c>
      <c r="AN422" s="84" t="str">
        <f t="shared" si="292"/>
        <v/>
      </c>
      <c r="AO422" s="513"/>
      <c r="AQ422" s="114">
        <f>+COUNTIF(F422:AJ422,"－")</f>
        <v>0</v>
      </c>
      <c r="AR422" s="114">
        <f>+COUNTIF(F422:AJ422,"外")</f>
        <v>0</v>
      </c>
    </row>
    <row r="423" spans="2:44" x14ac:dyDescent="0.15">
      <c r="B423" s="507"/>
      <c r="C423" s="511"/>
      <c r="D423" s="136"/>
      <c r="E423" s="128"/>
      <c r="F423" s="179"/>
      <c r="G423" s="170"/>
      <c r="H423" s="170"/>
      <c r="I423" s="170"/>
      <c r="J423" s="170"/>
      <c r="K423" s="170"/>
      <c r="L423" s="170"/>
      <c r="M423" s="170"/>
      <c r="N423" s="170"/>
      <c r="O423" s="170"/>
      <c r="P423" s="170"/>
      <c r="Q423" s="170"/>
      <c r="R423" s="170"/>
      <c r="S423" s="170"/>
      <c r="T423" s="170"/>
      <c r="U423" s="170"/>
      <c r="V423" s="170"/>
      <c r="W423" s="170"/>
      <c r="X423" s="170"/>
      <c r="Y423" s="170"/>
      <c r="Z423" s="170"/>
      <c r="AA423" s="170"/>
      <c r="AB423" s="170"/>
      <c r="AC423" s="170"/>
      <c r="AD423" s="170"/>
      <c r="AE423" s="170"/>
      <c r="AF423" s="170"/>
      <c r="AG423" s="170"/>
      <c r="AH423" s="170"/>
      <c r="AI423" s="170"/>
      <c r="AJ423" s="180"/>
      <c r="AK423" s="112" t="str">
        <f t="shared" si="289"/>
        <v/>
      </c>
      <c r="AL423" s="113" t="str">
        <f t="shared" si="290"/>
        <v/>
      </c>
      <c r="AM423" s="113" t="str">
        <f t="shared" si="291"/>
        <v/>
      </c>
      <c r="AN423" s="84" t="str">
        <f t="shared" si="292"/>
        <v/>
      </c>
      <c r="AO423" s="513"/>
      <c r="AQ423" s="114">
        <f>+COUNTIF(F423:AJ423,"－")</f>
        <v>0</v>
      </c>
      <c r="AR423" s="114">
        <f>+COUNTIF(F423:AJ423,"外")</f>
        <v>0</v>
      </c>
    </row>
    <row r="424" spans="2:44" ht="15" x14ac:dyDescent="0.15">
      <c r="B424" s="507"/>
      <c r="C424" s="509" t="s">
        <v>79</v>
      </c>
      <c r="D424" s="101" t="s">
        <v>148</v>
      </c>
      <c r="E424" s="138" t="s">
        <v>149</v>
      </c>
      <c r="F424" s="103" t="s">
        <v>110</v>
      </c>
      <c r="G424" s="104" t="s">
        <v>110</v>
      </c>
      <c r="H424" s="104" t="s">
        <v>110</v>
      </c>
      <c r="I424" s="104" t="s">
        <v>110</v>
      </c>
      <c r="J424" s="104" t="s">
        <v>110</v>
      </c>
      <c r="K424" s="104" t="s">
        <v>110</v>
      </c>
      <c r="L424" s="104" t="s">
        <v>110</v>
      </c>
      <c r="M424" s="104" t="s">
        <v>110</v>
      </c>
      <c r="N424" s="104" t="s">
        <v>110</v>
      </c>
      <c r="O424" s="104" t="s">
        <v>110</v>
      </c>
      <c r="P424" s="104" t="s">
        <v>110</v>
      </c>
      <c r="Q424" s="104" t="s">
        <v>110</v>
      </c>
      <c r="R424" s="104" t="s">
        <v>110</v>
      </c>
      <c r="S424" s="104" t="s">
        <v>110</v>
      </c>
      <c r="T424" s="104" t="s">
        <v>110</v>
      </c>
      <c r="U424" s="104" t="s">
        <v>110</v>
      </c>
      <c r="V424" s="104" t="s">
        <v>110</v>
      </c>
      <c r="W424" s="104" t="s">
        <v>110</v>
      </c>
      <c r="X424" s="104" t="s">
        <v>110</v>
      </c>
      <c r="Y424" s="104" t="s">
        <v>110</v>
      </c>
      <c r="Z424" s="104" t="s">
        <v>110</v>
      </c>
      <c r="AA424" s="104" t="s">
        <v>110</v>
      </c>
      <c r="AB424" s="104" t="s">
        <v>110</v>
      </c>
      <c r="AC424" s="104" t="s">
        <v>110</v>
      </c>
      <c r="AD424" s="104" t="s">
        <v>110</v>
      </c>
      <c r="AE424" s="104" t="s">
        <v>110</v>
      </c>
      <c r="AF424" s="104" t="s">
        <v>110</v>
      </c>
      <c r="AG424" s="104" t="s">
        <v>110</v>
      </c>
      <c r="AH424" s="104" t="s">
        <v>110</v>
      </c>
      <c r="AI424" s="104" t="s">
        <v>110</v>
      </c>
      <c r="AJ424" s="176" t="s">
        <v>110</v>
      </c>
      <c r="AK424" s="131"/>
      <c r="AL424" s="114"/>
      <c r="AM424" s="139"/>
      <c r="AN424" s="133"/>
      <c r="AO424" s="513"/>
    </row>
    <row r="425" spans="2:44" x14ac:dyDescent="0.15">
      <c r="B425" s="507"/>
      <c r="C425" s="510"/>
      <c r="D425" s="140" t="s">
        <v>137</v>
      </c>
      <c r="E425" s="108"/>
      <c r="F425" s="169"/>
      <c r="G425" s="126"/>
      <c r="H425" s="126"/>
      <c r="I425" s="126"/>
      <c r="J425" s="126"/>
      <c r="K425" s="126"/>
      <c r="L425" s="126"/>
      <c r="M425" s="126"/>
      <c r="N425" s="126"/>
      <c r="O425" s="126"/>
      <c r="P425" s="126"/>
      <c r="Q425" s="126"/>
      <c r="R425" s="126"/>
      <c r="S425" s="126"/>
      <c r="T425" s="126"/>
      <c r="U425" s="126"/>
      <c r="V425" s="126"/>
      <c r="W425" s="126"/>
      <c r="X425" s="126"/>
      <c r="Y425" s="126"/>
      <c r="Z425" s="126"/>
      <c r="AA425" s="126"/>
      <c r="AB425" s="126"/>
      <c r="AC425" s="126"/>
      <c r="AD425" s="126"/>
      <c r="AE425" s="126"/>
      <c r="AF425" s="126"/>
      <c r="AG425" s="126"/>
      <c r="AH425" s="126"/>
      <c r="AI425" s="126"/>
      <c r="AJ425" s="181"/>
      <c r="AK425" s="112">
        <f>IF(D425="","",COUNT($F$410:$AJ$410)-AL425)</f>
        <v>0</v>
      </c>
      <c r="AL425" s="113">
        <f>IF(D425="","",AQ425+AR425)</f>
        <v>0</v>
      </c>
      <c r="AM425" s="113">
        <f>IF(D425="","",COUNTIF(F425:AJ425,"休"))</f>
        <v>0</v>
      </c>
      <c r="AN425" s="84" t="str">
        <f>IF(D425="","",IFERROR(ROUND(AM425/AK425,3),""))</f>
        <v/>
      </c>
      <c r="AO425" s="513"/>
      <c r="AQ425" s="114">
        <f>+COUNTIF(F425:AJ425,"－")</f>
        <v>0</v>
      </c>
      <c r="AR425" s="114">
        <f>+COUNTIF(F425:AJ425,"外")</f>
        <v>0</v>
      </c>
    </row>
    <row r="426" spans="2:44" x14ac:dyDescent="0.15">
      <c r="B426" s="507"/>
      <c r="C426" s="510"/>
      <c r="E426" s="135"/>
      <c r="F426" s="116"/>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62"/>
      <c r="AK426" s="112" t="str">
        <f t="shared" ref="AK426:AK428" si="293">IF(D426="","",COUNT($F$410:$AJ$410)-AL426)</f>
        <v/>
      </c>
      <c r="AL426" s="113" t="str">
        <f t="shared" ref="AL426:AL428" si="294">IF(D426="","",AQ426+AR426)</f>
        <v/>
      </c>
      <c r="AM426" s="113" t="str">
        <f t="shared" ref="AM426:AM428" si="295">IF(D426="","",COUNTIF(F426:AJ426,"休"))</f>
        <v/>
      </c>
      <c r="AN426" s="84" t="str">
        <f t="shared" ref="AN426:AN428" si="296">IF(D426="","",IFERROR(ROUND(AM426/AK426,3),""))</f>
        <v/>
      </c>
      <c r="AO426" s="513"/>
      <c r="AQ426" s="114">
        <f>+COUNTIF(F426:AJ426,"－")</f>
        <v>0</v>
      </c>
      <c r="AR426" s="114">
        <f>+COUNTIF(F426:AJ426,"外")</f>
        <v>0</v>
      </c>
    </row>
    <row r="427" spans="2:44" x14ac:dyDescent="0.15">
      <c r="B427" s="507"/>
      <c r="C427" s="510"/>
      <c r="E427" s="135"/>
      <c r="F427" s="116"/>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62"/>
      <c r="AK427" s="112" t="str">
        <f t="shared" si="293"/>
        <v/>
      </c>
      <c r="AL427" s="113" t="str">
        <f t="shared" si="294"/>
        <v/>
      </c>
      <c r="AM427" s="113" t="str">
        <f t="shared" si="295"/>
        <v/>
      </c>
      <c r="AN427" s="84" t="str">
        <f t="shared" si="296"/>
        <v/>
      </c>
      <c r="AO427" s="513"/>
      <c r="AQ427" s="114">
        <f>+COUNTIF(F427:AJ427,"－")</f>
        <v>0</v>
      </c>
      <c r="AR427" s="114">
        <f>+COUNTIF(F427:AJ427,"外")</f>
        <v>0</v>
      </c>
    </row>
    <row r="428" spans="2:44" ht="14.25" thickBot="1" x14ac:dyDescent="0.2">
      <c r="B428" s="508"/>
      <c r="C428" s="511"/>
      <c r="D428" s="136"/>
      <c r="E428" s="128"/>
      <c r="F428" s="179"/>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c r="AE428" s="170"/>
      <c r="AF428" s="170"/>
      <c r="AG428" s="170"/>
      <c r="AH428" s="170"/>
      <c r="AI428" s="170"/>
      <c r="AJ428" s="180"/>
      <c r="AK428" s="144" t="str">
        <f t="shared" si="293"/>
        <v/>
      </c>
      <c r="AL428" s="128" t="str">
        <f t="shared" si="294"/>
        <v/>
      </c>
      <c r="AM428" s="128" t="str">
        <f t="shared" si="295"/>
        <v/>
      </c>
      <c r="AN428" s="84" t="str">
        <f t="shared" si="296"/>
        <v/>
      </c>
      <c r="AO428" s="514"/>
      <c r="AQ428" s="114">
        <f>+COUNTIF(F428:AJ428,"－")</f>
        <v>0</v>
      </c>
      <c r="AR428" s="114">
        <f>+COUNTIF(F428:AJ428,"外")</f>
        <v>0</v>
      </c>
    </row>
    <row r="429" spans="2:44" ht="14.25" thickBot="1" x14ac:dyDescent="0.2">
      <c r="B429" s="145"/>
      <c r="C429" s="146"/>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47"/>
      <c r="AM429" s="47"/>
      <c r="AN429" s="148" t="s">
        <v>153</v>
      </c>
      <c r="AO429" s="149" t="e">
        <f>IF(AO413&gt;=0.285,"OK","NG")</f>
        <v>#DIV/0!</v>
      </c>
      <c r="AQ429" s="47"/>
      <c r="AR429" s="47"/>
    </row>
    <row r="431" spans="2:44" hidden="1" x14ac:dyDescent="0.15">
      <c r="F431" s="47" t="e">
        <f>YEAR(F434)</f>
        <v>#VALUE!</v>
      </c>
      <c r="G431" s="47" t="e">
        <f>MONTH(F434)</f>
        <v>#VALUE!</v>
      </c>
    </row>
    <row r="432" spans="2:44" x14ac:dyDescent="0.15">
      <c r="B432" s="515"/>
      <c r="C432" s="516"/>
      <c r="D432" s="517"/>
      <c r="E432" s="151" t="s">
        <v>141</v>
      </c>
      <c r="F432" s="523" t="e">
        <f>F434</f>
        <v>#VALUE!</v>
      </c>
      <c r="G432" s="524"/>
      <c r="H432" s="524"/>
      <c r="I432" s="524"/>
      <c r="J432" s="524"/>
      <c r="K432" s="524"/>
      <c r="L432" s="524"/>
      <c r="M432" s="524"/>
      <c r="N432" s="524"/>
      <c r="O432" s="524"/>
      <c r="P432" s="524"/>
      <c r="Q432" s="524"/>
      <c r="R432" s="524"/>
      <c r="S432" s="524"/>
      <c r="T432" s="524"/>
      <c r="U432" s="524"/>
      <c r="V432" s="524"/>
      <c r="W432" s="524"/>
      <c r="X432" s="524"/>
      <c r="Y432" s="524"/>
      <c r="Z432" s="524"/>
      <c r="AA432" s="524"/>
      <c r="AB432" s="524"/>
      <c r="AC432" s="524"/>
      <c r="AD432" s="524"/>
      <c r="AE432" s="524"/>
      <c r="AF432" s="524"/>
      <c r="AG432" s="524"/>
      <c r="AH432" s="524"/>
      <c r="AI432" s="524"/>
      <c r="AJ432" s="524"/>
      <c r="AK432" s="526" t="s">
        <v>80</v>
      </c>
      <c r="AL432" s="529" t="s">
        <v>81</v>
      </c>
      <c r="AM432" s="532" t="s">
        <v>73</v>
      </c>
      <c r="AN432" s="481" t="s">
        <v>142</v>
      </c>
      <c r="AO432" s="479" t="s">
        <v>143</v>
      </c>
      <c r="AQ432" s="502" t="s">
        <v>144</v>
      </c>
      <c r="AR432" s="502" t="s">
        <v>109</v>
      </c>
    </row>
    <row r="433" spans="2:44" hidden="1" x14ac:dyDescent="0.15">
      <c r="B433" s="518"/>
      <c r="C433" s="505"/>
      <c r="D433" s="519"/>
      <c r="E433" s="152"/>
      <c r="F433" s="94" t="e">
        <f>DATE($F431,$G431,1)</f>
        <v>#VALUE!</v>
      </c>
      <c r="G433" s="94" t="e">
        <f t="shared" ref="G433:AJ433" si="297">F433+1</f>
        <v>#VALUE!</v>
      </c>
      <c r="H433" s="94" t="e">
        <f t="shared" si="297"/>
        <v>#VALUE!</v>
      </c>
      <c r="I433" s="94" t="e">
        <f t="shared" si="297"/>
        <v>#VALUE!</v>
      </c>
      <c r="J433" s="94" t="e">
        <f t="shared" si="297"/>
        <v>#VALUE!</v>
      </c>
      <c r="K433" s="94" t="e">
        <f t="shared" si="297"/>
        <v>#VALUE!</v>
      </c>
      <c r="L433" s="94" t="e">
        <f t="shared" si="297"/>
        <v>#VALUE!</v>
      </c>
      <c r="M433" s="94" t="e">
        <f t="shared" si="297"/>
        <v>#VALUE!</v>
      </c>
      <c r="N433" s="94" t="e">
        <f t="shared" si="297"/>
        <v>#VALUE!</v>
      </c>
      <c r="O433" s="94" t="e">
        <f t="shared" si="297"/>
        <v>#VALUE!</v>
      </c>
      <c r="P433" s="94" t="e">
        <f t="shared" si="297"/>
        <v>#VALUE!</v>
      </c>
      <c r="Q433" s="94" t="e">
        <f t="shared" si="297"/>
        <v>#VALUE!</v>
      </c>
      <c r="R433" s="94" t="e">
        <f t="shared" si="297"/>
        <v>#VALUE!</v>
      </c>
      <c r="S433" s="94" t="e">
        <f t="shared" si="297"/>
        <v>#VALUE!</v>
      </c>
      <c r="T433" s="94" t="e">
        <f t="shared" si="297"/>
        <v>#VALUE!</v>
      </c>
      <c r="U433" s="94" t="e">
        <f t="shared" si="297"/>
        <v>#VALUE!</v>
      </c>
      <c r="V433" s="94" t="e">
        <f t="shared" si="297"/>
        <v>#VALUE!</v>
      </c>
      <c r="W433" s="94" t="e">
        <f t="shared" si="297"/>
        <v>#VALUE!</v>
      </c>
      <c r="X433" s="94" t="e">
        <f t="shared" si="297"/>
        <v>#VALUE!</v>
      </c>
      <c r="Y433" s="94" t="e">
        <f t="shared" si="297"/>
        <v>#VALUE!</v>
      </c>
      <c r="Z433" s="94" t="e">
        <f t="shared" si="297"/>
        <v>#VALUE!</v>
      </c>
      <c r="AA433" s="94" t="e">
        <f t="shared" si="297"/>
        <v>#VALUE!</v>
      </c>
      <c r="AB433" s="94" t="e">
        <f t="shared" si="297"/>
        <v>#VALUE!</v>
      </c>
      <c r="AC433" s="94" t="e">
        <f t="shared" si="297"/>
        <v>#VALUE!</v>
      </c>
      <c r="AD433" s="94" t="e">
        <f t="shared" si="297"/>
        <v>#VALUE!</v>
      </c>
      <c r="AE433" s="94" t="e">
        <f t="shared" si="297"/>
        <v>#VALUE!</v>
      </c>
      <c r="AF433" s="94" t="e">
        <f t="shared" si="297"/>
        <v>#VALUE!</v>
      </c>
      <c r="AG433" s="94" t="e">
        <f t="shared" si="297"/>
        <v>#VALUE!</v>
      </c>
      <c r="AH433" s="94" t="e">
        <f t="shared" si="297"/>
        <v>#VALUE!</v>
      </c>
      <c r="AI433" s="94" t="e">
        <f t="shared" si="297"/>
        <v>#VALUE!</v>
      </c>
      <c r="AJ433" s="94" t="e">
        <f t="shared" si="297"/>
        <v>#VALUE!</v>
      </c>
      <c r="AK433" s="527"/>
      <c r="AL433" s="530"/>
      <c r="AM433" s="533"/>
      <c r="AN433" s="481"/>
      <c r="AO433" s="479"/>
      <c r="AQ433" s="502"/>
      <c r="AR433" s="502"/>
    </row>
    <row r="434" spans="2:44" x14ac:dyDescent="0.15">
      <c r="B434" s="518"/>
      <c r="C434" s="505"/>
      <c r="D434" s="519"/>
      <c r="E434" s="153" t="s">
        <v>145</v>
      </c>
      <c r="F434" s="154" t="e">
        <f>IF(EDATE(F409,1)&gt;$F$7,"",EDATE(F409,1))</f>
        <v>#VALUE!</v>
      </c>
      <c r="G434" s="94" t="e">
        <f t="shared" ref="G434:AJ434" si="298">IF(G433&gt;$F$7,"",IF(F434=EOMONTH(DATE($F431,$G431,1),0),"",IF(F434="","",F434+1)))</f>
        <v>#VALUE!</v>
      </c>
      <c r="H434" s="94" t="e">
        <f t="shared" si="298"/>
        <v>#VALUE!</v>
      </c>
      <c r="I434" s="94" t="e">
        <f t="shared" si="298"/>
        <v>#VALUE!</v>
      </c>
      <c r="J434" s="94" t="e">
        <f t="shared" si="298"/>
        <v>#VALUE!</v>
      </c>
      <c r="K434" s="94" t="e">
        <f t="shared" si="298"/>
        <v>#VALUE!</v>
      </c>
      <c r="L434" s="94" t="e">
        <f t="shared" si="298"/>
        <v>#VALUE!</v>
      </c>
      <c r="M434" s="94" t="e">
        <f t="shared" si="298"/>
        <v>#VALUE!</v>
      </c>
      <c r="N434" s="94" t="e">
        <f t="shared" si="298"/>
        <v>#VALUE!</v>
      </c>
      <c r="O434" s="94" t="e">
        <f t="shared" si="298"/>
        <v>#VALUE!</v>
      </c>
      <c r="P434" s="94" t="e">
        <f t="shared" si="298"/>
        <v>#VALUE!</v>
      </c>
      <c r="Q434" s="94" t="e">
        <f t="shared" si="298"/>
        <v>#VALUE!</v>
      </c>
      <c r="R434" s="94" t="e">
        <f t="shared" si="298"/>
        <v>#VALUE!</v>
      </c>
      <c r="S434" s="94" t="e">
        <f t="shared" si="298"/>
        <v>#VALUE!</v>
      </c>
      <c r="T434" s="94" t="e">
        <f t="shared" si="298"/>
        <v>#VALUE!</v>
      </c>
      <c r="U434" s="94" t="e">
        <f t="shared" si="298"/>
        <v>#VALUE!</v>
      </c>
      <c r="V434" s="94" t="e">
        <f t="shared" si="298"/>
        <v>#VALUE!</v>
      </c>
      <c r="W434" s="94" t="e">
        <f t="shared" si="298"/>
        <v>#VALUE!</v>
      </c>
      <c r="X434" s="94" t="e">
        <f t="shared" si="298"/>
        <v>#VALUE!</v>
      </c>
      <c r="Y434" s="94" t="e">
        <f t="shared" si="298"/>
        <v>#VALUE!</v>
      </c>
      <c r="Z434" s="94" t="e">
        <f t="shared" si="298"/>
        <v>#VALUE!</v>
      </c>
      <c r="AA434" s="94" t="e">
        <f t="shared" si="298"/>
        <v>#VALUE!</v>
      </c>
      <c r="AB434" s="94" t="e">
        <f t="shared" si="298"/>
        <v>#VALUE!</v>
      </c>
      <c r="AC434" s="94" t="e">
        <f t="shared" si="298"/>
        <v>#VALUE!</v>
      </c>
      <c r="AD434" s="94" t="e">
        <f t="shared" si="298"/>
        <v>#VALUE!</v>
      </c>
      <c r="AE434" s="94" t="e">
        <f t="shared" si="298"/>
        <v>#VALUE!</v>
      </c>
      <c r="AF434" s="94" t="e">
        <f t="shared" si="298"/>
        <v>#VALUE!</v>
      </c>
      <c r="AG434" s="94" t="e">
        <f t="shared" si="298"/>
        <v>#VALUE!</v>
      </c>
      <c r="AH434" s="94" t="e">
        <f t="shared" si="298"/>
        <v>#VALUE!</v>
      </c>
      <c r="AI434" s="94" t="e">
        <f t="shared" si="298"/>
        <v>#VALUE!</v>
      </c>
      <c r="AJ434" s="94" t="e">
        <f t="shared" si="298"/>
        <v>#VALUE!</v>
      </c>
      <c r="AK434" s="527"/>
      <c r="AL434" s="530"/>
      <c r="AM434" s="533"/>
      <c r="AN434" s="481"/>
      <c r="AO434" s="479"/>
      <c r="AQ434" s="502"/>
      <c r="AR434" s="502"/>
    </row>
    <row r="435" spans="2:44" x14ac:dyDescent="0.15">
      <c r="B435" s="520"/>
      <c r="C435" s="521"/>
      <c r="D435" s="522"/>
      <c r="E435" s="89" t="s">
        <v>65</v>
      </c>
      <c r="F435" s="155" t="str">
        <f>IFERROR(TEXT(WEEKDAY(+F434),"aaa"),"")</f>
        <v/>
      </c>
      <c r="G435" s="155" t="str">
        <f t="shared" ref="G435:AJ435" si="299">IFERROR(TEXT(WEEKDAY(+G434),"aaa"),"")</f>
        <v/>
      </c>
      <c r="H435" s="155" t="str">
        <f t="shared" si="299"/>
        <v/>
      </c>
      <c r="I435" s="155" t="str">
        <f t="shared" si="299"/>
        <v/>
      </c>
      <c r="J435" s="155" t="str">
        <f t="shared" si="299"/>
        <v/>
      </c>
      <c r="K435" s="155" t="str">
        <f t="shared" si="299"/>
        <v/>
      </c>
      <c r="L435" s="155" t="str">
        <f t="shared" si="299"/>
        <v/>
      </c>
      <c r="M435" s="155" t="str">
        <f t="shared" si="299"/>
        <v/>
      </c>
      <c r="N435" s="155" t="str">
        <f t="shared" si="299"/>
        <v/>
      </c>
      <c r="O435" s="155" t="str">
        <f t="shared" si="299"/>
        <v/>
      </c>
      <c r="P435" s="155" t="str">
        <f t="shared" si="299"/>
        <v/>
      </c>
      <c r="Q435" s="155" t="str">
        <f t="shared" si="299"/>
        <v/>
      </c>
      <c r="R435" s="155" t="str">
        <f t="shared" si="299"/>
        <v/>
      </c>
      <c r="S435" s="155" t="str">
        <f t="shared" si="299"/>
        <v/>
      </c>
      <c r="T435" s="155" t="str">
        <f t="shared" si="299"/>
        <v/>
      </c>
      <c r="U435" s="155" t="str">
        <f t="shared" si="299"/>
        <v/>
      </c>
      <c r="V435" s="155" t="str">
        <f t="shared" si="299"/>
        <v/>
      </c>
      <c r="W435" s="155" t="str">
        <f t="shared" si="299"/>
        <v/>
      </c>
      <c r="X435" s="155" t="str">
        <f t="shared" si="299"/>
        <v/>
      </c>
      <c r="Y435" s="155" t="str">
        <f t="shared" si="299"/>
        <v/>
      </c>
      <c r="Z435" s="155" t="str">
        <f t="shared" si="299"/>
        <v/>
      </c>
      <c r="AA435" s="155" t="str">
        <f t="shared" si="299"/>
        <v/>
      </c>
      <c r="AB435" s="155" t="str">
        <f t="shared" si="299"/>
        <v/>
      </c>
      <c r="AC435" s="155" t="str">
        <f t="shared" si="299"/>
        <v/>
      </c>
      <c r="AD435" s="155" t="str">
        <f t="shared" si="299"/>
        <v/>
      </c>
      <c r="AE435" s="155" t="str">
        <f t="shared" si="299"/>
        <v/>
      </c>
      <c r="AF435" s="155" t="str">
        <f t="shared" si="299"/>
        <v/>
      </c>
      <c r="AG435" s="155" t="str">
        <f t="shared" si="299"/>
        <v/>
      </c>
      <c r="AH435" s="155" t="str">
        <f t="shared" si="299"/>
        <v/>
      </c>
      <c r="AI435" s="155" t="str">
        <f t="shared" si="299"/>
        <v/>
      </c>
      <c r="AJ435" s="155" t="str">
        <f t="shared" si="299"/>
        <v/>
      </c>
      <c r="AK435" s="527"/>
      <c r="AL435" s="530"/>
      <c r="AM435" s="533"/>
      <c r="AN435" s="481"/>
      <c r="AO435" s="479"/>
      <c r="AQ435" s="502"/>
      <c r="AR435" s="502"/>
    </row>
    <row r="436" spans="2:44" ht="21" customHeight="1" x14ac:dyDescent="0.15">
      <c r="B436" s="156" t="s">
        <v>146</v>
      </c>
      <c r="C436" s="157" t="s">
        <v>126</v>
      </c>
      <c r="D436" s="101" t="s">
        <v>152</v>
      </c>
      <c r="E436" s="102" t="s">
        <v>149</v>
      </c>
      <c r="F436" s="103" t="s">
        <v>110</v>
      </c>
      <c r="G436" s="104" t="s">
        <v>110</v>
      </c>
      <c r="H436" s="104" t="s">
        <v>110</v>
      </c>
      <c r="I436" s="104" t="s">
        <v>110</v>
      </c>
      <c r="J436" s="104" t="s">
        <v>110</v>
      </c>
      <c r="K436" s="104" t="s">
        <v>110</v>
      </c>
      <c r="L436" s="104" t="s">
        <v>110</v>
      </c>
      <c r="M436" s="104" t="s">
        <v>110</v>
      </c>
      <c r="N436" s="104" t="s">
        <v>110</v>
      </c>
      <c r="O436" s="104" t="s">
        <v>110</v>
      </c>
      <c r="P436" s="104" t="s">
        <v>110</v>
      </c>
      <c r="Q436" s="104" t="s">
        <v>110</v>
      </c>
      <c r="R436" s="104" t="s">
        <v>110</v>
      </c>
      <c r="S436" s="104" t="s">
        <v>110</v>
      </c>
      <c r="T436" s="104" t="s">
        <v>110</v>
      </c>
      <c r="U436" s="104" t="s">
        <v>110</v>
      </c>
      <c r="V436" s="104" t="s">
        <v>110</v>
      </c>
      <c r="W436" s="104" t="s">
        <v>110</v>
      </c>
      <c r="X436" s="104" t="s">
        <v>110</v>
      </c>
      <c r="Y436" s="104" t="s">
        <v>110</v>
      </c>
      <c r="Z436" s="104" t="s">
        <v>110</v>
      </c>
      <c r="AA436" s="104" t="s">
        <v>110</v>
      </c>
      <c r="AB436" s="104" t="s">
        <v>110</v>
      </c>
      <c r="AC436" s="104" t="s">
        <v>110</v>
      </c>
      <c r="AD436" s="104" t="s">
        <v>110</v>
      </c>
      <c r="AE436" s="104" t="s">
        <v>110</v>
      </c>
      <c r="AF436" s="104" t="s">
        <v>110</v>
      </c>
      <c r="AG436" s="104" t="s">
        <v>110</v>
      </c>
      <c r="AH436" s="104" t="s">
        <v>110</v>
      </c>
      <c r="AI436" s="104" t="s">
        <v>110</v>
      </c>
      <c r="AJ436" s="176" t="s">
        <v>110</v>
      </c>
      <c r="AK436" s="528"/>
      <c r="AL436" s="531"/>
      <c r="AM436" s="534"/>
      <c r="AN436" s="106" t="s">
        <v>135</v>
      </c>
      <c r="AO436" s="105" t="s">
        <v>108</v>
      </c>
      <c r="AQ436" s="503"/>
      <c r="AR436" s="503"/>
    </row>
    <row r="437" spans="2:44" ht="13.5" customHeight="1" x14ac:dyDescent="0.15">
      <c r="B437" s="506" t="s">
        <v>75</v>
      </c>
      <c r="C437" s="509" t="s">
        <v>76</v>
      </c>
      <c r="D437" s="107" t="s">
        <v>136</v>
      </c>
      <c r="E437" s="108"/>
      <c r="F437" s="177"/>
      <c r="G437" s="165"/>
      <c r="H437" s="165"/>
      <c r="I437" s="165"/>
      <c r="J437" s="165"/>
      <c r="K437" s="165"/>
      <c r="L437" s="165"/>
      <c r="M437" s="165"/>
      <c r="N437" s="165"/>
      <c r="O437" s="165"/>
      <c r="P437" s="165"/>
      <c r="Q437" s="165"/>
      <c r="R437" s="165"/>
      <c r="S437" s="165"/>
      <c r="T437" s="165"/>
      <c r="U437" s="165"/>
      <c r="V437" s="165"/>
      <c r="W437" s="165"/>
      <c r="X437" s="165"/>
      <c r="Y437" s="165"/>
      <c r="Z437" s="165"/>
      <c r="AA437" s="165"/>
      <c r="AB437" s="165"/>
      <c r="AC437" s="165"/>
      <c r="AD437" s="165"/>
      <c r="AE437" s="165"/>
      <c r="AF437" s="165"/>
      <c r="AG437" s="165"/>
      <c r="AH437" s="165"/>
      <c r="AI437" s="165"/>
      <c r="AJ437" s="178"/>
      <c r="AK437" s="112">
        <f>IF(D437="","",COUNT($F$434:$AJ$434)-AL437)</f>
        <v>0</v>
      </c>
      <c r="AL437" s="113">
        <f>IF(D437="","",AQ437+AR437)</f>
        <v>0</v>
      </c>
      <c r="AM437" s="113">
        <f>IF(D437="","",COUNTIF(F437:AJ437,"休"))</f>
        <v>0</v>
      </c>
      <c r="AN437" s="84" t="str">
        <f>IF(D437="","",IFERROR(ROUND(AM437/AK437,3),""))</f>
        <v/>
      </c>
      <c r="AO437" s="512" t="e">
        <f>ROUND(AVERAGE(AN437:AN452),3)</f>
        <v>#DIV/0!</v>
      </c>
      <c r="AQ437" s="114">
        <f>+COUNTIF(F437:AJ437,"－")</f>
        <v>0</v>
      </c>
      <c r="AR437" s="114">
        <f>+COUNTIF(F437:AJ437,"外")</f>
        <v>0</v>
      </c>
    </row>
    <row r="438" spans="2:44" ht="13.5" customHeight="1" x14ac:dyDescent="0.15">
      <c r="B438" s="507"/>
      <c r="C438" s="510"/>
      <c r="D438" s="115" t="s">
        <v>137</v>
      </c>
      <c r="E438" s="108"/>
      <c r="F438" s="116"/>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62"/>
      <c r="AK438" s="112">
        <f t="shared" ref="AK438:AK442" si="300">IF(D438="","",COUNT($F$434:$AJ$434)-AL438)</f>
        <v>0</v>
      </c>
      <c r="AL438" s="113">
        <f t="shared" ref="AL438:AL442" si="301">IF(D438="","",AQ438+AR438)</f>
        <v>0</v>
      </c>
      <c r="AM438" s="113">
        <f t="shared" ref="AM438:AM442" si="302">IF(D438="","",COUNTIF(F438:AJ438,"休"))</f>
        <v>0</v>
      </c>
      <c r="AN438" s="84" t="str">
        <f t="shared" ref="AN438:AN442" si="303">IF(D438="","",IFERROR(ROUND(AM438/AK438,3),""))</f>
        <v/>
      </c>
      <c r="AO438" s="513"/>
      <c r="AQ438" s="114">
        <f>+COUNTIF(F438:AJ438,"－")</f>
        <v>0</v>
      </c>
      <c r="AR438" s="114">
        <f>+COUNTIF(F438:AJ438,"外")</f>
        <v>0</v>
      </c>
    </row>
    <row r="439" spans="2:44" x14ac:dyDescent="0.15">
      <c r="B439" s="507"/>
      <c r="C439" s="510"/>
      <c r="D439" s="120" t="s">
        <v>138</v>
      </c>
      <c r="E439" s="108"/>
      <c r="F439" s="116"/>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62"/>
      <c r="AK439" s="112">
        <f t="shared" si="300"/>
        <v>0</v>
      </c>
      <c r="AL439" s="113">
        <f t="shared" si="301"/>
        <v>0</v>
      </c>
      <c r="AM439" s="113">
        <f t="shared" si="302"/>
        <v>0</v>
      </c>
      <c r="AN439" s="84" t="str">
        <f t="shared" si="303"/>
        <v/>
      </c>
      <c r="AO439" s="513"/>
      <c r="AQ439" s="114">
        <f>+COUNTIF(F439:AJ439,"－")</f>
        <v>0</v>
      </c>
      <c r="AR439" s="114">
        <f t="shared" ref="AR439:AR442" si="304">+COUNTIF(F439:AJ439,"外")</f>
        <v>0</v>
      </c>
    </row>
    <row r="440" spans="2:44" x14ac:dyDescent="0.15">
      <c r="B440" s="507"/>
      <c r="C440" s="510"/>
      <c r="D440" s="120" t="s">
        <v>139</v>
      </c>
      <c r="E440" s="121"/>
      <c r="F440" s="116"/>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62"/>
      <c r="AK440" s="112">
        <f t="shared" si="300"/>
        <v>0</v>
      </c>
      <c r="AL440" s="113">
        <f t="shared" si="301"/>
        <v>0</v>
      </c>
      <c r="AM440" s="113">
        <f t="shared" si="302"/>
        <v>0</v>
      </c>
      <c r="AN440" s="84" t="str">
        <f t="shared" si="303"/>
        <v/>
      </c>
      <c r="AO440" s="513"/>
      <c r="AQ440" s="114">
        <f>+COUNTIF(F440:AJ440,"－")</f>
        <v>0</v>
      </c>
      <c r="AR440" s="114">
        <f t="shared" si="304"/>
        <v>0</v>
      </c>
    </row>
    <row r="441" spans="2:44" x14ac:dyDescent="0.15">
      <c r="B441" s="507"/>
      <c r="C441" s="510"/>
      <c r="D441" s="120" t="s">
        <v>140</v>
      </c>
      <c r="E441" s="108"/>
      <c r="F441" s="116"/>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62"/>
      <c r="AK441" s="112">
        <f t="shared" si="300"/>
        <v>0</v>
      </c>
      <c r="AL441" s="113">
        <f t="shared" si="301"/>
        <v>0</v>
      </c>
      <c r="AM441" s="113">
        <f t="shared" si="302"/>
        <v>0</v>
      </c>
      <c r="AN441" s="84" t="str">
        <f t="shared" si="303"/>
        <v/>
      </c>
      <c r="AO441" s="513"/>
      <c r="AQ441" s="114">
        <f t="shared" ref="AQ441:AQ442" si="305">+COUNTIF(F441:AJ441,"－")</f>
        <v>0</v>
      </c>
      <c r="AR441" s="114">
        <f t="shared" si="304"/>
        <v>0</v>
      </c>
    </row>
    <row r="442" spans="2:44" x14ac:dyDescent="0.15">
      <c r="B442" s="508"/>
      <c r="C442" s="511"/>
      <c r="D442" s="122">
        <f>E$29</f>
        <v>0</v>
      </c>
      <c r="E442" s="123"/>
      <c r="F442" s="179"/>
      <c r="G442" s="170"/>
      <c r="H442" s="170"/>
      <c r="I442" s="170"/>
      <c r="J442" s="170"/>
      <c r="K442" s="170"/>
      <c r="L442" s="170"/>
      <c r="M442" s="170"/>
      <c r="N442" s="170"/>
      <c r="O442" s="170"/>
      <c r="P442" s="170"/>
      <c r="Q442" s="170"/>
      <c r="R442" s="170"/>
      <c r="S442" s="170"/>
      <c r="T442" s="170"/>
      <c r="U442" s="170"/>
      <c r="V442" s="170"/>
      <c r="W442" s="170"/>
      <c r="X442" s="170"/>
      <c r="Y442" s="170"/>
      <c r="Z442" s="170"/>
      <c r="AA442" s="170"/>
      <c r="AB442" s="170"/>
      <c r="AC442" s="170"/>
      <c r="AD442" s="170"/>
      <c r="AE442" s="170"/>
      <c r="AF442" s="170"/>
      <c r="AG442" s="170"/>
      <c r="AH442" s="170"/>
      <c r="AI442" s="170"/>
      <c r="AJ442" s="180"/>
      <c r="AK442" s="112">
        <f t="shared" si="300"/>
        <v>0</v>
      </c>
      <c r="AL442" s="113">
        <f t="shared" si="301"/>
        <v>0</v>
      </c>
      <c r="AM442" s="128">
        <f t="shared" si="302"/>
        <v>0</v>
      </c>
      <c r="AN442" s="84" t="str">
        <f t="shared" si="303"/>
        <v/>
      </c>
      <c r="AO442" s="513"/>
      <c r="AQ442" s="114">
        <f t="shared" si="305"/>
        <v>0</v>
      </c>
      <c r="AR442" s="114">
        <f t="shared" si="304"/>
        <v>0</v>
      </c>
    </row>
    <row r="443" spans="2:44" ht="15" x14ac:dyDescent="0.15">
      <c r="B443" s="506" t="s">
        <v>77</v>
      </c>
      <c r="C443" s="509" t="s">
        <v>78</v>
      </c>
      <c r="D443" s="101" t="s">
        <v>127</v>
      </c>
      <c r="E443" s="129" t="s">
        <v>149</v>
      </c>
      <c r="F443" s="103" t="s">
        <v>167</v>
      </c>
      <c r="G443" s="104" t="s">
        <v>168</v>
      </c>
      <c r="H443" s="104" t="s">
        <v>168</v>
      </c>
      <c r="I443" s="104" t="s">
        <v>168</v>
      </c>
      <c r="J443" s="104" t="s">
        <v>168</v>
      </c>
      <c r="K443" s="104" t="s">
        <v>168</v>
      </c>
      <c r="L443" s="104" t="s">
        <v>168</v>
      </c>
      <c r="M443" s="104" t="s">
        <v>168</v>
      </c>
      <c r="N443" s="104" t="s">
        <v>168</v>
      </c>
      <c r="O443" s="104" t="s">
        <v>167</v>
      </c>
      <c r="P443" s="104" t="s">
        <v>167</v>
      </c>
      <c r="Q443" s="104" t="s">
        <v>167</v>
      </c>
      <c r="R443" s="104" t="s">
        <v>168</v>
      </c>
      <c r="S443" s="104" t="s">
        <v>168</v>
      </c>
      <c r="T443" s="104" t="s">
        <v>168</v>
      </c>
      <c r="U443" s="104" t="s">
        <v>168</v>
      </c>
      <c r="V443" s="104" t="s">
        <v>167</v>
      </c>
      <c r="W443" s="104" t="s">
        <v>168</v>
      </c>
      <c r="X443" s="104" t="s">
        <v>168</v>
      </c>
      <c r="Y443" s="104" t="s">
        <v>168</v>
      </c>
      <c r="Z443" s="104" t="s">
        <v>167</v>
      </c>
      <c r="AA443" s="104" t="s">
        <v>165</v>
      </c>
      <c r="AB443" s="104" t="s">
        <v>168</v>
      </c>
      <c r="AC443" s="104" t="s">
        <v>167</v>
      </c>
      <c r="AD443" s="104" t="s">
        <v>168</v>
      </c>
      <c r="AE443" s="104" t="s">
        <v>168</v>
      </c>
      <c r="AF443" s="104" t="s">
        <v>168</v>
      </c>
      <c r="AG443" s="104" t="s">
        <v>168</v>
      </c>
      <c r="AH443" s="104" t="s">
        <v>168</v>
      </c>
      <c r="AI443" s="104" t="s">
        <v>168</v>
      </c>
      <c r="AJ443" s="176" t="s">
        <v>165</v>
      </c>
      <c r="AK443" s="131"/>
      <c r="AL443" s="114"/>
      <c r="AM443" s="132"/>
      <c r="AN443" s="133"/>
      <c r="AO443" s="513"/>
    </row>
    <row r="444" spans="2:44" x14ac:dyDescent="0.15">
      <c r="B444" s="507"/>
      <c r="C444" s="510"/>
      <c r="D444" s="134" t="s">
        <v>136</v>
      </c>
      <c r="E444" s="108"/>
      <c r="F444" s="169"/>
      <c r="G444" s="126"/>
      <c r="H444" s="126"/>
      <c r="I444" s="126"/>
      <c r="J444" s="126"/>
      <c r="K444" s="126"/>
      <c r="L444" s="126"/>
      <c r="M444" s="126"/>
      <c r="N444" s="126"/>
      <c r="O444" s="126"/>
      <c r="P444" s="126"/>
      <c r="Q444" s="126"/>
      <c r="R444" s="126"/>
      <c r="S444" s="126"/>
      <c r="T444" s="126"/>
      <c r="U444" s="126"/>
      <c r="V444" s="126"/>
      <c r="W444" s="126"/>
      <c r="X444" s="126"/>
      <c r="Y444" s="126"/>
      <c r="Z444" s="126"/>
      <c r="AA444" s="126"/>
      <c r="AB444" s="126"/>
      <c r="AC444" s="126"/>
      <c r="AD444" s="126"/>
      <c r="AE444" s="126"/>
      <c r="AF444" s="126"/>
      <c r="AG444" s="126"/>
      <c r="AH444" s="126"/>
      <c r="AI444" s="126"/>
      <c r="AJ444" s="181"/>
      <c r="AK444" s="112">
        <f>IF(D444="","",COUNT($F$434:$AJ$434)-AL444)</f>
        <v>0</v>
      </c>
      <c r="AL444" s="113">
        <f>IF(D444="","",AQ444+AR444)</f>
        <v>0</v>
      </c>
      <c r="AM444" s="113">
        <f>IF(D444="","",COUNTIF(F444:AJ444,"休"))</f>
        <v>0</v>
      </c>
      <c r="AN444" s="84" t="str">
        <f>IF(D444="","",IFERROR(ROUND(AM444/AK444,3),""))</f>
        <v/>
      </c>
      <c r="AO444" s="513"/>
      <c r="AQ444" s="114">
        <f>+COUNTIF(F444:AJ444,"－")</f>
        <v>0</v>
      </c>
      <c r="AR444" s="114">
        <f>+COUNTIF(F444:AJ444,"外")</f>
        <v>0</v>
      </c>
    </row>
    <row r="445" spans="2:44" x14ac:dyDescent="0.15">
      <c r="B445" s="507"/>
      <c r="C445" s="510"/>
      <c r="D445" s="115" t="s">
        <v>137</v>
      </c>
      <c r="E445" s="135"/>
      <c r="F445" s="116"/>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62"/>
      <c r="AK445" s="112">
        <f t="shared" ref="AK445:AK447" si="306">IF(D445="","",COUNT($F$434:$AJ$434)-AL445)</f>
        <v>0</v>
      </c>
      <c r="AL445" s="113">
        <f t="shared" ref="AL445:AL447" si="307">IF(D445="","",AQ445+AR445)</f>
        <v>0</v>
      </c>
      <c r="AM445" s="113">
        <f t="shared" ref="AM445:AM447" si="308">IF(D445="","",COUNTIF(F445:AJ445,"休"))</f>
        <v>0</v>
      </c>
      <c r="AN445" s="84" t="str">
        <f t="shared" ref="AN445:AN447" si="309">IF(D445="","",IFERROR(ROUND(AM445/AK445,3),""))</f>
        <v/>
      </c>
      <c r="AO445" s="513"/>
      <c r="AQ445" s="114">
        <f>+COUNTIF(F445:AJ445,"－")</f>
        <v>0</v>
      </c>
      <c r="AR445" s="114">
        <f>+COUNTIF(F445:AJ445,"外")</f>
        <v>0</v>
      </c>
    </row>
    <row r="446" spans="2:44" x14ac:dyDescent="0.15">
      <c r="B446" s="507"/>
      <c r="C446" s="510"/>
      <c r="E446" s="135"/>
      <c r="F446" s="116"/>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62"/>
      <c r="AK446" s="112" t="str">
        <f t="shared" si="306"/>
        <v/>
      </c>
      <c r="AL446" s="113" t="str">
        <f t="shared" si="307"/>
        <v/>
      </c>
      <c r="AM446" s="113" t="str">
        <f t="shared" si="308"/>
        <v/>
      </c>
      <c r="AN446" s="84" t="str">
        <f t="shared" si="309"/>
        <v/>
      </c>
      <c r="AO446" s="513"/>
      <c r="AQ446" s="114">
        <f>+COUNTIF(F446:AJ446,"－")</f>
        <v>0</v>
      </c>
      <c r="AR446" s="114">
        <f>+COUNTIF(F446:AJ446,"外")</f>
        <v>0</v>
      </c>
    </row>
    <row r="447" spans="2:44" x14ac:dyDescent="0.15">
      <c r="B447" s="507"/>
      <c r="C447" s="511"/>
      <c r="D447" s="136"/>
      <c r="E447" s="128"/>
      <c r="F447" s="179"/>
      <c r="G447" s="170"/>
      <c r="H447" s="170"/>
      <c r="I447" s="170"/>
      <c r="J447" s="170"/>
      <c r="K447" s="170"/>
      <c r="L447" s="170"/>
      <c r="M447" s="170"/>
      <c r="N447" s="170"/>
      <c r="O447" s="170"/>
      <c r="P447" s="170"/>
      <c r="Q447" s="170"/>
      <c r="R447" s="170"/>
      <c r="S447" s="170"/>
      <c r="T447" s="170"/>
      <c r="U447" s="170"/>
      <c r="V447" s="170"/>
      <c r="W447" s="170"/>
      <c r="X447" s="170"/>
      <c r="Y447" s="170"/>
      <c r="Z447" s="170"/>
      <c r="AA447" s="170"/>
      <c r="AB447" s="170"/>
      <c r="AC447" s="170"/>
      <c r="AD447" s="170"/>
      <c r="AE447" s="170"/>
      <c r="AF447" s="170"/>
      <c r="AG447" s="170"/>
      <c r="AH447" s="170"/>
      <c r="AI447" s="170"/>
      <c r="AJ447" s="180"/>
      <c r="AK447" s="112" t="str">
        <f t="shared" si="306"/>
        <v/>
      </c>
      <c r="AL447" s="113" t="str">
        <f t="shared" si="307"/>
        <v/>
      </c>
      <c r="AM447" s="113" t="str">
        <f t="shared" si="308"/>
        <v/>
      </c>
      <c r="AN447" s="84" t="str">
        <f t="shared" si="309"/>
        <v/>
      </c>
      <c r="AO447" s="513"/>
      <c r="AQ447" s="114">
        <f>+COUNTIF(F447:AJ447,"－")</f>
        <v>0</v>
      </c>
      <c r="AR447" s="114">
        <f>+COUNTIF(F447:AJ447,"外")</f>
        <v>0</v>
      </c>
    </row>
    <row r="448" spans="2:44" ht="15" x14ac:dyDescent="0.15">
      <c r="B448" s="507"/>
      <c r="C448" s="509" t="s">
        <v>79</v>
      </c>
      <c r="D448" s="101" t="s">
        <v>148</v>
      </c>
      <c r="E448" s="138" t="s">
        <v>149</v>
      </c>
      <c r="F448" s="103" t="s">
        <v>110</v>
      </c>
      <c r="G448" s="104" t="s">
        <v>110</v>
      </c>
      <c r="H448" s="104" t="s">
        <v>110</v>
      </c>
      <c r="I448" s="104" t="s">
        <v>110</v>
      </c>
      <c r="J448" s="104" t="s">
        <v>110</v>
      </c>
      <c r="K448" s="104" t="s">
        <v>110</v>
      </c>
      <c r="L448" s="104" t="s">
        <v>110</v>
      </c>
      <c r="M448" s="104" t="s">
        <v>110</v>
      </c>
      <c r="N448" s="104" t="s">
        <v>110</v>
      </c>
      <c r="O448" s="104" t="s">
        <v>110</v>
      </c>
      <c r="P448" s="104" t="s">
        <v>110</v>
      </c>
      <c r="Q448" s="104" t="s">
        <v>110</v>
      </c>
      <c r="R448" s="104" t="s">
        <v>110</v>
      </c>
      <c r="S448" s="104" t="s">
        <v>110</v>
      </c>
      <c r="T448" s="104" t="s">
        <v>110</v>
      </c>
      <c r="U448" s="104" t="s">
        <v>110</v>
      </c>
      <c r="V448" s="104" t="s">
        <v>110</v>
      </c>
      <c r="W448" s="104" t="s">
        <v>110</v>
      </c>
      <c r="X448" s="104" t="s">
        <v>110</v>
      </c>
      <c r="Y448" s="104" t="s">
        <v>110</v>
      </c>
      <c r="Z448" s="104" t="s">
        <v>110</v>
      </c>
      <c r="AA448" s="104" t="s">
        <v>110</v>
      </c>
      <c r="AB448" s="104" t="s">
        <v>110</v>
      </c>
      <c r="AC448" s="104" t="s">
        <v>110</v>
      </c>
      <c r="AD448" s="104" t="s">
        <v>110</v>
      </c>
      <c r="AE448" s="104" t="s">
        <v>110</v>
      </c>
      <c r="AF448" s="104" t="s">
        <v>110</v>
      </c>
      <c r="AG448" s="104" t="s">
        <v>110</v>
      </c>
      <c r="AH448" s="104" t="s">
        <v>110</v>
      </c>
      <c r="AI448" s="104" t="s">
        <v>110</v>
      </c>
      <c r="AJ448" s="176" t="s">
        <v>110</v>
      </c>
      <c r="AK448" s="131"/>
      <c r="AL448" s="114"/>
      <c r="AM448" s="139"/>
      <c r="AN448" s="133"/>
      <c r="AO448" s="513"/>
    </row>
    <row r="449" spans="2:44" x14ac:dyDescent="0.15">
      <c r="B449" s="507"/>
      <c r="C449" s="510"/>
      <c r="D449" s="140" t="s">
        <v>137</v>
      </c>
      <c r="E449" s="108"/>
      <c r="F449" s="169"/>
      <c r="G449" s="126"/>
      <c r="H449" s="126"/>
      <c r="I449" s="126"/>
      <c r="J449" s="126"/>
      <c r="K449" s="126"/>
      <c r="L449" s="126"/>
      <c r="M449" s="126"/>
      <c r="N449" s="126"/>
      <c r="O449" s="126"/>
      <c r="P449" s="126"/>
      <c r="Q449" s="126"/>
      <c r="R449" s="126"/>
      <c r="S449" s="126"/>
      <c r="T449" s="126"/>
      <c r="U449" s="126"/>
      <c r="V449" s="126"/>
      <c r="W449" s="126"/>
      <c r="X449" s="126"/>
      <c r="Y449" s="126"/>
      <c r="Z449" s="126"/>
      <c r="AA449" s="126"/>
      <c r="AB449" s="126"/>
      <c r="AC449" s="126"/>
      <c r="AD449" s="126"/>
      <c r="AE449" s="126"/>
      <c r="AF449" s="126"/>
      <c r="AG449" s="126"/>
      <c r="AH449" s="126"/>
      <c r="AI449" s="126"/>
      <c r="AJ449" s="181"/>
      <c r="AK449" s="112">
        <f>IF(D449="","",COUNT($F$434:$AJ$434)-AL449)</f>
        <v>0</v>
      </c>
      <c r="AL449" s="113">
        <f>IF(D449="","",AQ449+AR449)</f>
        <v>0</v>
      </c>
      <c r="AM449" s="113">
        <f>IF(D449="","",COUNTIF(F449:AJ449,"休"))</f>
        <v>0</v>
      </c>
      <c r="AN449" s="84" t="str">
        <f>IF(D449="","",IFERROR(ROUND(AM449/AK449,3),""))</f>
        <v/>
      </c>
      <c r="AO449" s="513"/>
      <c r="AQ449" s="114">
        <f>+COUNTIF(F449:AJ449,"－")</f>
        <v>0</v>
      </c>
      <c r="AR449" s="114">
        <f>+COUNTIF(F449:AJ449,"外")</f>
        <v>0</v>
      </c>
    </row>
    <row r="450" spans="2:44" x14ac:dyDescent="0.15">
      <c r="B450" s="507"/>
      <c r="C450" s="510"/>
      <c r="E450" s="135"/>
      <c r="F450" s="116"/>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62"/>
      <c r="AK450" s="112" t="str">
        <f t="shared" ref="AK450:AK452" si="310">IF(D450="","",COUNT($F$434:$AJ$434)-AL450)</f>
        <v/>
      </c>
      <c r="AL450" s="113" t="str">
        <f t="shared" ref="AL450:AL452" si="311">IF(D450="","",AQ450+AR450)</f>
        <v/>
      </c>
      <c r="AM450" s="113" t="str">
        <f t="shared" ref="AM450:AM452" si="312">IF(D450="","",COUNTIF(F450:AJ450,"休"))</f>
        <v/>
      </c>
      <c r="AN450" s="84" t="str">
        <f t="shared" ref="AN450:AN452" si="313">IF(D450="","",IFERROR(ROUND(AM450/AK450,3),""))</f>
        <v/>
      </c>
      <c r="AO450" s="513"/>
      <c r="AQ450" s="114">
        <f>+COUNTIF(F450:AJ450,"－")</f>
        <v>0</v>
      </c>
      <c r="AR450" s="114">
        <f>+COUNTIF(F450:AJ450,"外")</f>
        <v>0</v>
      </c>
    </row>
    <row r="451" spans="2:44" x14ac:dyDescent="0.15">
      <c r="B451" s="507"/>
      <c r="C451" s="510"/>
      <c r="E451" s="135"/>
      <c r="F451" s="116"/>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62"/>
      <c r="AK451" s="112" t="str">
        <f t="shared" si="310"/>
        <v/>
      </c>
      <c r="AL451" s="113" t="str">
        <f t="shared" si="311"/>
        <v/>
      </c>
      <c r="AM451" s="113" t="str">
        <f t="shared" si="312"/>
        <v/>
      </c>
      <c r="AN451" s="84" t="str">
        <f t="shared" si="313"/>
        <v/>
      </c>
      <c r="AO451" s="513"/>
      <c r="AQ451" s="114">
        <f>+COUNTIF(F451:AJ451,"－")</f>
        <v>0</v>
      </c>
      <c r="AR451" s="114">
        <f>+COUNTIF(F451:AJ451,"外")</f>
        <v>0</v>
      </c>
    </row>
    <row r="452" spans="2:44" ht="14.25" thickBot="1" x14ac:dyDescent="0.2">
      <c r="B452" s="508"/>
      <c r="C452" s="511"/>
      <c r="D452" s="136"/>
      <c r="E452" s="128"/>
      <c r="F452" s="179"/>
      <c r="G452" s="170"/>
      <c r="H452" s="170"/>
      <c r="I452" s="170"/>
      <c r="J452" s="170"/>
      <c r="K452" s="170"/>
      <c r="L452" s="170"/>
      <c r="M452" s="170"/>
      <c r="N452" s="170"/>
      <c r="O452" s="170"/>
      <c r="P452" s="170"/>
      <c r="Q452" s="170"/>
      <c r="R452" s="170"/>
      <c r="S452" s="170"/>
      <c r="T452" s="170"/>
      <c r="U452" s="170"/>
      <c r="V452" s="170"/>
      <c r="W452" s="170"/>
      <c r="X452" s="170"/>
      <c r="Y452" s="170"/>
      <c r="Z452" s="170"/>
      <c r="AA452" s="170"/>
      <c r="AB452" s="170"/>
      <c r="AC452" s="170"/>
      <c r="AD452" s="170"/>
      <c r="AE452" s="170"/>
      <c r="AF452" s="170"/>
      <c r="AG452" s="170"/>
      <c r="AH452" s="170"/>
      <c r="AI452" s="170"/>
      <c r="AJ452" s="180"/>
      <c r="AK452" s="144" t="str">
        <f t="shared" si="310"/>
        <v/>
      </c>
      <c r="AL452" s="128" t="str">
        <f t="shared" si="311"/>
        <v/>
      </c>
      <c r="AM452" s="128" t="str">
        <f t="shared" si="312"/>
        <v/>
      </c>
      <c r="AN452" s="84" t="str">
        <f t="shared" si="313"/>
        <v/>
      </c>
      <c r="AO452" s="514"/>
      <c r="AQ452" s="114">
        <f>+COUNTIF(F452:AJ452,"－")</f>
        <v>0</v>
      </c>
      <c r="AR452" s="114">
        <f>+COUNTIF(F452:AJ452,"外")</f>
        <v>0</v>
      </c>
    </row>
    <row r="453" spans="2:44" ht="14.25" thickBot="1" x14ac:dyDescent="0.2">
      <c r="B453" s="145"/>
      <c r="C453" s="146"/>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c r="AG453" s="111"/>
      <c r="AH453" s="111"/>
      <c r="AI453" s="111"/>
      <c r="AJ453" s="111"/>
      <c r="AK453" s="147"/>
      <c r="AM453" s="47"/>
      <c r="AN453" s="148" t="s">
        <v>153</v>
      </c>
      <c r="AO453" s="149" t="e">
        <f>IF(AO437&gt;=0.285,"OK","NG")</f>
        <v>#DIV/0!</v>
      </c>
      <c r="AQ453" s="47"/>
      <c r="AR453" s="47"/>
    </row>
    <row r="455" spans="2:44" hidden="1" x14ac:dyDescent="0.15">
      <c r="F455" s="47" t="e">
        <f>YEAR(F458)</f>
        <v>#VALUE!</v>
      </c>
      <c r="G455" s="47" t="e">
        <f>MONTH(F458)</f>
        <v>#VALUE!</v>
      </c>
    </row>
    <row r="456" spans="2:44" x14ac:dyDescent="0.15">
      <c r="B456" s="515"/>
      <c r="C456" s="516"/>
      <c r="D456" s="517"/>
      <c r="E456" s="151" t="s">
        <v>141</v>
      </c>
      <c r="F456" s="523" t="e">
        <f>F458</f>
        <v>#VALUE!</v>
      </c>
      <c r="G456" s="524"/>
      <c r="H456" s="524"/>
      <c r="I456" s="524"/>
      <c r="J456" s="524"/>
      <c r="K456" s="524"/>
      <c r="L456" s="524"/>
      <c r="M456" s="524"/>
      <c r="N456" s="524"/>
      <c r="O456" s="524"/>
      <c r="P456" s="524"/>
      <c r="Q456" s="524"/>
      <c r="R456" s="524"/>
      <c r="S456" s="524"/>
      <c r="T456" s="524"/>
      <c r="U456" s="524"/>
      <c r="V456" s="524"/>
      <c r="W456" s="524"/>
      <c r="X456" s="524"/>
      <c r="Y456" s="524"/>
      <c r="Z456" s="524"/>
      <c r="AA456" s="524"/>
      <c r="AB456" s="524"/>
      <c r="AC456" s="524"/>
      <c r="AD456" s="524"/>
      <c r="AE456" s="524"/>
      <c r="AF456" s="524"/>
      <c r="AG456" s="524"/>
      <c r="AH456" s="524"/>
      <c r="AI456" s="524"/>
      <c r="AJ456" s="524"/>
      <c r="AK456" s="526" t="s">
        <v>80</v>
      </c>
      <c r="AL456" s="529" t="s">
        <v>81</v>
      </c>
      <c r="AM456" s="532" t="s">
        <v>73</v>
      </c>
      <c r="AN456" s="481" t="s">
        <v>142</v>
      </c>
      <c r="AO456" s="479" t="s">
        <v>143</v>
      </c>
      <c r="AQ456" s="502" t="s">
        <v>144</v>
      </c>
      <c r="AR456" s="502" t="s">
        <v>109</v>
      </c>
    </row>
    <row r="457" spans="2:44" hidden="1" x14ac:dyDescent="0.15">
      <c r="B457" s="518"/>
      <c r="C457" s="505"/>
      <c r="D457" s="519"/>
      <c r="E457" s="152"/>
      <c r="F457" s="94" t="e">
        <f>DATE($F455,$G455,1)</f>
        <v>#VALUE!</v>
      </c>
      <c r="G457" s="94" t="e">
        <f t="shared" ref="G457:AJ457" si="314">F457+1</f>
        <v>#VALUE!</v>
      </c>
      <c r="H457" s="94" t="e">
        <f t="shared" si="314"/>
        <v>#VALUE!</v>
      </c>
      <c r="I457" s="94" t="e">
        <f t="shared" si="314"/>
        <v>#VALUE!</v>
      </c>
      <c r="J457" s="94" t="e">
        <f t="shared" si="314"/>
        <v>#VALUE!</v>
      </c>
      <c r="K457" s="94" t="e">
        <f t="shared" si="314"/>
        <v>#VALUE!</v>
      </c>
      <c r="L457" s="94" t="e">
        <f t="shared" si="314"/>
        <v>#VALUE!</v>
      </c>
      <c r="M457" s="94" t="e">
        <f t="shared" si="314"/>
        <v>#VALUE!</v>
      </c>
      <c r="N457" s="94" t="e">
        <f t="shared" si="314"/>
        <v>#VALUE!</v>
      </c>
      <c r="O457" s="94" t="e">
        <f t="shared" si="314"/>
        <v>#VALUE!</v>
      </c>
      <c r="P457" s="94" t="e">
        <f t="shared" si="314"/>
        <v>#VALUE!</v>
      </c>
      <c r="Q457" s="94" t="e">
        <f t="shared" si="314"/>
        <v>#VALUE!</v>
      </c>
      <c r="R457" s="94" t="e">
        <f t="shared" si="314"/>
        <v>#VALUE!</v>
      </c>
      <c r="S457" s="94" t="e">
        <f t="shared" si="314"/>
        <v>#VALUE!</v>
      </c>
      <c r="T457" s="94" t="e">
        <f t="shared" si="314"/>
        <v>#VALUE!</v>
      </c>
      <c r="U457" s="94" t="e">
        <f t="shared" si="314"/>
        <v>#VALUE!</v>
      </c>
      <c r="V457" s="94" t="e">
        <f t="shared" si="314"/>
        <v>#VALUE!</v>
      </c>
      <c r="W457" s="94" t="e">
        <f t="shared" si="314"/>
        <v>#VALUE!</v>
      </c>
      <c r="X457" s="94" t="e">
        <f t="shared" si="314"/>
        <v>#VALUE!</v>
      </c>
      <c r="Y457" s="94" t="e">
        <f t="shared" si="314"/>
        <v>#VALUE!</v>
      </c>
      <c r="Z457" s="94" t="e">
        <f t="shared" si="314"/>
        <v>#VALUE!</v>
      </c>
      <c r="AA457" s="94" t="e">
        <f t="shared" si="314"/>
        <v>#VALUE!</v>
      </c>
      <c r="AB457" s="94" t="e">
        <f t="shared" si="314"/>
        <v>#VALUE!</v>
      </c>
      <c r="AC457" s="94" t="e">
        <f t="shared" si="314"/>
        <v>#VALUE!</v>
      </c>
      <c r="AD457" s="94" t="e">
        <f t="shared" si="314"/>
        <v>#VALUE!</v>
      </c>
      <c r="AE457" s="94" t="e">
        <f t="shared" si="314"/>
        <v>#VALUE!</v>
      </c>
      <c r="AF457" s="94" t="e">
        <f t="shared" si="314"/>
        <v>#VALUE!</v>
      </c>
      <c r="AG457" s="94" t="e">
        <f t="shared" si="314"/>
        <v>#VALUE!</v>
      </c>
      <c r="AH457" s="94" t="e">
        <f t="shared" si="314"/>
        <v>#VALUE!</v>
      </c>
      <c r="AI457" s="94" t="e">
        <f t="shared" si="314"/>
        <v>#VALUE!</v>
      </c>
      <c r="AJ457" s="94" t="e">
        <f t="shared" si="314"/>
        <v>#VALUE!</v>
      </c>
      <c r="AK457" s="527"/>
      <c r="AL457" s="530"/>
      <c r="AM457" s="533"/>
      <c r="AN457" s="481"/>
      <c r="AO457" s="479"/>
      <c r="AQ457" s="502"/>
      <c r="AR457" s="502"/>
    </row>
    <row r="458" spans="2:44" x14ac:dyDescent="0.15">
      <c r="B458" s="518"/>
      <c r="C458" s="505"/>
      <c r="D458" s="519"/>
      <c r="E458" s="153" t="s">
        <v>145</v>
      </c>
      <c r="F458" s="154" t="e">
        <f>IF(EDATE(F433,1)&gt;$F$7,"",EDATE(F433,1))</f>
        <v>#VALUE!</v>
      </c>
      <c r="G458" s="94" t="e">
        <f t="shared" ref="G458:AJ458" si="315">IF(G457&gt;$F$7,"",IF(F458=EOMONTH(DATE($F455,$G455,1),0),"",IF(F458="","",F458+1)))</f>
        <v>#VALUE!</v>
      </c>
      <c r="H458" s="94" t="e">
        <f t="shared" si="315"/>
        <v>#VALUE!</v>
      </c>
      <c r="I458" s="94" t="e">
        <f t="shared" si="315"/>
        <v>#VALUE!</v>
      </c>
      <c r="J458" s="94" t="e">
        <f t="shared" si="315"/>
        <v>#VALUE!</v>
      </c>
      <c r="K458" s="94" t="e">
        <f t="shared" si="315"/>
        <v>#VALUE!</v>
      </c>
      <c r="L458" s="94" t="e">
        <f t="shared" si="315"/>
        <v>#VALUE!</v>
      </c>
      <c r="M458" s="94" t="e">
        <f t="shared" si="315"/>
        <v>#VALUE!</v>
      </c>
      <c r="N458" s="94" t="e">
        <f t="shared" si="315"/>
        <v>#VALUE!</v>
      </c>
      <c r="O458" s="94" t="e">
        <f t="shared" si="315"/>
        <v>#VALUE!</v>
      </c>
      <c r="P458" s="94" t="e">
        <f t="shared" si="315"/>
        <v>#VALUE!</v>
      </c>
      <c r="Q458" s="94" t="e">
        <f t="shared" si="315"/>
        <v>#VALUE!</v>
      </c>
      <c r="R458" s="94" t="e">
        <f t="shared" si="315"/>
        <v>#VALUE!</v>
      </c>
      <c r="S458" s="94" t="e">
        <f t="shared" si="315"/>
        <v>#VALUE!</v>
      </c>
      <c r="T458" s="94" t="e">
        <f t="shared" si="315"/>
        <v>#VALUE!</v>
      </c>
      <c r="U458" s="94" t="e">
        <f t="shared" si="315"/>
        <v>#VALUE!</v>
      </c>
      <c r="V458" s="94" t="e">
        <f t="shared" si="315"/>
        <v>#VALUE!</v>
      </c>
      <c r="W458" s="94" t="e">
        <f t="shared" si="315"/>
        <v>#VALUE!</v>
      </c>
      <c r="X458" s="94" t="e">
        <f t="shared" si="315"/>
        <v>#VALUE!</v>
      </c>
      <c r="Y458" s="94" t="e">
        <f t="shared" si="315"/>
        <v>#VALUE!</v>
      </c>
      <c r="Z458" s="94" t="e">
        <f t="shared" si="315"/>
        <v>#VALUE!</v>
      </c>
      <c r="AA458" s="94" t="e">
        <f t="shared" si="315"/>
        <v>#VALUE!</v>
      </c>
      <c r="AB458" s="94" t="e">
        <f t="shared" si="315"/>
        <v>#VALUE!</v>
      </c>
      <c r="AC458" s="94" t="e">
        <f t="shared" si="315"/>
        <v>#VALUE!</v>
      </c>
      <c r="AD458" s="94" t="e">
        <f t="shared" si="315"/>
        <v>#VALUE!</v>
      </c>
      <c r="AE458" s="94" t="e">
        <f t="shared" si="315"/>
        <v>#VALUE!</v>
      </c>
      <c r="AF458" s="94" t="e">
        <f t="shared" si="315"/>
        <v>#VALUE!</v>
      </c>
      <c r="AG458" s="94" t="e">
        <f t="shared" si="315"/>
        <v>#VALUE!</v>
      </c>
      <c r="AH458" s="94" t="e">
        <f t="shared" si="315"/>
        <v>#VALUE!</v>
      </c>
      <c r="AI458" s="94" t="e">
        <f t="shared" si="315"/>
        <v>#VALUE!</v>
      </c>
      <c r="AJ458" s="94" t="e">
        <f t="shared" si="315"/>
        <v>#VALUE!</v>
      </c>
      <c r="AK458" s="527"/>
      <c r="AL458" s="530"/>
      <c r="AM458" s="533"/>
      <c r="AN458" s="481"/>
      <c r="AO458" s="479"/>
      <c r="AQ458" s="502"/>
      <c r="AR458" s="502"/>
    </row>
    <row r="459" spans="2:44" x14ac:dyDescent="0.15">
      <c r="B459" s="520"/>
      <c r="C459" s="521"/>
      <c r="D459" s="522"/>
      <c r="E459" s="89" t="s">
        <v>65</v>
      </c>
      <c r="F459" s="155" t="str">
        <f>IFERROR(TEXT(WEEKDAY(+F458),"aaa"),"")</f>
        <v/>
      </c>
      <c r="G459" s="155" t="str">
        <f t="shared" ref="G459:AJ459" si="316">IFERROR(TEXT(WEEKDAY(+G458),"aaa"),"")</f>
        <v/>
      </c>
      <c r="H459" s="155" t="str">
        <f t="shared" si="316"/>
        <v/>
      </c>
      <c r="I459" s="155" t="str">
        <f t="shared" si="316"/>
        <v/>
      </c>
      <c r="J459" s="155" t="str">
        <f t="shared" si="316"/>
        <v/>
      </c>
      <c r="K459" s="155" t="str">
        <f t="shared" si="316"/>
        <v/>
      </c>
      <c r="L459" s="155" t="str">
        <f t="shared" si="316"/>
        <v/>
      </c>
      <c r="M459" s="155" t="str">
        <f t="shared" si="316"/>
        <v/>
      </c>
      <c r="N459" s="155" t="str">
        <f t="shared" si="316"/>
        <v/>
      </c>
      <c r="O459" s="155" t="str">
        <f t="shared" si="316"/>
        <v/>
      </c>
      <c r="P459" s="155" t="str">
        <f t="shared" si="316"/>
        <v/>
      </c>
      <c r="Q459" s="155" t="str">
        <f t="shared" si="316"/>
        <v/>
      </c>
      <c r="R459" s="155" t="str">
        <f t="shared" si="316"/>
        <v/>
      </c>
      <c r="S459" s="155" t="str">
        <f t="shared" si="316"/>
        <v/>
      </c>
      <c r="T459" s="155" t="str">
        <f t="shared" si="316"/>
        <v/>
      </c>
      <c r="U459" s="155" t="str">
        <f t="shared" si="316"/>
        <v/>
      </c>
      <c r="V459" s="155" t="str">
        <f t="shared" si="316"/>
        <v/>
      </c>
      <c r="W459" s="155" t="str">
        <f t="shared" si="316"/>
        <v/>
      </c>
      <c r="X459" s="155" t="str">
        <f t="shared" si="316"/>
        <v/>
      </c>
      <c r="Y459" s="155" t="str">
        <f t="shared" si="316"/>
        <v/>
      </c>
      <c r="Z459" s="155" t="str">
        <f t="shared" si="316"/>
        <v/>
      </c>
      <c r="AA459" s="155" t="str">
        <f t="shared" si="316"/>
        <v/>
      </c>
      <c r="AB459" s="155" t="str">
        <f t="shared" si="316"/>
        <v/>
      </c>
      <c r="AC459" s="155" t="str">
        <f t="shared" si="316"/>
        <v/>
      </c>
      <c r="AD459" s="155" t="str">
        <f t="shared" si="316"/>
        <v/>
      </c>
      <c r="AE459" s="155" t="str">
        <f t="shared" si="316"/>
        <v/>
      </c>
      <c r="AF459" s="155" t="str">
        <f t="shared" si="316"/>
        <v/>
      </c>
      <c r="AG459" s="155" t="str">
        <f t="shared" si="316"/>
        <v/>
      </c>
      <c r="AH459" s="155" t="str">
        <f t="shared" si="316"/>
        <v/>
      </c>
      <c r="AI459" s="155" t="str">
        <f t="shared" si="316"/>
        <v/>
      </c>
      <c r="AJ459" s="155" t="str">
        <f t="shared" si="316"/>
        <v/>
      </c>
      <c r="AK459" s="527"/>
      <c r="AL459" s="530"/>
      <c r="AM459" s="533"/>
      <c r="AN459" s="481"/>
      <c r="AO459" s="479"/>
      <c r="AQ459" s="502"/>
      <c r="AR459" s="502"/>
    </row>
    <row r="460" spans="2:44" ht="21" customHeight="1" x14ac:dyDescent="0.15">
      <c r="B460" s="156" t="s">
        <v>146</v>
      </c>
      <c r="C460" s="157" t="s">
        <v>147</v>
      </c>
      <c r="D460" s="101" t="s">
        <v>127</v>
      </c>
      <c r="E460" s="102" t="s">
        <v>149</v>
      </c>
      <c r="F460" s="103" t="s">
        <v>110</v>
      </c>
      <c r="G460" s="104" t="s">
        <v>110</v>
      </c>
      <c r="H460" s="104" t="s">
        <v>110</v>
      </c>
      <c r="I460" s="104" t="s">
        <v>110</v>
      </c>
      <c r="J460" s="104" t="s">
        <v>110</v>
      </c>
      <c r="K460" s="104" t="s">
        <v>110</v>
      </c>
      <c r="L460" s="104" t="s">
        <v>110</v>
      </c>
      <c r="M460" s="104" t="s">
        <v>110</v>
      </c>
      <c r="N460" s="104" t="s">
        <v>110</v>
      </c>
      <c r="O460" s="104" t="s">
        <v>110</v>
      </c>
      <c r="P460" s="104" t="s">
        <v>110</v>
      </c>
      <c r="Q460" s="104" t="s">
        <v>110</v>
      </c>
      <c r="R460" s="104" t="s">
        <v>110</v>
      </c>
      <c r="S460" s="104" t="s">
        <v>110</v>
      </c>
      <c r="T460" s="104" t="s">
        <v>110</v>
      </c>
      <c r="U460" s="104" t="s">
        <v>110</v>
      </c>
      <c r="V460" s="104" t="s">
        <v>110</v>
      </c>
      <c r="W460" s="104" t="s">
        <v>110</v>
      </c>
      <c r="X460" s="104" t="s">
        <v>110</v>
      </c>
      <c r="Y460" s="104" t="s">
        <v>110</v>
      </c>
      <c r="Z460" s="104" t="s">
        <v>110</v>
      </c>
      <c r="AA460" s="104" t="s">
        <v>110</v>
      </c>
      <c r="AB460" s="104" t="s">
        <v>110</v>
      </c>
      <c r="AC460" s="104" t="s">
        <v>110</v>
      </c>
      <c r="AD460" s="104" t="s">
        <v>110</v>
      </c>
      <c r="AE460" s="104" t="s">
        <v>110</v>
      </c>
      <c r="AF460" s="104" t="s">
        <v>110</v>
      </c>
      <c r="AG460" s="104" t="s">
        <v>110</v>
      </c>
      <c r="AH460" s="104" t="s">
        <v>110</v>
      </c>
      <c r="AI460" s="104" t="s">
        <v>110</v>
      </c>
      <c r="AJ460" s="176" t="s">
        <v>110</v>
      </c>
      <c r="AK460" s="528"/>
      <c r="AL460" s="531"/>
      <c r="AM460" s="534"/>
      <c r="AN460" s="106" t="s">
        <v>163</v>
      </c>
      <c r="AO460" s="105" t="s">
        <v>108</v>
      </c>
      <c r="AQ460" s="503"/>
      <c r="AR460" s="503"/>
    </row>
    <row r="461" spans="2:44" ht="13.5" customHeight="1" x14ac:dyDescent="0.15">
      <c r="B461" s="506" t="s">
        <v>75</v>
      </c>
      <c r="C461" s="509" t="s">
        <v>76</v>
      </c>
      <c r="D461" s="107" t="s">
        <v>136</v>
      </c>
      <c r="E461" s="108"/>
      <c r="F461" s="177"/>
      <c r="G461" s="165"/>
      <c r="H461" s="165"/>
      <c r="I461" s="165"/>
      <c r="J461" s="165"/>
      <c r="K461" s="165"/>
      <c r="L461" s="165"/>
      <c r="M461" s="165"/>
      <c r="N461" s="165"/>
      <c r="O461" s="165"/>
      <c r="P461" s="165"/>
      <c r="Q461" s="165"/>
      <c r="R461" s="165"/>
      <c r="S461" s="165"/>
      <c r="T461" s="165"/>
      <c r="U461" s="165"/>
      <c r="V461" s="165"/>
      <c r="W461" s="165"/>
      <c r="X461" s="165"/>
      <c r="Y461" s="165"/>
      <c r="Z461" s="165"/>
      <c r="AA461" s="165"/>
      <c r="AB461" s="165"/>
      <c r="AC461" s="165"/>
      <c r="AD461" s="165"/>
      <c r="AE461" s="165"/>
      <c r="AF461" s="165"/>
      <c r="AG461" s="165"/>
      <c r="AH461" s="165"/>
      <c r="AI461" s="165"/>
      <c r="AJ461" s="178"/>
      <c r="AK461" s="112">
        <f>IF(D461="","",COUNT($F$458:$AJ$458)-AL461)</f>
        <v>0</v>
      </c>
      <c r="AL461" s="113">
        <f>IF(D461="","",AQ461+AR461)</f>
        <v>0</v>
      </c>
      <c r="AM461" s="113">
        <f>IF(D461="","",COUNTIF(F461:AJ461,"休"))</f>
        <v>0</v>
      </c>
      <c r="AN461" s="84" t="str">
        <f>IF(D461="","",IFERROR(ROUND(AM461/AK461,3),""))</f>
        <v/>
      </c>
      <c r="AO461" s="512" t="e">
        <f>ROUND(AVERAGE(AN461:AN476),3)</f>
        <v>#DIV/0!</v>
      </c>
      <c r="AQ461" s="114">
        <f>+COUNTIF(F461:AJ461,"－")</f>
        <v>0</v>
      </c>
      <c r="AR461" s="114">
        <f>+COUNTIF(F461:AJ461,"外")</f>
        <v>0</v>
      </c>
    </row>
    <row r="462" spans="2:44" ht="13.5" customHeight="1" x14ac:dyDescent="0.15">
      <c r="B462" s="507"/>
      <c r="C462" s="510"/>
      <c r="D462" s="115" t="s">
        <v>137</v>
      </c>
      <c r="E462" s="108"/>
      <c r="F462" s="116"/>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62"/>
      <c r="AK462" s="112">
        <f t="shared" ref="AK462:AK466" si="317">IF(D462="","",COUNT($F$458:$AJ$458)-AL462)</f>
        <v>0</v>
      </c>
      <c r="AL462" s="113">
        <f t="shared" ref="AL462:AL466" si="318">IF(D462="","",AQ462+AR462)</f>
        <v>0</v>
      </c>
      <c r="AM462" s="113">
        <f t="shared" ref="AM462:AM466" si="319">IF(D462="","",COUNTIF(F462:AJ462,"休"))</f>
        <v>0</v>
      </c>
      <c r="AN462" s="84" t="str">
        <f t="shared" ref="AN462:AN466" si="320">IF(D462="","",IFERROR(ROUND(AM462/AK462,3),""))</f>
        <v/>
      </c>
      <c r="AO462" s="513"/>
      <c r="AQ462" s="114">
        <f>+COUNTIF(F462:AJ462,"－")</f>
        <v>0</v>
      </c>
      <c r="AR462" s="114">
        <f>+COUNTIF(F462:AJ462,"外")</f>
        <v>0</v>
      </c>
    </row>
    <row r="463" spans="2:44" x14ac:dyDescent="0.15">
      <c r="B463" s="507"/>
      <c r="C463" s="510"/>
      <c r="D463" s="120" t="s">
        <v>138</v>
      </c>
      <c r="E463" s="108"/>
      <c r="F463" s="116"/>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62"/>
      <c r="AK463" s="112">
        <f t="shared" si="317"/>
        <v>0</v>
      </c>
      <c r="AL463" s="113">
        <f t="shared" si="318"/>
        <v>0</v>
      </c>
      <c r="AM463" s="113">
        <f t="shared" si="319"/>
        <v>0</v>
      </c>
      <c r="AN463" s="84" t="str">
        <f t="shared" si="320"/>
        <v/>
      </c>
      <c r="AO463" s="513"/>
      <c r="AQ463" s="114">
        <f>+COUNTIF(F463:AJ463,"－")</f>
        <v>0</v>
      </c>
      <c r="AR463" s="114">
        <f t="shared" ref="AR463:AR466" si="321">+COUNTIF(F463:AJ463,"外")</f>
        <v>0</v>
      </c>
    </row>
    <row r="464" spans="2:44" x14ac:dyDescent="0.15">
      <c r="B464" s="507"/>
      <c r="C464" s="510"/>
      <c r="D464" s="120" t="s">
        <v>139</v>
      </c>
      <c r="E464" s="121"/>
      <c r="F464" s="116"/>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62"/>
      <c r="AK464" s="112">
        <f t="shared" si="317"/>
        <v>0</v>
      </c>
      <c r="AL464" s="113">
        <f t="shared" si="318"/>
        <v>0</v>
      </c>
      <c r="AM464" s="113">
        <f t="shared" si="319"/>
        <v>0</v>
      </c>
      <c r="AN464" s="84" t="str">
        <f t="shared" si="320"/>
        <v/>
      </c>
      <c r="AO464" s="513"/>
      <c r="AQ464" s="114">
        <f>+COUNTIF(F464:AJ464,"－")</f>
        <v>0</v>
      </c>
      <c r="AR464" s="114">
        <f t="shared" si="321"/>
        <v>0</v>
      </c>
    </row>
    <row r="465" spans="2:44" x14ac:dyDescent="0.15">
      <c r="B465" s="507"/>
      <c r="C465" s="510"/>
      <c r="D465" s="120" t="s">
        <v>140</v>
      </c>
      <c r="E465" s="108"/>
      <c r="F465" s="116"/>
      <c r="G465" s="117"/>
      <c r="H465" s="117"/>
      <c r="I465" s="117"/>
      <c r="J465" s="117"/>
      <c r="K465" s="117"/>
      <c r="L465" s="117"/>
      <c r="M465" s="117"/>
      <c r="N465" s="117"/>
      <c r="O465" s="117"/>
      <c r="P465" s="117"/>
      <c r="Q465" s="117"/>
      <c r="R465" s="117"/>
      <c r="S465" s="117"/>
      <c r="T465" s="117"/>
      <c r="U465" s="117"/>
      <c r="V465" s="117"/>
      <c r="W465" s="117"/>
      <c r="X465" s="117"/>
      <c r="Y465" s="117"/>
      <c r="Z465" s="117"/>
      <c r="AA465" s="117"/>
      <c r="AB465" s="117"/>
      <c r="AC465" s="117"/>
      <c r="AD465" s="117"/>
      <c r="AE465" s="117"/>
      <c r="AF465" s="117"/>
      <c r="AG465" s="117"/>
      <c r="AH465" s="117"/>
      <c r="AI465" s="117"/>
      <c r="AJ465" s="162"/>
      <c r="AK465" s="112">
        <f t="shared" si="317"/>
        <v>0</v>
      </c>
      <c r="AL465" s="113">
        <f t="shared" si="318"/>
        <v>0</v>
      </c>
      <c r="AM465" s="113">
        <f t="shared" si="319"/>
        <v>0</v>
      </c>
      <c r="AN465" s="84" t="str">
        <f t="shared" si="320"/>
        <v/>
      </c>
      <c r="AO465" s="513"/>
      <c r="AQ465" s="114">
        <f t="shared" ref="AQ465:AQ466" si="322">+COUNTIF(F465:AJ465,"－")</f>
        <v>0</v>
      </c>
      <c r="AR465" s="114">
        <f t="shared" si="321"/>
        <v>0</v>
      </c>
    </row>
    <row r="466" spans="2:44" x14ac:dyDescent="0.15">
      <c r="B466" s="508"/>
      <c r="C466" s="511"/>
      <c r="D466" s="122">
        <f>E$29</f>
        <v>0</v>
      </c>
      <c r="E466" s="123"/>
      <c r="F466" s="179"/>
      <c r="G466" s="170"/>
      <c r="H466" s="170"/>
      <c r="I466" s="170"/>
      <c r="J466" s="170"/>
      <c r="K466" s="170"/>
      <c r="L466" s="170"/>
      <c r="M466" s="170"/>
      <c r="N466" s="170"/>
      <c r="O466" s="170"/>
      <c r="P466" s="170"/>
      <c r="Q466" s="170"/>
      <c r="R466" s="170"/>
      <c r="S466" s="170"/>
      <c r="T466" s="170"/>
      <c r="U466" s="170"/>
      <c r="V466" s="170"/>
      <c r="W466" s="170"/>
      <c r="X466" s="170"/>
      <c r="Y466" s="170"/>
      <c r="Z466" s="170"/>
      <c r="AA466" s="170"/>
      <c r="AB466" s="170"/>
      <c r="AC466" s="170"/>
      <c r="AD466" s="170"/>
      <c r="AE466" s="170"/>
      <c r="AF466" s="170"/>
      <c r="AG466" s="170"/>
      <c r="AH466" s="170"/>
      <c r="AI466" s="170"/>
      <c r="AJ466" s="180"/>
      <c r="AK466" s="112">
        <f t="shared" si="317"/>
        <v>0</v>
      </c>
      <c r="AL466" s="113">
        <f t="shared" si="318"/>
        <v>0</v>
      </c>
      <c r="AM466" s="128">
        <f t="shared" si="319"/>
        <v>0</v>
      </c>
      <c r="AN466" s="84" t="str">
        <f t="shared" si="320"/>
        <v/>
      </c>
      <c r="AO466" s="513"/>
      <c r="AQ466" s="114">
        <f t="shared" si="322"/>
        <v>0</v>
      </c>
      <c r="AR466" s="114">
        <f t="shared" si="321"/>
        <v>0</v>
      </c>
    </row>
    <row r="467" spans="2:44" ht="15" x14ac:dyDescent="0.15">
      <c r="B467" s="506" t="s">
        <v>77</v>
      </c>
      <c r="C467" s="509" t="s">
        <v>78</v>
      </c>
      <c r="D467" s="101" t="s">
        <v>127</v>
      </c>
      <c r="E467" s="129" t="s">
        <v>149</v>
      </c>
      <c r="F467" s="103" t="s">
        <v>165</v>
      </c>
      <c r="G467" s="104" t="s">
        <v>168</v>
      </c>
      <c r="H467" s="104" t="s">
        <v>168</v>
      </c>
      <c r="I467" s="104" t="s">
        <v>166</v>
      </c>
      <c r="J467" s="104" t="s">
        <v>167</v>
      </c>
      <c r="K467" s="104" t="s">
        <v>168</v>
      </c>
      <c r="L467" s="104" t="s">
        <v>168</v>
      </c>
      <c r="M467" s="104" t="s">
        <v>168</v>
      </c>
      <c r="N467" s="104" t="s">
        <v>168</v>
      </c>
      <c r="O467" s="104" t="s">
        <v>168</v>
      </c>
      <c r="P467" s="104" t="s">
        <v>165</v>
      </c>
      <c r="Q467" s="104" t="s">
        <v>167</v>
      </c>
      <c r="R467" s="104" t="s">
        <v>166</v>
      </c>
      <c r="S467" s="104" t="s">
        <v>168</v>
      </c>
      <c r="T467" s="104" t="s">
        <v>168</v>
      </c>
      <c r="U467" s="104" t="s">
        <v>165</v>
      </c>
      <c r="V467" s="104" t="s">
        <v>165</v>
      </c>
      <c r="W467" s="104" t="s">
        <v>165</v>
      </c>
      <c r="X467" s="104" t="s">
        <v>166</v>
      </c>
      <c r="Y467" s="104" t="s">
        <v>168</v>
      </c>
      <c r="Z467" s="104" t="s">
        <v>167</v>
      </c>
      <c r="AA467" s="104" t="s">
        <v>168</v>
      </c>
      <c r="AB467" s="104" t="s">
        <v>168</v>
      </c>
      <c r="AC467" s="104" t="s">
        <v>168</v>
      </c>
      <c r="AD467" s="104" t="s">
        <v>168</v>
      </c>
      <c r="AE467" s="104" t="s">
        <v>166</v>
      </c>
      <c r="AF467" s="104" t="s">
        <v>168</v>
      </c>
      <c r="AG467" s="104" t="s">
        <v>168</v>
      </c>
      <c r="AH467" s="104" t="s">
        <v>168</v>
      </c>
      <c r="AI467" s="104" t="s">
        <v>168</v>
      </c>
      <c r="AJ467" s="176" t="s">
        <v>168</v>
      </c>
      <c r="AK467" s="131"/>
      <c r="AL467" s="114"/>
      <c r="AM467" s="132"/>
      <c r="AN467" s="133"/>
      <c r="AO467" s="513"/>
    </row>
    <row r="468" spans="2:44" x14ac:dyDescent="0.15">
      <c r="B468" s="507"/>
      <c r="C468" s="510"/>
      <c r="D468" s="134" t="s">
        <v>136</v>
      </c>
      <c r="E468" s="108"/>
      <c r="F468" s="169"/>
      <c r="G468" s="126"/>
      <c r="H468" s="126"/>
      <c r="I468" s="126"/>
      <c r="J468" s="126"/>
      <c r="K468" s="126"/>
      <c r="L468" s="126"/>
      <c r="M468" s="126"/>
      <c r="N468" s="126"/>
      <c r="O468" s="126"/>
      <c r="P468" s="126"/>
      <c r="Q468" s="126"/>
      <c r="R468" s="126"/>
      <c r="S468" s="126"/>
      <c r="T468" s="126"/>
      <c r="U468" s="126"/>
      <c r="V468" s="126"/>
      <c r="W468" s="126"/>
      <c r="X468" s="126"/>
      <c r="Y468" s="126"/>
      <c r="Z468" s="126"/>
      <c r="AA468" s="126"/>
      <c r="AB468" s="126"/>
      <c r="AC468" s="126"/>
      <c r="AD468" s="126"/>
      <c r="AE468" s="126"/>
      <c r="AF468" s="126"/>
      <c r="AG468" s="126"/>
      <c r="AH468" s="126"/>
      <c r="AI468" s="126"/>
      <c r="AJ468" s="181"/>
      <c r="AK468" s="112">
        <f>IF(D468="","",COUNT($F$458:$AJ$458)-AL468)</f>
        <v>0</v>
      </c>
      <c r="AL468" s="113">
        <f>IF(D468="","",AQ468+AR468)</f>
        <v>0</v>
      </c>
      <c r="AM468" s="113">
        <f>IF(D468="","",COUNTIF(F468:AJ468,"休"))</f>
        <v>0</v>
      </c>
      <c r="AN468" s="84" t="str">
        <f>IF(D468="","",IFERROR(ROUND(AM468/AK468,3),""))</f>
        <v/>
      </c>
      <c r="AO468" s="513"/>
      <c r="AQ468" s="114">
        <f>+COUNTIF(F468:AJ468,"－")</f>
        <v>0</v>
      </c>
      <c r="AR468" s="114">
        <f>+COUNTIF(F468:AJ468,"外")</f>
        <v>0</v>
      </c>
    </row>
    <row r="469" spans="2:44" x14ac:dyDescent="0.15">
      <c r="B469" s="507"/>
      <c r="C469" s="510"/>
      <c r="D469" s="115" t="s">
        <v>137</v>
      </c>
      <c r="E469" s="135"/>
      <c r="F469" s="116"/>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62"/>
      <c r="AK469" s="112">
        <f t="shared" ref="AK469:AK471" si="323">IF(D469="","",COUNT($F$458:$AJ$458)-AL469)</f>
        <v>0</v>
      </c>
      <c r="AL469" s="113">
        <f t="shared" ref="AL469:AL471" si="324">IF(D469="","",AQ469+AR469)</f>
        <v>0</v>
      </c>
      <c r="AM469" s="113">
        <f t="shared" ref="AM469:AM471" si="325">IF(D469="","",COUNTIF(F469:AJ469,"休"))</f>
        <v>0</v>
      </c>
      <c r="AN469" s="84" t="str">
        <f t="shared" ref="AN469:AN471" si="326">IF(D469="","",IFERROR(ROUND(AM469/AK469,3),""))</f>
        <v/>
      </c>
      <c r="AO469" s="513"/>
      <c r="AQ469" s="114">
        <f>+COUNTIF(F469:AJ469,"－")</f>
        <v>0</v>
      </c>
      <c r="AR469" s="114">
        <f>+COUNTIF(F469:AJ469,"外")</f>
        <v>0</v>
      </c>
    </row>
    <row r="470" spans="2:44" x14ac:dyDescent="0.15">
      <c r="B470" s="507"/>
      <c r="C470" s="510"/>
      <c r="E470" s="135"/>
      <c r="F470" s="116"/>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62"/>
      <c r="AK470" s="112" t="str">
        <f t="shared" si="323"/>
        <v/>
      </c>
      <c r="AL470" s="113" t="str">
        <f t="shared" si="324"/>
        <v/>
      </c>
      <c r="AM470" s="113" t="str">
        <f t="shared" si="325"/>
        <v/>
      </c>
      <c r="AN470" s="84" t="str">
        <f t="shared" si="326"/>
        <v/>
      </c>
      <c r="AO470" s="513"/>
      <c r="AQ470" s="114">
        <f>+COUNTIF(F470:AJ470,"－")</f>
        <v>0</v>
      </c>
      <c r="AR470" s="114">
        <f>+COUNTIF(F470:AJ470,"外")</f>
        <v>0</v>
      </c>
    </row>
    <row r="471" spans="2:44" x14ac:dyDescent="0.15">
      <c r="B471" s="507"/>
      <c r="C471" s="511"/>
      <c r="D471" s="136"/>
      <c r="E471" s="128"/>
      <c r="F471" s="179"/>
      <c r="G471" s="170"/>
      <c r="H471" s="170"/>
      <c r="I471" s="170"/>
      <c r="J471" s="170"/>
      <c r="K471" s="170"/>
      <c r="L471" s="170"/>
      <c r="M471" s="170"/>
      <c r="N471" s="170"/>
      <c r="O471" s="170"/>
      <c r="P471" s="170"/>
      <c r="Q471" s="170"/>
      <c r="R471" s="170"/>
      <c r="S471" s="170"/>
      <c r="T471" s="170"/>
      <c r="U471" s="170"/>
      <c r="V471" s="170"/>
      <c r="W471" s="170"/>
      <c r="X471" s="170"/>
      <c r="Y471" s="170"/>
      <c r="Z471" s="170"/>
      <c r="AA471" s="170"/>
      <c r="AB471" s="170"/>
      <c r="AC471" s="170"/>
      <c r="AD471" s="170"/>
      <c r="AE471" s="170"/>
      <c r="AF471" s="170"/>
      <c r="AG471" s="170"/>
      <c r="AH471" s="170"/>
      <c r="AI471" s="170"/>
      <c r="AJ471" s="180"/>
      <c r="AK471" s="112" t="str">
        <f t="shared" si="323"/>
        <v/>
      </c>
      <c r="AL471" s="113" t="str">
        <f t="shared" si="324"/>
        <v/>
      </c>
      <c r="AM471" s="113" t="str">
        <f t="shared" si="325"/>
        <v/>
      </c>
      <c r="AN471" s="84" t="str">
        <f t="shared" si="326"/>
        <v/>
      </c>
      <c r="AO471" s="513"/>
      <c r="AQ471" s="114">
        <f>+COUNTIF(F471:AJ471,"－")</f>
        <v>0</v>
      </c>
      <c r="AR471" s="114">
        <f>+COUNTIF(F471:AJ471,"外")</f>
        <v>0</v>
      </c>
    </row>
    <row r="472" spans="2:44" ht="15" x14ac:dyDescent="0.15">
      <c r="B472" s="507"/>
      <c r="C472" s="509" t="s">
        <v>79</v>
      </c>
      <c r="D472" s="101" t="s">
        <v>127</v>
      </c>
      <c r="E472" s="138" t="s">
        <v>149</v>
      </c>
      <c r="F472" s="103" t="s">
        <v>110</v>
      </c>
      <c r="G472" s="104" t="s">
        <v>110</v>
      </c>
      <c r="H472" s="104" t="s">
        <v>110</v>
      </c>
      <c r="I472" s="104" t="s">
        <v>110</v>
      </c>
      <c r="J472" s="104" t="s">
        <v>110</v>
      </c>
      <c r="K472" s="104" t="s">
        <v>110</v>
      </c>
      <c r="L472" s="104" t="s">
        <v>110</v>
      </c>
      <c r="M472" s="104" t="s">
        <v>110</v>
      </c>
      <c r="N472" s="104" t="s">
        <v>110</v>
      </c>
      <c r="O472" s="104" t="s">
        <v>110</v>
      </c>
      <c r="P472" s="104" t="s">
        <v>110</v>
      </c>
      <c r="Q472" s="104" t="s">
        <v>110</v>
      </c>
      <c r="R472" s="104" t="s">
        <v>110</v>
      </c>
      <c r="S472" s="104" t="s">
        <v>110</v>
      </c>
      <c r="T472" s="104" t="s">
        <v>110</v>
      </c>
      <c r="U472" s="104" t="s">
        <v>110</v>
      </c>
      <c r="V472" s="104" t="s">
        <v>110</v>
      </c>
      <c r="W472" s="104" t="s">
        <v>110</v>
      </c>
      <c r="X472" s="104" t="s">
        <v>110</v>
      </c>
      <c r="Y472" s="104" t="s">
        <v>110</v>
      </c>
      <c r="Z472" s="104" t="s">
        <v>110</v>
      </c>
      <c r="AA472" s="104" t="s">
        <v>110</v>
      </c>
      <c r="AB472" s="104" t="s">
        <v>110</v>
      </c>
      <c r="AC472" s="104" t="s">
        <v>110</v>
      </c>
      <c r="AD472" s="104" t="s">
        <v>110</v>
      </c>
      <c r="AE472" s="104" t="s">
        <v>110</v>
      </c>
      <c r="AF472" s="104" t="s">
        <v>110</v>
      </c>
      <c r="AG472" s="104" t="s">
        <v>110</v>
      </c>
      <c r="AH472" s="104" t="s">
        <v>110</v>
      </c>
      <c r="AI472" s="104" t="s">
        <v>110</v>
      </c>
      <c r="AJ472" s="176" t="s">
        <v>110</v>
      </c>
      <c r="AK472" s="131"/>
      <c r="AL472" s="114"/>
      <c r="AM472" s="139"/>
      <c r="AN472" s="133"/>
      <c r="AO472" s="513"/>
    </row>
    <row r="473" spans="2:44" x14ac:dyDescent="0.15">
      <c r="B473" s="507"/>
      <c r="C473" s="510"/>
      <c r="D473" s="140" t="s">
        <v>137</v>
      </c>
      <c r="E473" s="108"/>
      <c r="F473" s="169"/>
      <c r="G473" s="126"/>
      <c r="H473" s="126"/>
      <c r="I473" s="126"/>
      <c r="J473" s="126"/>
      <c r="K473" s="126"/>
      <c r="L473" s="126"/>
      <c r="M473" s="126"/>
      <c r="N473" s="126"/>
      <c r="O473" s="126"/>
      <c r="P473" s="126"/>
      <c r="Q473" s="126"/>
      <c r="R473" s="126"/>
      <c r="S473" s="126"/>
      <c r="T473" s="126"/>
      <c r="U473" s="126"/>
      <c r="V473" s="126"/>
      <c r="W473" s="126"/>
      <c r="X473" s="126"/>
      <c r="Y473" s="126"/>
      <c r="Z473" s="126"/>
      <c r="AA473" s="126"/>
      <c r="AB473" s="126"/>
      <c r="AC473" s="126"/>
      <c r="AD473" s="126"/>
      <c r="AE473" s="126"/>
      <c r="AF473" s="126"/>
      <c r="AG473" s="126"/>
      <c r="AH473" s="126"/>
      <c r="AI473" s="126"/>
      <c r="AJ473" s="181"/>
      <c r="AK473" s="112">
        <f>IF(D473="","",COUNT($F$458:$AJ$458)-AL473)</f>
        <v>0</v>
      </c>
      <c r="AL473" s="113">
        <f>IF(D473="","",AQ473+AR473)</f>
        <v>0</v>
      </c>
      <c r="AM473" s="113">
        <f>IF(D473="","",COUNTIF(F473:AJ473,"休"))</f>
        <v>0</v>
      </c>
      <c r="AN473" s="84" t="str">
        <f>IF(D473="","",IFERROR(ROUND(AM473/AK473,3),""))</f>
        <v/>
      </c>
      <c r="AO473" s="513"/>
      <c r="AQ473" s="114">
        <f>+COUNTIF(F473:AJ473,"－")</f>
        <v>0</v>
      </c>
      <c r="AR473" s="114">
        <f>+COUNTIF(F473:AJ473,"外")</f>
        <v>0</v>
      </c>
    </row>
    <row r="474" spans="2:44" x14ac:dyDescent="0.15">
      <c r="B474" s="507"/>
      <c r="C474" s="510"/>
      <c r="E474" s="135"/>
      <c r="F474" s="116"/>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62"/>
      <c r="AK474" s="112" t="str">
        <f t="shared" ref="AK474:AK476" si="327">IF(D474="","",COUNT($F$458:$AJ$458)-AL474)</f>
        <v/>
      </c>
      <c r="AL474" s="113" t="str">
        <f t="shared" ref="AL474:AL476" si="328">IF(D474="","",AQ474+AR474)</f>
        <v/>
      </c>
      <c r="AM474" s="113" t="str">
        <f t="shared" ref="AM474:AM476" si="329">IF(D474="","",COUNTIF(F474:AJ474,"休"))</f>
        <v/>
      </c>
      <c r="AN474" s="84" t="str">
        <f t="shared" ref="AN474:AN476" si="330">IF(D474="","",IFERROR(ROUND(AM474/AK474,3),""))</f>
        <v/>
      </c>
      <c r="AO474" s="513"/>
      <c r="AQ474" s="114">
        <f>+COUNTIF(F474:AJ474,"－")</f>
        <v>0</v>
      </c>
      <c r="AR474" s="114">
        <f>+COUNTIF(F474:AJ474,"外")</f>
        <v>0</v>
      </c>
    </row>
    <row r="475" spans="2:44" x14ac:dyDescent="0.15">
      <c r="B475" s="507"/>
      <c r="C475" s="510"/>
      <c r="E475" s="135"/>
      <c r="F475" s="116"/>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62"/>
      <c r="AK475" s="112" t="str">
        <f t="shared" si="327"/>
        <v/>
      </c>
      <c r="AL475" s="113" t="str">
        <f t="shared" si="328"/>
        <v/>
      </c>
      <c r="AM475" s="113" t="str">
        <f t="shared" si="329"/>
        <v/>
      </c>
      <c r="AN475" s="84" t="str">
        <f t="shared" si="330"/>
        <v/>
      </c>
      <c r="AO475" s="513"/>
      <c r="AQ475" s="114">
        <f>+COUNTIF(F475:AJ475,"－")</f>
        <v>0</v>
      </c>
      <c r="AR475" s="114">
        <f>+COUNTIF(F475:AJ475,"外")</f>
        <v>0</v>
      </c>
    </row>
    <row r="476" spans="2:44" ht="14.25" thickBot="1" x14ac:dyDescent="0.2">
      <c r="B476" s="508"/>
      <c r="C476" s="511"/>
      <c r="D476" s="136"/>
      <c r="E476" s="128"/>
      <c r="F476" s="179"/>
      <c r="G476" s="170"/>
      <c r="H476" s="170"/>
      <c r="I476" s="170"/>
      <c r="J476" s="170"/>
      <c r="K476" s="170"/>
      <c r="L476" s="170"/>
      <c r="M476" s="170"/>
      <c r="N476" s="170"/>
      <c r="O476" s="170"/>
      <c r="P476" s="170"/>
      <c r="Q476" s="170"/>
      <c r="R476" s="170"/>
      <c r="S476" s="170"/>
      <c r="T476" s="170"/>
      <c r="U476" s="170"/>
      <c r="V476" s="170"/>
      <c r="W476" s="170"/>
      <c r="X476" s="170"/>
      <c r="Y476" s="170"/>
      <c r="Z476" s="170"/>
      <c r="AA476" s="170"/>
      <c r="AB476" s="170"/>
      <c r="AC476" s="170"/>
      <c r="AD476" s="170"/>
      <c r="AE476" s="170"/>
      <c r="AF476" s="170"/>
      <c r="AG476" s="170"/>
      <c r="AH476" s="170"/>
      <c r="AI476" s="170"/>
      <c r="AJ476" s="180"/>
      <c r="AK476" s="144" t="str">
        <f t="shared" si="327"/>
        <v/>
      </c>
      <c r="AL476" s="128" t="str">
        <f t="shared" si="328"/>
        <v/>
      </c>
      <c r="AM476" s="128" t="str">
        <f t="shared" si="329"/>
        <v/>
      </c>
      <c r="AN476" s="84" t="str">
        <f t="shared" si="330"/>
        <v/>
      </c>
      <c r="AO476" s="514"/>
      <c r="AQ476" s="114">
        <f>+COUNTIF(F476:AJ476,"－")</f>
        <v>0</v>
      </c>
      <c r="AR476" s="114">
        <f>+COUNTIF(F476:AJ476,"外")</f>
        <v>0</v>
      </c>
    </row>
    <row r="477" spans="2:44" ht="14.25" thickBot="1" x14ac:dyDescent="0.2">
      <c r="B477" s="145"/>
      <c r="C477" s="146"/>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c r="AG477" s="111"/>
      <c r="AH477" s="111"/>
      <c r="AI477" s="111"/>
      <c r="AJ477" s="111"/>
      <c r="AK477" s="147"/>
      <c r="AM477" s="47"/>
      <c r="AN477" s="148" t="s">
        <v>153</v>
      </c>
      <c r="AO477" s="149" t="e">
        <f>IF(AO461&gt;=0.285,"OK","NG")</f>
        <v>#DIV/0!</v>
      </c>
      <c r="AQ477" s="47"/>
      <c r="AR477" s="47"/>
    </row>
    <row r="479" spans="2:44" hidden="1" x14ac:dyDescent="0.15">
      <c r="F479" s="47" t="e">
        <f>YEAR(F482)</f>
        <v>#VALUE!</v>
      </c>
      <c r="G479" s="47" t="e">
        <f>MONTH(F482)</f>
        <v>#VALUE!</v>
      </c>
    </row>
    <row r="480" spans="2:44" x14ac:dyDescent="0.15">
      <c r="B480" s="515"/>
      <c r="C480" s="516"/>
      <c r="D480" s="517"/>
      <c r="E480" s="151" t="s">
        <v>141</v>
      </c>
      <c r="F480" s="523" t="e">
        <f>F482</f>
        <v>#VALUE!</v>
      </c>
      <c r="G480" s="524"/>
      <c r="H480" s="524"/>
      <c r="I480" s="524"/>
      <c r="J480" s="524"/>
      <c r="K480" s="524"/>
      <c r="L480" s="524"/>
      <c r="M480" s="524"/>
      <c r="N480" s="524"/>
      <c r="O480" s="524"/>
      <c r="P480" s="524"/>
      <c r="Q480" s="524"/>
      <c r="R480" s="524"/>
      <c r="S480" s="524"/>
      <c r="T480" s="524"/>
      <c r="U480" s="524"/>
      <c r="V480" s="524"/>
      <c r="W480" s="524"/>
      <c r="X480" s="524"/>
      <c r="Y480" s="524"/>
      <c r="Z480" s="524"/>
      <c r="AA480" s="524"/>
      <c r="AB480" s="524"/>
      <c r="AC480" s="524"/>
      <c r="AD480" s="524"/>
      <c r="AE480" s="524"/>
      <c r="AF480" s="524"/>
      <c r="AG480" s="524"/>
      <c r="AH480" s="524"/>
      <c r="AI480" s="524"/>
      <c r="AJ480" s="524"/>
      <c r="AK480" s="526" t="s">
        <v>80</v>
      </c>
      <c r="AL480" s="529" t="s">
        <v>81</v>
      </c>
      <c r="AM480" s="532" t="s">
        <v>73</v>
      </c>
      <c r="AN480" s="481" t="s">
        <v>142</v>
      </c>
      <c r="AO480" s="479" t="s">
        <v>143</v>
      </c>
      <c r="AQ480" s="502" t="s">
        <v>144</v>
      </c>
      <c r="AR480" s="502" t="s">
        <v>109</v>
      </c>
    </row>
    <row r="481" spans="2:44" hidden="1" x14ac:dyDescent="0.15">
      <c r="B481" s="518"/>
      <c r="C481" s="505"/>
      <c r="D481" s="519"/>
      <c r="E481" s="152"/>
      <c r="F481" s="94" t="e">
        <f>DATE($F479,$G479,1)</f>
        <v>#VALUE!</v>
      </c>
      <c r="G481" s="94" t="e">
        <f t="shared" ref="G481:AJ481" si="331">F481+1</f>
        <v>#VALUE!</v>
      </c>
      <c r="H481" s="94" t="e">
        <f t="shared" si="331"/>
        <v>#VALUE!</v>
      </c>
      <c r="I481" s="94" t="e">
        <f t="shared" si="331"/>
        <v>#VALUE!</v>
      </c>
      <c r="J481" s="94" t="e">
        <f t="shared" si="331"/>
        <v>#VALUE!</v>
      </c>
      <c r="K481" s="94" t="e">
        <f t="shared" si="331"/>
        <v>#VALUE!</v>
      </c>
      <c r="L481" s="94" t="e">
        <f t="shared" si="331"/>
        <v>#VALUE!</v>
      </c>
      <c r="M481" s="94" t="e">
        <f t="shared" si="331"/>
        <v>#VALUE!</v>
      </c>
      <c r="N481" s="94" t="e">
        <f t="shared" si="331"/>
        <v>#VALUE!</v>
      </c>
      <c r="O481" s="94" t="e">
        <f t="shared" si="331"/>
        <v>#VALUE!</v>
      </c>
      <c r="P481" s="94" t="e">
        <f t="shared" si="331"/>
        <v>#VALUE!</v>
      </c>
      <c r="Q481" s="94" t="e">
        <f t="shared" si="331"/>
        <v>#VALUE!</v>
      </c>
      <c r="R481" s="94" t="e">
        <f t="shared" si="331"/>
        <v>#VALUE!</v>
      </c>
      <c r="S481" s="94" t="e">
        <f t="shared" si="331"/>
        <v>#VALUE!</v>
      </c>
      <c r="T481" s="94" t="e">
        <f t="shared" si="331"/>
        <v>#VALUE!</v>
      </c>
      <c r="U481" s="94" t="e">
        <f t="shared" si="331"/>
        <v>#VALUE!</v>
      </c>
      <c r="V481" s="94" t="e">
        <f t="shared" si="331"/>
        <v>#VALUE!</v>
      </c>
      <c r="W481" s="94" t="e">
        <f t="shared" si="331"/>
        <v>#VALUE!</v>
      </c>
      <c r="X481" s="94" t="e">
        <f t="shared" si="331"/>
        <v>#VALUE!</v>
      </c>
      <c r="Y481" s="94" t="e">
        <f t="shared" si="331"/>
        <v>#VALUE!</v>
      </c>
      <c r="Z481" s="94" t="e">
        <f t="shared" si="331"/>
        <v>#VALUE!</v>
      </c>
      <c r="AA481" s="94" t="e">
        <f t="shared" si="331"/>
        <v>#VALUE!</v>
      </c>
      <c r="AB481" s="94" t="e">
        <f t="shared" si="331"/>
        <v>#VALUE!</v>
      </c>
      <c r="AC481" s="94" t="e">
        <f t="shared" si="331"/>
        <v>#VALUE!</v>
      </c>
      <c r="AD481" s="94" t="e">
        <f t="shared" si="331"/>
        <v>#VALUE!</v>
      </c>
      <c r="AE481" s="94" t="e">
        <f t="shared" si="331"/>
        <v>#VALUE!</v>
      </c>
      <c r="AF481" s="94" t="e">
        <f t="shared" si="331"/>
        <v>#VALUE!</v>
      </c>
      <c r="AG481" s="94" t="e">
        <f t="shared" si="331"/>
        <v>#VALUE!</v>
      </c>
      <c r="AH481" s="94" t="e">
        <f t="shared" si="331"/>
        <v>#VALUE!</v>
      </c>
      <c r="AI481" s="94" t="e">
        <f t="shared" si="331"/>
        <v>#VALUE!</v>
      </c>
      <c r="AJ481" s="94" t="e">
        <f t="shared" si="331"/>
        <v>#VALUE!</v>
      </c>
      <c r="AK481" s="527"/>
      <c r="AL481" s="530"/>
      <c r="AM481" s="533"/>
      <c r="AN481" s="481"/>
      <c r="AO481" s="479"/>
      <c r="AQ481" s="502"/>
      <c r="AR481" s="502"/>
    </row>
    <row r="482" spans="2:44" x14ac:dyDescent="0.15">
      <c r="B482" s="518"/>
      <c r="C482" s="505"/>
      <c r="D482" s="519"/>
      <c r="E482" s="153" t="s">
        <v>145</v>
      </c>
      <c r="F482" s="154" t="e">
        <f>IF(EDATE(F457,1)&gt;$F$7,"",EDATE(F457,1))</f>
        <v>#VALUE!</v>
      </c>
      <c r="G482" s="94" t="e">
        <f t="shared" ref="G482:AJ482" si="332">IF(G481&gt;$F$7,"",IF(F482=EOMONTH(DATE($F479,$G479,1),0),"",IF(F482="","",F482+1)))</f>
        <v>#VALUE!</v>
      </c>
      <c r="H482" s="94" t="e">
        <f t="shared" si="332"/>
        <v>#VALUE!</v>
      </c>
      <c r="I482" s="94" t="e">
        <f t="shared" si="332"/>
        <v>#VALUE!</v>
      </c>
      <c r="J482" s="94" t="e">
        <f t="shared" si="332"/>
        <v>#VALUE!</v>
      </c>
      <c r="K482" s="94" t="e">
        <f t="shared" si="332"/>
        <v>#VALUE!</v>
      </c>
      <c r="L482" s="94" t="e">
        <f t="shared" si="332"/>
        <v>#VALUE!</v>
      </c>
      <c r="M482" s="94" t="e">
        <f t="shared" si="332"/>
        <v>#VALUE!</v>
      </c>
      <c r="N482" s="94" t="e">
        <f t="shared" si="332"/>
        <v>#VALUE!</v>
      </c>
      <c r="O482" s="94" t="e">
        <f t="shared" si="332"/>
        <v>#VALUE!</v>
      </c>
      <c r="P482" s="94" t="e">
        <f t="shared" si="332"/>
        <v>#VALUE!</v>
      </c>
      <c r="Q482" s="94" t="e">
        <f t="shared" si="332"/>
        <v>#VALUE!</v>
      </c>
      <c r="R482" s="94" t="e">
        <f t="shared" si="332"/>
        <v>#VALUE!</v>
      </c>
      <c r="S482" s="94" t="e">
        <f t="shared" si="332"/>
        <v>#VALUE!</v>
      </c>
      <c r="T482" s="94" t="e">
        <f t="shared" si="332"/>
        <v>#VALUE!</v>
      </c>
      <c r="U482" s="94" t="e">
        <f t="shared" si="332"/>
        <v>#VALUE!</v>
      </c>
      <c r="V482" s="94" t="e">
        <f t="shared" si="332"/>
        <v>#VALUE!</v>
      </c>
      <c r="W482" s="94" t="e">
        <f t="shared" si="332"/>
        <v>#VALUE!</v>
      </c>
      <c r="X482" s="94" t="e">
        <f t="shared" si="332"/>
        <v>#VALUE!</v>
      </c>
      <c r="Y482" s="94" t="e">
        <f t="shared" si="332"/>
        <v>#VALUE!</v>
      </c>
      <c r="Z482" s="94" t="e">
        <f t="shared" si="332"/>
        <v>#VALUE!</v>
      </c>
      <c r="AA482" s="94" t="e">
        <f t="shared" si="332"/>
        <v>#VALUE!</v>
      </c>
      <c r="AB482" s="94" t="e">
        <f t="shared" si="332"/>
        <v>#VALUE!</v>
      </c>
      <c r="AC482" s="94" t="e">
        <f t="shared" si="332"/>
        <v>#VALUE!</v>
      </c>
      <c r="AD482" s="94" t="e">
        <f t="shared" si="332"/>
        <v>#VALUE!</v>
      </c>
      <c r="AE482" s="94" t="e">
        <f t="shared" si="332"/>
        <v>#VALUE!</v>
      </c>
      <c r="AF482" s="94" t="e">
        <f t="shared" si="332"/>
        <v>#VALUE!</v>
      </c>
      <c r="AG482" s="94" t="e">
        <f t="shared" si="332"/>
        <v>#VALUE!</v>
      </c>
      <c r="AH482" s="94" t="e">
        <f t="shared" si="332"/>
        <v>#VALUE!</v>
      </c>
      <c r="AI482" s="94" t="e">
        <f t="shared" si="332"/>
        <v>#VALUE!</v>
      </c>
      <c r="AJ482" s="94" t="e">
        <f t="shared" si="332"/>
        <v>#VALUE!</v>
      </c>
      <c r="AK482" s="527"/>
      <c r="AL482" s="530"/>
      <c r="AM482" s="533"/>
      <c r="AN482" s="481"/>
      <c r="AO482" s="479"/>
      <c r="AQ482" s="502"/>
      <c r="AR482" s="502"/>
    </row>
    <row r="483" spans="2:44" x14ac:dyDescent="0.15">
      <c r="B483" s="520"/>
      <c r="C483" s="521"/>
      <c r="D483" s="522"/>
      <c r="E483" s="89" t="s">
        <v>65</v>
      </c>
      <c r="F483" s="155" t="str">
        <f>IFERROR(TEXT(WEEKDAY(+F482),"aaa"),"")</f>
        <v/>
      </c>
      <c r="G483" s="155" t="str">
        <f t="shared" ref="G483:AJ483" si="333">IFERROR(TEXT(WEEKDAY(+G482),"aaa"),"")</f>
        <v/>
      </c>
      <c r="H483" s="155" t="str">
        <f t="shared" si="333"/>
        <v/>
      </c>
      <c r="I483" s="155" t="str">
        <f t="shared" si="333"/>
        <v/>
      </c>
      <c r="J483" s="155" t="str">
        <f t="shared" si="333"/>
        <v/>
      </c>
      <c r="K483" s="155" t="str">
        <f t="shared" si="333"/>
        <v/>
      </c>
      <c r="L483" s="155" t="str">
        <f t="shared" si="333"/>
        <v/>
      </c>
      <c r="M483" s="155" t="str">
        <f t="shared" si="333"/>
        <v/>
      </c>
      <c r="N483" s="155" t="str">
        <f t="shared" si="333"/>
        <v/>
      </c>
      <c r="O483" s="155" t="str">
        <f t="shared" si="333"/>
        <v/>
      </c>
      <c r="P483" s="155" t="str">
        <f t="shared" si="333"/>
        <v/>
      </c>
      <c r="Q483" s="155" t="str">
        <f t="shared" si="333"/>
        <v/>
      </c>
      <c r="R483" s="155" t="str">
        <f t="shared" si="333"/>
        <v/>
      </c>
      <c r="S483" s="155" t="str">
        <f t="shared" si="333"/>
        <v/>
      </c>
      <c r="T483" s="155" t="str">
        <f t="shared" si="333"/>
        <v/>
      </c>
      <c r="U483" s="155" t="str">
        <f t="shared" si="333"/>
        <v/>
      </c>
      <c r="V483" s="155" t="str">
        <f t="shared" si="333"/>
        <v/>
      </c>
      <c r="W483" s="155" t="str">
        <f t="shared" si="333"/>
        <v/>
      </c>
      <c r="X483" s="155" t="str">
        <f t="shared" si="333"/>
        <v/>
      </c>
      <c r="Y483" s="155" t="str">
        <f t="shared" si="333"/>
        <v/>
      </c>
      <c r="Z483" s="155" t="str">
        <f t="shared" si="333"/>
        <v/>
      </c>
      <c r="AA483" s="155" t="str">
        <f t="shared" si="333"/>
        <v/>
      </c>
      <c r="AB483" s="155" t="str">
        <f t="shared" si="333"/>
        <v/>
      </c>
      <c r="AC483" s="155" t="str">
        <f t="shared" si="333"/>
        <v/>
      </c>
      <c r="AD483" s="155" t="str">
        <f t="shared" si="333"/>
        <v/>
      </c>
      <c r="AE483" s="155" t="str">
        <f t="shared" si="333"/>
        <v/>
      </c>
      <c r="AF483" s="155" t="str">
        <f t="shared" si="333"/>
        <v/>
      </c>
      <c r="AG483" s="155" t="str">
        <f t="shared" si="333"/>
        <v/>
      </c>
      <c r="AH483" s="155" t="str">
        <f t="shared" si="333"/>
        <v/>
      </c>
      <c r="AI483" s="155" t="str">
        <f t="shared" si="333"/>
        <v/>
      </c>
      <c r="AJ483" s="155" t="str">
        <f t="shared" si="333"/>
        <v/>
      </c>
      <c r="AK483" s="527"/>
      <c r="AL483" s="530"/>
      <c r="AM483" s="533"/>
      <c r="AN483" s="481"/>
      <c r="AO483" s="479"/>
      <c r="AQ483" s="502"/>
      <c r="AR483" s="502"/>
    </row>
    <row r="484" spans="2:44" ht="21" customHeight="1" x14ac:dyDescent="0.15">
      <c r="B484" s="156" t="s">
        <v>146</v>
      </c>
      <c r="C484" s="157" t="s">
        <v>126</v>
      </c>
      <c r="D484" s="101" t="s">
        <v>148</v>
      </c>
      <c r="E484" s="102" t="s">
        <v>149</v>
      </c>
      <c r="F484" s="103" t="s">
        <v>110</v>
      </c>
      <c r="G484" s="104" t="s">
        <v>110</v>
      </c>
      <c r="H484" s="104" t="s">
        <v>110</v>
      </c>
      <c r="I484" s="104" t="s">
        <v>110</v>
      </c>
      <c r="J484" s="104" t="s">
        <v>110</v>
      </c>
      <c r="K484" s="104" t="s">
        <v>110</v>
      </c>
      <c r="L484" s="104" t="s">
        <v>110</v>
      </c>
      <c r="M484" s="104" t="s">
        <v>110</v>
      </c>
      <c r="N484" s="104" t="s">
        <v>110</v>
      </c>
      <c r="O484" s="104" t="s">
        <v>110</v>
      </c>
      <c r="P484" s="104" t="s">
        <v>110</v>
      </c>
      <c r="Q484" s="104" t="s">
        <v>110</v>
      </c>
      <c r="R484" s="104" t="s">
        <v>110</v>
      </c>
      <c r="S484" s="104" t="s">
        <v>110</v>
      </c>
      <c r="T484" s="104" t="s">
        <v>110</v>
      </c>
      <c r="U484" s="104" t="s">
        <v>110</v>
      </c>
      <c r="V484" s="104" t="s">
        <v>110</v>
      </c>
      <c r="W484" s="104" t="s">
        <v>110</v>
      </c>
      <c r="X484" s="104" t="s">
        <v>110</v>
      </c>
      <c r="Y484" s="104" t="s">
        <v>110</v>
      </c>
      <c r="Z484" s="104" t="s">
        <v>110</v>
      </c>
      <c r="AA484" s="104" t="s">
        <v>110</v>
      </c>
      <c r="AB484" s="104" t="s">
        <v>110</v>
      </c>
      <c r="AC484" s="104" t="s">
        <v>110</v>
      </c>
      <c r="AD484" s="104" t="s">
        <v>110</v>
      </c>
      <c r="AE484" s="104" t="s">
        <v>110</v>
      </c>
      <c r="AF484" s="104" t="s">
        <v>110</v>
      </c>
      <c r="AG484" s="104" t="s">
        <v>110</v>
      </c>
      <c r="AH484" s="104" t="s">
        <v>110</v>
      </c>
      <c r="AI484" s="104" t="s">
        <v>110</v>
      </c>
      <c r="AJ484" s="176" t="s">
        <v>110</v>
      </c>
      <c r="AK484" s="528"/>
      <c r="AL484" s="531"/>
      <c r="AM484" s="534"/>
      <c r="AN484" s="106" t="s">
        <v>135</v>
      </c>
      <c r="AO484" s="105" t="s">
        <v>108</v>
      </c>
      <c r="AQ484" s="503"/>
      <c r="AR484" s="503"/>
    </row>
    <row r="485" spans="2:44" ht="13.5" customHeight="1" x14ac:dyDescent="0.15">
      <c r="B485" s="506" t="s">
        <v>75</v>
      </c>
      <c r="C485" s="509" t="s">
        <v>76</v>
      </c>
      <c r="D485" s="107" t="s">
        <v>136</v>
      </c>
      <c r="E485" s="108"/>
      <c r="F485" s="177"/>
      <c r="G485" s="165"/>
      <c r="H485" s="165"/>
      <c r="I485" s="165"/>
      <c r="J485" s="165"/>
      <c r="K485" s="165"/>
      <c r="L485" s="165"/>
      <c r="M485" s="165"/>
      <c r="N485" s="165"/>
      <c r="O485" s="165"/>
      <c r="P485" s="165"/>
      <c r="Q485" s="165"/>
      <c r="R485" s="165"/>
      <c r="S485" s="165"/>
      <c r="T485" s="165"/>
      <c r="U485" s="165"/>
      <c r="V485" s="165"/>
      <c r="W485" s="165"/>
      <c r="X485" s="165"/>
      <c r="Y485" s="165"/>
      <c r="Z485" s="165"/>
      <c r="AA485" s="165"/>
      <c r="AB485" s="165"/>
      <c r="AC485" s="165"/>
      <c r="AD485" s="165"/>
      <c r="AE485" s="165"/>
      <c r="AF485" s="165"/>
      <c r="AG485" s="165"/>
      <c r="AH485" s="165"/>
      <c r="AI485" s="165"/>
      <c r="AJ485" s="178"/>
      <c r="AK485" s="112">
        <f>IF(D485="","",COUNT($F$482:$AJ$482)-AL485)</f>
        <v>0</v>
      </c>
      <c r="AL485" s="113">
        <f>IF(D485="","",AQ485+AR485)</f>
        <v>0</v>
      </c>
      <c r="AM485" s="113">
        <f>IF(D485="","",COUNTIF(F485:AJ485,"休"))</f>
        <v>0</v>
      </c>
      <c r="AN485" s="84" t="str">
        <f>IF(D485="","",IFERROR(ROUND(AM485/AK485,3),""))</f>
        <v/>
      </c>
      <c r="AO485" s="512" t="e">
        <f>ROUND(AVERAGE(AN485:AN500),3)</f>
        <v>#DIV/0!</v>
      </c>
      <c r="AQ485" s="114">
        <f>+COUNTIF(F485:AJ485,"－")</f>
        <v>0</v>
      </c>
      <c r="AR485" s="114">
        <f>+COUNTIF(F485:AJ485,"外")</f>
        <v>0</v>
      </c>
    </row>
    <row r="486" spans="2:44" ht="13.5" customHeight="1" x14ac:dyDescent="0.15">
      <c r="B486" s="507"/>
      <c r="C486" s="510"/>
      <c r="D486" s="115" t="s">
        <v>137</v>
      </c>
      <c r="E486" s="108"/>
      <c r="F486" s="116"/>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62"/>
      <c r="AK486" s="112">
        <f t="shared" ref="AK486:AK490" si="334">IF(D486="","",COUNT($F$482:$AJ$482)-AL486)</f>
        <v>0</v>
      </c>
      <c r="AL486" s="113">
        <f t="shared" ref="AL486:AL490" si="335">IF(D486="","",AQ486+AR486)</f>
        <v>0</v>
      </c>
      <c r="AM486" s="113">
        <f t="shared" ref="AM486:AM490" si="336">IF(D486="","",COUNTIF(F486:AJ486,"休"))</f>
        <v>0</v>
      </c>
      <c r="AN486" s="84" t="str">
        <f t="shared" ref="AN486:AN490" si="337">IF(D486="","",IFERROR(ROUND(AM486/AK486,3),""))</f>
        <v/>
      </c>
      <c r="AO486" s="513"/>
      <c r="AQ486" s="114">
        <f>+COUNTIF(F486:AJ486,"－")</f>
        <v>0</v>
      </c>
      <c r="AR486" s="114">
        <f>+COUNTIF(F486:AJ486,"外")</f>
        <v>0</v>
      </c>
    </row>
    <row r="487" spans="2:44" x14ac:dyDescent="0.15">
      <c r="B487" s="507"/>
      <c r="C487" s="510"/>
      <c r="D487" s="120" t="s">
        <v>138</v>
      </c>
      <c r="E487" s="108"/>
      <c r="F487" s="116"/>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62"/>
      <c r="AK487" s="112">
        <f t="shared" si="334"/>
        <v>0</v>
      </c>
      <c r="AL487" s="113">
        <f t="shared" si="335"/>
        <v>0</v>
      </c>
      <c r="AM487" s="113">
        <f t="shared" si="336"/>
        <v>0</v>
      </c>
      <c r="AN487" s="84" t="str">
        <f t="shared" si="337"/>
        <v/>
      </c>
      <c r="AO487" s="513"/>
      <c r="AQ487" s="114">
        <f>+COUNTIF(F487:AJ487,"－")</f>
        <v>0</v>
      </c>
      <c r="AR487" s="114">
        <f t="shared" ref="AR487:AR490" si="338">+COUNTIF(F487:AJ487,"外")</f>
        <v>0</v>
      </c>
    </row>
    <row r="488" spans="2:44" x14ac:dyDescent="0.15">
      <c r="B488" s="507"/>
      <c r="C488" s="510"/>
      <c r="D488" s="120" t="s">
        <v>139</v>
      </c>
      <c r="E488" s="121"/>
      <c r="F488" s="116"/>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62"/>
      <c r="AK488" s="112">
        <f t="shared" si="334"/>
        <v>0</v>
      </c>
      <c r="AL488" s="113">
        <f t="shared" si="335"/>
        <v>0</v>
      </c>
      <c r="AM488" s="113">
        <f t="shared" si="336"/>
        <v>0</v>
      </c>
      <c r="AN488" s="84" t="str">
        <f t="shared" si="337"/>
        <v/>
      </c>
      <c r="AO488" s="513"/>
      <c r="AQ488" s="114">
        <f>+COUNTIF(F488:AJ488,"－")</f>
        <v>0</v>
      </c>
      <c r="AR488" s="114">
        <f t="shared" si="338"/>
        <v>0</v>
      </c>
    </row>
    <row r="489" spans="2:44" x14ac:dyDescent="0.15">
      <c r="B489" s="507"/>
      <c r="C489" s="510"/>
      <c r="D489" s="120" t="s">
        <v>140</v>
      </c>
      <c r="E489" s="108"/>
      <c r="F489" s="116"/>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62"/>
      <c r="AK489" s="112">
        <f t="shared" si="334"/>
        <v>0</v>
      </c>
      <c r="AL489" s="113">
        <f t="shared" si="335"/>
        <v>0</v>
      </c>
      <c r="AM489" s="113">
        <f t="shared" si="336"/>
        <v>0</v>
      </c>
      <c r="AN489" s="84" t="str">
        <f t="shared" si="337"/>
        <v/>
      </c>
      <c r="AO489" s="513"/>
      <c r="AQ489" s="114">
        <f t="shared" ref="AQ489:AQ490" si="339">+COUNTIF(F489:AJ489,"－")</f>
        <v>0</v>
      </c>
      <c r="AR489" s="114">
        <f t="shared" si="338"/>
        <v>0</v>
      </c>
    </row>
    <row r="490" spans="2:44" x14ac:dyDescent="0.15">
      <c r="B490" s="508"/>
      <c r="C490" s="511"/>
      <c r="D490" s="122">
        <f>E$29</f>
        <v>0</v>
      </c>
      <c r="E490" s="123"/>
      <c r="F490" s="179"/>
      <c r="G490" s="170"/>
      <c r="H490" s="170"/>
      <c r="I490" s="170"/>
      <c r="J490" s="170"/>
      <c r="K490" s="170"/>
      <c r="L490" s="170"/>
      <c r="M490" s="170"/>
      <c r="N490" s="170"/>
      <c r="O490" s="170"/>
      <c r="P490" s="170"/>
      <c r="Q490" s="170"/>
      <c r="R490" s="170"/>
      <c r="S490" s="170"/>
      <c r="T490" s="170"/>
      <c r="U490" s="170"/>
      <c r="V490" s="170"/>
      <c r="W490" s="170"/>
      <c r="X490" s="170"/>
      <c r="Y490" s="170"/>
      <c r="Z490" s="170"/>
      <c r="AA490" s="170"/>
      <c r="AB490" s="170"/>
      <c r="AC490" s="170"/>
      <c r="AD490" s="170"/>
      <c r="AE490" s="170"/>
      <c r="AF490" s="170"/>
      <c r="AG490" s="170"/>
      <c r="AH490" s="170"/>
      <c r="AI490" s="170"/>
      <c r="AJ490" s="180"/>
      <c r="AK490" s="112">
        <f t="shared" si="334"/>
        <v>0</v>
      </c>
      <c r="AL490" s="113">
        <f t="shared" si="335"/>
        <v>0</v>
      </c>
      <c r="AM490" s="128">
        <f t="shared" si="336"/>
        <v>0</v>
      </c>
      <c r="AN490" s="84" t="str">
        <f t="shared" si="337"/>
        <v/>
      </c>
      <c r="AO490" s="513"/>
      <c r="AQ490" s="114">
        <f t="shared" si="339"/>
        <v>0</v>
      </c>
      <c r="AR490" s="114">
        <f t="shared" si="338"/>
        <v>0</v>
      </c>
    </row>
    <row r="491" spans="2:44" ht="15" x14ac:dyDescent="0.15">
      <c r="B491" s="506" t="s">
        <v>77</v>
      </c>
      <c r="C491" s="509" t="s">
        <v>78</v>
      </c>
      <c r="D491" s="101" t="s">
        <v>127</v>
      </c>
      <c r="E491" s="129" t="s">
        <v>149</v>
      </c>
      <c r="F491" s="103" t="s">
        <v>167</v>
      </c>
      <c r="G491" s="104" t="s">
        <v>167</v>
      </c>
      <c r="H491" s="104" t="s">
        <v>166</v>
      </c>
      <c r="I491" s="104" t="s">
        <v>168</v>
      </c>
      <c r="J491" s="104" t="s">
        <v>166</v>
      </c>
      <c r="K491" s="104" t="s">
        <v>168</v>
      </c>
      <c r="L491" s="104" t="s">
        <v>168</v>
      </c>
      <c r="M491" s="104" t="s">
        <v>168</v>
      </c>
      <c r="N491" s="104" t="s">
        <v>168</v>
      </c>
      <c r="O491" s="104" t="s">
        <v>167</v>
      </c>
      <c r="P491" s="104" t="s">
        <v>168</v>
      </c>
      <c r="Q491" s="104" t="s">
        <v>168</v>
      </c>
      <c r="R491" s="104" t="s">
        <v>167</v>
      </c>
      <c r="S491" s="104" t="s">
        <v>168</v>
      </c>
      <c r="T491" s="104" t="s">
        <v>168</v>
      </c>
      <c r="U491" s="104" t="s">
        <v>168</v>
      </c>
      <c r="V491" s="104" t="s">
        <v>168</v>
      </c>
      <c r="W491" s="104" t="s">
        <v>167</v>
      </c>
      <c r="X491" s="104" t="s">
        <v>166</v>
      </c>
      <c r="Y491" s="104" t="s">
        <v>168</v>
      </c>
      <c r="Z491" s="104" t="s">
        <v>166</v>
      </c>
      <c r="AA491" s="104" t="s">
        <v>168</v>
      </c>
      <c r="AB491" s="104" t="s">
        <v>168</v>
      </c>
      <c r="AC491" s="104" t="s">
        <v>168</v>
      </c>
      <c r="AD491" s="104" t="s">
        <v>168</v>
      </c>
      <c r="AE491" s="104" t="s">
        <v>167</v>
      </c>
      <c r="AF491" s="104" t="s">
        <v>168</v>
      </c>
      <c r="AG491" s="104" t="s">
        <v>168</v>
      </c>
      <c r="AH491" s="104" t="s">
        <v>167</v>
      </c>
      <c r="AI491" s="104" t="s">
        <v>168</v>
      </c>
      <c r="AJ491" s="176" t="s">
        <v>168</v>
      </c>
      <c r="AK491" s="131"/>
      <c r="AL491" s="114"/>
      <c r="AM491" s="132"/>
      <c r="AN491" s="133"/>
      <c r="AO491" s="513"/>
    </row>
    <row r="492" spans="2:44" x14ac:dyDescent="0.15">
      <c r="B492" s="507"/>
      <c r="C492" s="510"/>
      <c r="D492" s="134" t="s">
        <v>136</v>
      </c>
      <c r="E492" s="108"/>
      <c r="F492" s="169"/>
      <c r="G492" s="126"/>
      <c r="H492" s="126"/>
      <c r="I492" s="126"/>
      <c r="J492" s="126"/>
      <c r="K492" s="126"/>
      <c r="L492" s="126"/>
      <c r="M492" s="126"/>
      <c r="N492" s="126"/>
      <c r="O492" s="126"/>
      <c r="P492" s="126"/>
      <c r="Q492" s="126"/>
      <c r="R492" s="126"/>
      <c r="S492" s="126"/>
      <c r="T492" s="126"/>
      <c r="U492" s="126"/>
      <c r="V492" s="126"/>
      <c r="W492" s="126"/>
      <c r="X492" s="126"/>
      <c r="Y492" s="126"/>
      <c r="Z492" s="126"/>
      <c r="AA492" s="126"/>
      <c r="AB492" s="126"/>
      <c r="AC492" s="126"/>
      <c r="AD492" s="126"/>
      <c r="AE492" s="126"/>
      <c r="AF492" s="126"/>
      <c r="AG492" s="126"/>
      <c r="AH492" s="126"/>
      <c r="AI492" s="126"/>
      <c r="AJ492" s="181"/>
      <c r="AK492" s="112">
        <f>IF(D492="","",COUNT($F$482:$AJ$482)-AL492)</f>
        <v>0</v>
      </c>
      <c r="AL492" s="113">
        <f>IF(D492="","",AQ492+AR492)</f>
        <v>0</v>
      </c>
      <c r="AM492" s="113">
        <f>IF(D492="","",COUNTIF(F492:AJ492,"休"))</f>
        <v>0</v>
      </c>
      <c r="AN492" s="84" t="str">
        <f>IF(D492="","",IFERROR(ROUND(AM492/AK492,3),""))</f>
        <v/>
      </c>
      <c r="AO492" s="513"/>
      <c r="AQ492" s="114">
        <f>+COUNTIF(F492:AJ492,"－")</f>
        <v>0</v>
      </c>
      <c r="AR492" s="114">
        <f>+COUNTIF(F492:AJ492,"外")</f>
        <v>0</v>
      </c>
    </row>
    <row r="493" spans="2:44" x14ac:dyDescent="0.15">
      <c r="B493" s="507"/>
      <c r="C493" s="510"/>
      <c r="D493" s="115" t="s">
        <v>137</v>
      </c>
      <c r="E493" s="135"/>
      <c r="F493" s="116"/>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62"/>
      <c r="AK493" s="112">
        <f t="shared" ref="AK493:AK495" si="340">IF(D493="","",COUNT($F$482:$AJ$482)-AL493)</f>
        <v>0</v>
      </c>
      <c r="AL493" s="113">
        <f t="shared" ref="AL493:AL495" si="341">IF(D493="","",AQ493+AR493)</f>
        <v>0</v>
      </c>
      <c r="AM493" s="113">
        <f t="shared" ref="AM493:AM495" si="342">IF(D493="","",COUNTIF(F493:AJ493,"休"))</f>
        <v>0</v>
      </c>
      <c r="AN493" s="84" t="str">
        <f t="shared" ref="AN493:AN495" si="343">IF(D493="","",IFERROR(ROUND(AM493/AK493,3),""))</f>
        <v/>
      </c>
      <c r="AO493" s="513"/>
      <c r="AQ493" s="114">
        <f>+COUNTIF(F493:AJ493,"－")</f>
        <v>0</v>
      </c>
      <c r="AR493" s="114">
        <f>+COUNTIF(F493:AJ493,"外")</f>
        <v>0</v>
      </c>
    </row>
    <row r="494" spans="2:44" x14ac:dyDescent="0.15">
      <c r="B494" s="507"/>
      <c r="C494" s="510"/>
      <c r="E494" s="135"/>
      <c r="F494" s="116"/>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62"/>
      <c r="AK494" s="112" t="str">
        <f t="shared" si="340"/>
        <v/>
      </c>
      <c r="AL494" s="113" t="str">
        <f t="shared" si="341"/>
        <v/>
      </c>
      <c r="AM494" s="113" t="str">
        <f t="shared" si="342"/>
        <v/>
      </c>
      <c r="AN494" s="84" t="str">
        <f t="shared" si="343"/>
        <v/>
      </c>
      <c r="AO494" s="513"/>
      <c r="AQ494" s="114">
        <f>+COUNTIF(F494:AJ494,"－")</f>
        <v>0</v>
      </c>
      <c r="AR494" s="114">
        <f>+COUNTIF(F494:AJ494,"外")</f>
        <v>0</v>
      </c>
    </row>
    <row r="495" spans="2:44" x14ac:dyDescent="0.15">
      <c r="B495" s="507"/>
      <c r="C495" s="511"/>
      <c r="D495" s="136"/>
      <c r="E495" s="128"/>
      <c r="F495" s="179"/>
      <c r="G495" s="170"/>
      <c r="H495" s="170"/>
      <c r="I495" s="170"/>
      <c r="J495" s="170"/>
      <c r="K495" s="170"/>
      <c r="L495" s="170"/>
      <c r="M495" s="170"/>
      <c r="N495" s="170"/>
      <c r="O495" s="170"/>
      <c r="P495" s="170"/>
      <c r="Q495" s="170"/>
      <c r="R495" s="170"/>
      <c r="S495" s="170"/>
      <c r="T495" s="170"/>
      <c r="U495" s="170"/>
      <c r="V495" s="170"/>
      <c r="W495" s="170"/>
      <c r="X495" s="170"/>
      <c r="Y495" s="170"/>
      <c r="Z495" s="170"/>
      <c r="AA495" s="170"/>
      <c r="AB495" s="170"/>
      <c r="AC495" s="170"/>
      <c r="AD495" s="170"/>
      <c r="AE495" s="170"/>
      <c r="AF495" s="170"/>
      <c r="AG495" s="170"/>
      <c r="AH495" s="170"/>
      <c r="AI495" s="170"/>
      <c r="AJ495" s="180"/>
      <c r="AK495" s="112" t="str">
        <f t="shared" si="340"/>
        <v/>
      </c>
      <c r="AL495" s="113" t="str">
        <f t="shared" si="341"/>
        <v/>
      </c>
      <c r="AM495" s="113" t="str">
        <f t="shared" si="342"/>
        <v/>
      </c>
      <c r="AN495" s="84" t="str">
        <f t="shared" si="343"/>
        <v/>
      </c>
      <c r="AO495" s="513"/>
      <c r="AQ495" s="114">
        <f>+COUNTIF(F495:AJ495,"－")</f>
        <v>0</v>
      </c>
      <c r="AR495" s="114">
        <f>+COUNTIF(F495:AJ495,"外")</f>
        <v>0</v>
      </c>
    </row>
    <row r="496" spans="2:44" ht="15" x14ac:dyDescent="0.15">
      <c r="B496" s="507"/>
      <c r="C496" s="509" t="s">
        <v>79</v>
      </c>
      <c r="D496" s="101" t="s">
        <v>148</v>
      </c>
      <c r="E496" s="138" t="s">
        <v>149</v>
      </c>
      <c r="F496" s="103" t="s">
        <v>110</v>
      </c>
      <c r="G496" s="104" t="s">
        <v>110</v>
      </c>
      <c r="H496" s="104" t="s">
        <v>110</v>
      </c>
      <c r="I496" s="104" t="s">
        <v>110</v>
      </c>
      <c r="J496" s="104" t="s">
        <v>110</v>
      </c>
      <c r="K496" s="104" t="s">
        <v>110</v>
      </c>
      <c r="L496" s="104" t="s">
        <v>110</v>
      </c>
      <c r="M496" s="104" t="s">
        <v>110</v>
      </c>
      <c r="N496" s="104" t="s">
        <v>110</v>
      </c>
      <c r="O496" s="104" t="s">
        <v>110</v>
      </c>
      <c r="P496" s="104" t="s">
        <v>110</v>
      </c>
      <c r="Q496" s="104" t="s">
        <v>110</v>
      </c>
      <c r="R496" s="104" t="s">
        <v>110</v>
      </c>
      <c r="S496" s="104" t="s">
        <v>110</v>
      </c>
      <c r="T496" s="104" t="s">
        <v>110</v>
      </c>
      <c r="U496" s="104" t="s">
        <v>110</v>
      </c>
      <c r="V496" s="104" t="s">
        <v>110</v>
      </c>
      <c r="W496" s="104" t="s">
        <v>110</v>
      </c>
      <c r="X496" s="104" t="s">
        <v>110</v>
      </c>
      <c r="Y496" s="104" t="s">
        <v>110</v>
      </c>
      <c r="Z496" s="104" t="s">
        <v>110</v>
      </c>
      <c r="AA496" s="104" t="s">
        <v>110</v>
      </c>
      <c r="AB496" s="104" t="s">
        <v>110</v>
      </c>
      <c r="AC496" s="104" t="s">
        <v>110</v>
      </c>
      <c r="AD496" s="104" t="s">
        <v>110</v>
      </c>
      <c r="AE496" s="104" t="s">
        <v>110</v>
      </c>
      <c r="AF496" s="104" t="s">
        <v>110</v>
      </c>
      <c r="AG496" s="104" t="s">
        <v>110</v>
      </c>
      <c r="AH496" s="104" t="s">
        <v>110</v>
      </c>
      <c r="AI496" s="104" t="s">
        <v>110</v>
      </c>
      <c r="AJ496" s="176" t="s">
        <v>110</v>
      </c>
      <c r="AK496" s="131"/>
      <c r="AL496" s="114"/>
      <c r="AM496" s="139"/>
      <c r="AN496" s="133"/>
      <c r="AO496" s="513"/>
    </row>
    <row r="497" spans="2:44" x14ac:dyDescent="0.15">
      <c r="B497" s="507"/>
      <c r="C497" s="510"/>
      <c r="D497" s="140" t="s">
        <v>137</v>
      </c>
      <c r="E497" s="108"/>
      <c r="F497" s="169"/>
      <c r="G497" s="126"/>
      <c r="H497" s="126"/>
      <c r="I497" s="126"/>
      <c r="J497" s="126"/>
      <c r="K497" s="126"/>
      <c r="L497" s="126"/>
      <c r="M497" s="126"/>
      <c r="N497" s="126"/>
      <c r="O497" s="126"/>
      <c r="P497" s="126"/>
      <c r="Q497" s="126"/>
      <c r="R497" s="126"/>
      <c r="S497" s="126"/>
      <c r="T497" s="126"/>
      <c r="U497" s="126"/>
      <c r="V497" s="126"/>
      <c r="W497" s="126"/>
      <c r="X497" s="126"/>
      <c r="Y497" s="126"/>
      <c r="Z497" s="126"/>
      <c r="AA497" s="126"/>
      <c r="AB497" s="126"/>
      <c r="AC497" s="126"/>
      <c r="AD497" s="126"/>
      <c r="AE497" s="126"/>
      <c r="AF497" s="126"/>
      <c r="AG497" s="126"/>
      <c r="AH497" s="126"/>
      <c r="AI497" s="126"/>
      <c r="AJ497" s="181"/>
      <c r="AK497" s="112">
        <f>IF(D497="","",COUNT($F$482:$AJ$482)-AL497)</f>
        <v>0</v>
      </c>
      <c r="AL497" s="113">
        <f>IF(D497="","",AQ497+AR497)</f>
        <v>0</v>
      </c>
      <c r="AM497" s="113">
        <f>IF(D497="","",COUNTIF(F497:AJ497,"休"))</f>
        <v>0</v>
      </c>
      <c r="AN497" s="84" t="str">
        <f>IF(D497="","",IFERROR(ROUND(AM497/AK497,3),""))</f>
        <v/>
      </c>
      <c r="AO497" s="513"/>
      <c r="AQ497" s="114">
        <f>+COUNTIF(F497:AJ497,"－")</f>
        <v>0</v>
      </c>
      <c r="AR497" s="114">
        <f>+COUNTIF(F497:AJ497,"外")</f>
        <v>0</v>
      </c>
    </row>
    <row r="498" spans="2:44" x14ac:dyDescent="0.15">
      <c r="B498" s="507"/>
      <c r="C498" s="510"/>
      <c r="E498" s="135"/>
      <c r="F498" s="116"/>
      <c r="G498" s="117"/>
      <c r="H498" s="117"/>
      <c r="I498" s="117"/>
      <c r="J498" s="117"/>
      <c r="K498" s="117"/>
      <c r="L498" s="117"/>
      <c r="M498" s="117"/>
      <c r="N498" s="117"/>
      <c r="O498" s="117"/>
      <c r="P498" s="117"/>
      <c r="Q498" s="117"/>
      <c r="R498" s="117"/>
      <c r="S498" s="117"/>
      <c r="T498" s="117"/>
      <c r="U498" s="117"/>
      <c r="V498" s="117"/>
      <c r="W498" s="117"/>
      <c r="X498" s="117"/>
      <c r="Y498" s="117"/>
      <c r="Z498" s="117"/>
      <c r="AA498" s="117"/>
      <c r="AB498" s="117"/>
      <c r="AC498" s="117"/>
      <c r="AD498" s="117"/>
      <c r="AE498" s="117"/>
      <c r="AF498" s="117"/>
      <c r="AG498" s="117"/>
      <c r="AH498" s="117"/>
      <c r="AI498" s="117"/>
      <c r="AJ498" s="162"/>
      <c r="AK498" s="112" t="str">
        <f t="shared" ref="AK498:AK500" si="344">IF(D498="","",COUNT($F$482:$AJ$482)-AL498)</f>
        <v/>
      </c>
      <c r="AL498" s="113" t="str">
        <f t="shared" ref="AL498:AL500" si="345">IF(D498="","",AQ498+AR498)</f>
        <v/>
      </c>
      <c r="AM498" s="113" t="str">
        <f t="shared" ref="AM498:AM500" si="346">IF(D498="","",COUNTIF(F498:AJ498,"休"))</f>
        <v/>
      </c>
      <c r="AN498" s="84" t="str">
        <f t="shared" ref="AN498:AN500" si="347">IF(D498="","",IFERROR(ROUND(AM498/AK498,3),""))</f>
        <v/>
      </c>
      <c r="AO498" s="513"/>
      <c r="AQ498" s="114">
        <f>+COUNTIF(F498:AJ498,"－")</f>
        <v>0</v>
      </c>
      <c r="AR498" s="114">
        <f>+COUNTIF(F498:AJ498,"外")</f>
        <v>0</v>
      </c>
    </row>
    <row r="499" spans="2:44" x14ac:dyDescent="0.15">
      <c r="B499" s="507"/>
      <c r="C499" s="510"/>
      <c r="E499" s="135"/>
      <c r="F499" s="116"/>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62"/>
      <c r="AK499" s="112" t="str">
        <f t="shared" si="344"/>
        <v/>
      </c>
      <c r="AL499" s="113" t="str">
        <f t="shared" si="345"/>
        <v/>
      </c>
      <c r="AM499" s="113" t="str">
        <f t="shared" si="346"/>
        <v/>
      </c>
      <c r="AN499" s="84" t="str">
        <f t="shared" si="347"/>
        <v/>
      </c>
      <c r="AO499" s="513"/>
      <c r="AQ499" s="114">
        <f>+COUNTIF(F499:AJ499,"－")</f>
        <v>0</v>
      </c>
      <c r="AR499" s="114">
        <f>+COUNTIF(F499:AJ499,"外")</f>
        <v>0</v>
      </c>
    </row>
    <row r="500" spans="2:44" ht="14.25" thickBot="1" x14ac:dyDescent="0.2">
      <c r="B500" s="508"/>
      <c r="C500" s="511"/>
      <c r="D500" s="136"/>
      <c r="E500" s="128"/>
      <c r="F500" s="179"/>
      <c r="G500" s="170"/>
      <c r="H500" s="170"/>
      <c r="I500" s="170"/>
      <c r="J500" s="170"/>
      <c r="K500" s="170"/>
      <c r="L500" s="170"/>
      <c r="M500" s="170"/>
      <c r="N500" s="170"/>
      <c r="O500" s="170"/>
      <c r="P500" s="170"/>
      <c r="Q500" s="170"/>
      <c r="R500" s="170"/>
      <c r="S500" s="170"/>
      <c r="T500" s="170"/>
      <c r="U500" s="170"/>
      <c r="V500" s="170"/>
      <c r="W500" s="170"/>
      <c r="X500" s="170"/>
      <c r="Y500" s="170"/>
      <c r="Z500" s="170"/>
      <c r="AA500" s="170"/>
      <c r="AB500" s="170"/>
      <c r="AC500" s="170"/>
      <c r="AD500" s="170"/>
      <c r="AE500" s="170"/>
      <c r="AF500" s="170"/>
      <c r="AG500" s="170"/>
      <c r="AH500" s="170"/>
      <c r="AI500" s="170"/>
      <c r="AJ500" s="180"/>
      <c r="AK500" s="144" t="str">
        <f t="shared" si="344"/>
        <v/>
      </c>
      <c r="AL500" s="128" t="str">
        <f t="shared" si="345"/>
        <v/>
      </c>
      <c r="AM500" s="128" t="str">
        <f t="shared" si="346"/>
        <v/>
      </c>
      <c r="AN500" s="84" t="str">
        <f t="shared" si="347"/>
        <v/>
      </c>
      <c r="AO500" s="514"/>
      <c r="AQ500" s="114">
        <f>+COUNTIF(F500:AJ500,"－")</f>
        <v>0</v>
      </c>
      <c r="AR500" s="114">
        <f>+COUNTIF(F500:AJ500,"外")</f>
        <v>0</v>
      </c>
    </row>
    <row r="501" spans="2:44" ht="14.25" thickBot="1" x14ac:dyDescent="0.2">
      <c r="B501" s="145"/>
      <c r="C501" s="146"/>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c r="AG501" s="111"/>
      <c r="AH501" s="111"/>
      <c r="AI501" s="111"/>
      <c r="AJ501" s="111"/>
      <c r="AK501" s="147"/>
      <c r="AM501" s="47"/>
      <c r="AN501" s="148" t="s">
        <v>153</v>
      </c>
      <c r="AO501" s="149" t="e">
        <f>IF(AO485&gt;=0.285,"OK","NG")</f>
        <v>#DIV/0!</v>
      </c>
      <c r="AQ501" s="47"/>
      <c r="AR501" s="47"/>
    </row>
    <row r="503" spans="2:44" hidden="1" x14ac:dyDescent="0.15">
      <c r="F503" s="47" t="e">
        <f>YEAR(F506)</f>
        <v>#VALUE!</v>
      </c>
      <c r="G503" s="47" t="e">
        <f>MONTH(F506)</f>
        <v>#VALUE!</v>
      </c>
    </row>
    <row r="504" spans="2:44" x14ac:dyDescent="0.15">
      <c r="B504" s="515"/>
      <c r="C504" s="516"/>
      <c r="D504" s="517"/>
      <c r="E504" s="151" t="s">
        <v>141</v>
      </c>
      <c r="F504" s="523" t="e">
        <f>F506</f>
        <v>#VALUE!</v>
      </c>
      <c r="G504" s="524"/>
      <c r="H504" s="524"/>
      <c r="I504" s="524"/>
      <c r="J504" s="524"/>
      <c r="K504" s="524"/>
      <c r="L504" s="524"/>
      <c r="M504" s="524"/>
      <c r="N504" s="524"/>
      <c r="O504" s="524"/>
      <c r="P504" s="524"/>
      <c r="Q504" s="524"/>
      <c r="R504" s="524"/>
      <c r="S504" s="524"/>
      <c r="T504" s="524"/>
      <c r="U504" s="524"/>
      <c r="V504" s="524"/>
      <c r="W504" s="524"/>
      <c r="X504" s="524"/>
      <c r="Y504" s="524"/>
      <c r="Z504" s="524"/>
      <c r="AA504" s="524"/>
      <c r="AB504" s="524"/>
      <c r="AC504" s="524"/>
      <c r="AD504" s="524"/>
      <c r="AE504" s="524"/>
      <c r="AF504" s="524"/>
      <c r="AG504" s="524"/>
      <c r="AH504" s="524"/>
      <c r="AI504" s="524"/>
      <c r="AJ504" s="524"/>
      <c r="AK504" s="526" t="s">
        <v>80</v>
      </c>
      <c r="AL504" s="529" t="s">
        <v>81</v>
      </c>
      <c r="AM504" s="532" t="s">
        <v>73</v>
      </c>
      <c r="AN504" s="481" t="s">
        <v>142</v>
      </c>
      <c r="AO504" s="479" t="s">
        <v>143</v>
      </c>
      <c r="AQ504" s="502" t="s">
        <v>144</v>
      </c>
      <c r="AR504" s="502" t="s">
        <v>109</v>
      </c>
    </row>
    <row r="505" spans="2:44" hidden="1" x14ac:dyDescent="0.15">
      <c r="B505" s="518"/>
      <c r="C505" s="505"/>
      <c r="D505" s="519"/>
      <c r="E505" s="152"/>
      <c r="F505" s="94" t="e">
        <f>DATE($F503,$G503,1)</f>
        <v>#VALUE!</v>
      </c>
      <c r="G505" s="94" t="e">
        <f t="shared" ref="G505:AJ505" si="348">F505+1</f>
        <v>#VALUE!</v>
      </c>
      <c r="H505" s="94" t="e">
        <f t="shared" si="348"/>
        <v>#VALUE!</v>
      </c>
      <c r="I505" s="94" t="e">
        <f t="shared" si="348"/>
        <v>#VALUE!</v>
      </c>
      <c r="J505" s="94" t="e">
        <f t="shared" si="348"/>
        <v>#VALUE!</v>
      </c>
      <c r="K505" s="94" t="e">
        <f t="shared" si="348"/>
        <v>#VALUE!</v>
      </c>
      <c r="L505" s="94" t="e">
        <f t="shared" si="348"/>
        <v>#VALUE!</v>
      </c>
      <c r="M505" s="94" t="e">
        <f t="shared" si="348"/>
        <v>#VALUE!</v>
      </c>
      <c r="N505" s="94" t="e">
        <f t="shared" si="348"/>
        <v>#VALUE!</v>
      </c>
      <c r="O505" s="94" t="e">
        <f t="shared" si="348"/>
        <v>#VALUE!</v>
      </c>
      <c r="P505" s="94" t="e">
        <f t="shared" si="348"/>
        <v>#VALUE!</v>
      </c>
      <c r="Q505" s="94" t="e">
        <f t="shared" si="348"/>
        <v>#VALUE!</v>
      </c>
      <c r="R505" s="94" t="e">
        <f t="shared" si="348"/>
        <v>#VALUE!</v>
      </c>
      <c r="S505" s="94" t="e">
        <f t="shared" si="348"/>
        <v>#VALUE!</v>
      </c>
      <c r="T505" s="94" t="e">
        <f t="shared" si="348"/>
        <v>#VALUE!</v>
      </c>
      <c r="U505" s="94" t="e">
        <f t="shared" si="348"/>
        <v>#VALUE!</v>
      </c>
      <c r="V505" s="94" t="e">
        <f t="shared" si="348"/>
        <v>#VALUE!</v>
      </c>
      <c r="W505" s="94" t="e">
        <f t="shared" si="348"/>
        <v>#VALUE!</v>
      </c>
      <c r="X505" s="94" t="e">
        <f t="shared" si="348"/>
        <v>#VALUE!</v>
      </c>
      <c r="Y505" s="94" t="e">
        <f t="shared" si="348"/>
        <v>#VALUE!</v>
      </c>
      <c r="Z505" s="94" t="e">
        <f t="shared" si="348"/>
        <v>#VALUE!</v>
      </c>
      <c r="AA505" s="94" t="e">
        <f t="shared" si="348"/>
        <v>#VALUE!</v>
      </c>
      <c r="AB505" s="94" t="e">
        <f t="shared" si="348"/>
        <v>#VALUE!</v>
      </c>
      <c r="AC505" s="94" t="e">
        <f t="shared" si="348"/>
        <v>#VALUE!</v>
      </c>
      <c r="AD505" s="94" t="e">
        <f t="shared" si="348"/>
        <v>#VALUE!</v>
      </c>
      <c r="AE505" s="94" t="e">
        <f t="shared" si="348"/>
        <v>#VALUE!</v>
      </c>
      <c r="AF505" s="94" t="e">
        <f t="shared" si="348"/>
        <v>#VALUE!</v>
      </c>
      <c r="AG505" s="94" t="e">
        <f t="shared" si="348"/>
        <v>#VALUE!</v>
      </c>
      <c r="AH505" s="94" t="e">
        <f t="shared" si="348"/>
        <v>#VALUE!</v>
      </c>
      <c r="AI505" s="94" t="e">
        <f t="shared" si="348"/>
        <v>#VALUE!</v>
      </c>
      <c r="AJ505" s="94" t="e">
        <f t="shared" si="348"/>
        <v>#VALUE!</v>
      </c>
      <c r="AK505" s="527"/>
      <c r="AL505" s="530"/>
      <c r="AM505" s="533"/>
      <c r="AN505" s="481"/>
      <c r="AO505" s="479"/>
      <c r="AQ505" s="502"/>
      <c r="AR505" s="502"/>
    </row>
    <row r="506" spans="2:44" x14ac:dyDescent="0.15">
      <c r="B506" s="518"/>
      <c r="C506" s="505"/>
      <c r="D506" s="519"/>
      <c r="E506" s="153" t="s">
        <v>145</v>
      </c>
      <c r="F506" s="154" t="e">
        <f>IF(EDATE(F481,1)&gt;$F$7,"",EDATE(F481,1))</f>
        <v>#VALUE!</v>
      </c>
      <c r="G506" s="94" t="e">
        <f t="shared" ref="G506:AJ506" si="349">IF(G505&gt;$F$7,"",IF(F506=EOMONTH(DATE($F503,$G503,1),0),"",IF(F506="","",F506+1)))</f>
        <v>#VALUE!</v>
      </c>
      <c r="H506" s="94" t="e">
        <f t="shared" si="349"/>
        <v>#VALUE!</v>
      </c>
      <c r="I506" s="94" t="e">
        <f t="shared" si="349"/>
        <v>#VALUE!</v>
      </c>
      <c r="J506" s="94" t="e">
        <f t="shared" si="349"/>
        <v>#VALUE!</v>
      </c>
      <c r="K506" s="94" t="e">
        <f t="shared" si="349"/>
        <v>#VALUE!</v>
      </c>
      <c r="L506" s="94" t="e">
        <f t="shared" si="349"/>
        <v>#VALUE!</v>
      </c>
      <c r="M506" s="94" t="e">
        <f t="shared" si="349"/>
        <v>#VALUE!</v>
      </c>
      <c r="N506" s="94" t="e">
        <f t="shared" si="349"/>
        <v>#VALUE!</v>
      </c>
      <c r="O506" s="94" t="e">
        <f t="shared" si="349"/>
        <v>#VALUE!</v>
      </c>
      <c r="P506" s="94" t="e">
        <f t="shared" si="349"/>
        <v>#VALUE!</v>
      </c>
      <c r="Q506" s="94" t="e">
        <f t="shared" si="349"/>
        <v>#VALUE!</v>
      </c>
      <c r="R506" s="94" t="e">
        <f t="shared" si="349"/>
        <v>#VALUE!</v>
      </c>
      <c r="S506" s="94" t="e">
        <f t="shared" si="349"/>
        <v>#VALUE!</v>
      </c>
      <c r="T506" s="94" t="e">
        <f t="shared" si="349"/>
        <v>#VALUE!</v>
      </c>
      <c r="U506" s="94" t="e">
        <f t="shared" si="349"/>
        <v>#VALUE!</v>
      </c>
      <c r="V506" s="94" t="e">
        <f t="shared" si="349"/>
        <v>#VALUE!</v>
      </c>
      <c r="W506" s="94" t="e">
        <f t="shared" si="349"/>
        <v>#VALUE!</v>
      </c>
      <c r="X506" s="94" t="e">
        <f t="shared" si="349"/>
        <v>#VALUE!</v>
      </c>
      <c r="Y506" s="94" t="e">
        <f t="shared" si="349"/>
        <v>#VALUE!</v>
      </c>
      <c r="Z506" s="94" t="e">
        <f t="shared" si="349"/>
        <v>#VALUE!</v>
      </c>
      <c r="AA506" s="94" t="e">
        <f t="shared" si="349"/>
        <v>#VALUE!</v>
      </c>
      <c r="AB506" s="94" t="e">
        <f t="shared" si="349"/>
        <v>#VALUE!</v>
      </c>
      <c r="AC506" s="94" t="e">
        <f t="shared" si="349"/>
        <v>#VALUE!</v>
      </c>
      <c r="AD506" s="94" t="e">
        <f t="shared" si="349"/>
        <v>#VALUE!</v>
      </c>
      <c r="AE506" s="94" t="e">
        <f t="shared" si="349"/>
        <v>#VALUE!</v>
      </c>
      <c r="AF506" s="94" t="e">
        <f t="shared" si="349"/>
        <v>#VALUE!</v>
      </c>
      <c r="AG506" s="94" t="e">
        <f t="shared" si="349"/>
        <v>#VALUE!</v>
      </c>
      <c r="AH506" s="94" t="e">
        <f t="shared" si="349"/>
        <v>#VALUE!</v>
      </c>
      <c r="AI506" s="94" t="e">
        <f t="shared" si="349"/>
        <v>#VALUE!</v>
      </c>
      <c r="AJ506" s="94" t="e">
        <f t="shared" si="349"/>
        <v>#VALUE!</v>
      </c>
      <c r="AK506" s="527"/>
      <c r="AL506" s="530"/>
      <c r="AM506" s="533"/>
      <c r="AN506" s="481"/>
      <c r="AO506" s="479"/>
      <c r="AQ506" s="502"/>
      <c r="AR506" s="502"/>
    </row>
    <row r="507" spans="2:44" x14ac:dyDescent="0.15">
      <c r="B507" s="520"/>
      <c r="C507" s="521"/>
      <c r="D507" s="522"/>
      <c r="E507" s="89" t="s">
        <v>65</v>
      </c>
      <c r="F507" s="155" t="str">
        <f>IFERROR(TEXT(WEEKDAY(+F506),"aaa"),"")</f>
        <v/>
      </c>
      <c r="G507" s="155" t="str">
        <f t="shared" ref="G507:AJ507" si="350">IFERROR(TEXT(WEEKDAY(+G506),"aaa"),"")</f>
        <v/>
      </c>
      <c r="H507" s="155" t="str">
        <f t="shared" si="350"/>
        <v/>
      </c>
      <c r="I507" s="155" t="str">
        <f t="shared" si="350"/>
        <v/>
      </c>
      <c r="J507" s="155" t="str">
        <f t="shared" si="350"/>
        <v/>
      </c>
      <c r="K507" s="155" t="str">
        <f t="shared" si="350"/>
        <v/>
      </c>
      <c r="L507" s="155" t="str">
        <f t="shared" si="350"/>
        <v/>
      </c>
      <c r="M507" s="155" t="str">
        <f t="shared" si="350"/>
        <v/>
      </c>
      <c r="N507" s="155" t="str">
        <f t="shared" si="350"/>
        <v/>
      </c>
      <c r="O507" s="155" t="str">
        <f t="shared" si="350"/>
        <v/>
      </c>
      <c r="P507" s="155" t="str">
        <f t="shared" si="350"/>
        <v/>
      </c>
      <c r="Q507" s="155" t="str">
        <f t="shared" si="350"/>
        <v/>
      </c>
      <c r="R507" s="155" t="str">
        <f t="shared" si="350"/>
        <v/>
      </c>
      <c r="S507" s="155" t="str">
        <f t="shared" si="350"/>
        <v/>
      </c>
      <c r="T507" s="155" t="str">
        <f t="shared" si="350"/>
        <v/>
      </c>
      <c r="U507" s="155" t="str">
        <f t="shared" si="350"/>
        <v/>
      </c>
      <c r="V507" s="155" t="str">
        <f t="shared" si="350"/>
        <v/>
      </c>
      <c r="W507" s="155" t="str">
        <f t="shared" si="350"/>
        <v/>
      </c>
      <c r="X507" s="155" t="str">
        <f t="shared" si="350"/>
        <v/>
      </c>
      <c r="Y507" s="155" t="str">
        <f t="shared" si="350"/>
        <v/>
      </c>
      <c r="Z507" s="155" t="str">
        <f t="shared" si="350"/>
        <v/>
      </c>
      <c r="AA507" s="155" t="str">
        <f t="shared" si="350"/>
        <v/>
      </c>
      <c r="AB507" s="155" t="str">
        <f t="shared" si="350"/>
        <v/>
      </c>
      <c r="AC507" s="155" t="str">
        <f t="shared" si="350"/>
        <v/>
      </c>
      <c r="AD507" s="155" t="str">
        <f t="shared" si="350"/>
        <v/>
      </c>
      <c r="AE507" s="155" t="str">
        <f t="shared" si="350"/>
        <v/>
      </c>
      <c r="AF507" s="155" t="str">
        <f t="shared" si="350"/>
        <v/>
      </c>
      <c r="AG507" s="155" t="str">
        <f t="shared" si="350"/>
        <v/>
      </c>
      <c r="AH507" s="155" t="str">
        <f t="shared" si="350"/>
        <v/>
      </c>
      <c r="AI507" s="155" t="str">
        <f t="shared" si="350"/>
        <v/>
      </c>
      <c r="AJ507" s="155" t="str">
        <f t="shared" si="350"/>
        <v/>
      </c>
      <c r="AK507" s="527"/>
      <c r="AL507" s="530"/>
      <c r="AM507" s="533"/>
      <c r="AN507" s="481"/>
      <c r="AO507" s="479"/>
      <c r="AQ507" s="502"/>
      <c r="AR507" s="502"/>
    </row>
    <row r="508" spans="2:44" ht="21" customHeight="1" x14ac:dyDescent="0.15">
      <c r="B508" s="156" t="s">
        <v>146</v>
      </c>
      <c r="C508" s="157" t="s">
        <v>126</v>
      </c>
      <c r="D508" s="101" t="s">
        <v>148</v>
      </c>
      <c r="E508" s="102" t="s">
        <v>149</v>
      </c>
      <c r="F508" s="103" t="s">
        <v>110</v>
      </c>
      <c r="G508" s="104" t="s">
        <v>110</v>
      </c>
      <c r="H508" s="104" t="s">
        <v>110</v>
      </c>
      <c r="I508" s="104" t="s">
        <v>110</v>
      </c>
      <c r="J508" s="104" t="s">
        <v>110</v>
      </c>
      <c r="K508" s="104" t="s">
        <v>110</v>
      </c>
      <c r="L508" s="104" t="s">
        <v>110</v>
      </c>
      <c r="M508" s="104" t="s">
        <v>110</v>
      </c>
      <c r="N508" s="104" t="s">
        <v>110</v>
      </c>
      <c r="O508" s="104" t="s">
        <v>110</v>
      </c>
      <c r="P508" s="104" t="s">
        <v>110</v>
      </c>
      <c r="Q508" s="104" t="s">
        <v>110</v>
      </c>
      <c r="R508" s="104" t="s">
        <v>110</v>
      </c>
      <c r="S508" s="104" t="s">
        <v>110</v>
      </c>
      <c r="T508" s="104" t="s">
        <v>110</v>
      </c>
      <c r="U508" s="104" t="s">
        <v>110</v>
      </c>
      <c r="V508" s="104" t="s">
        <v>110</v>
      </c>
      <c r="W508" s="104" t="s">
        <v>110</v>
      </c>
      <c r="X508" s="104" t="s">
        <v>110</v>
      </c>
      <c r="Y508" s="104" t="s">
        <v>110</v>
      </c>
      <c r="Z508" s="104" t="s">
        <v>110</v>
      </c>
      <c r="AA508" s="104" t="s">
        <v>110</v>
      </c>
      <c r="AB508" s="104" t="s">
        <v>110</v>
      </c>
      <c r="AC508" s="104" t="s">
        <v>110</v>
      </c>
      <c r="AD508" s="104" t="s">
        <v>110</v>
      </c>
      <c r="AE508" s="104" t="s">
        <v>110</v>
      </c>
      <c r="AF508" s="104" t="s">
        <v>110</v>
      </c>
      <c r="AG508" s="104" t="s">
        <v>110</v>
      </c>
      <c r="AH508" s="104" t="s">
        <v>110</v>
      </c>
      <c r="AI508" s="104" t="s">
        <v>110</v>
      </c>
      <c r="AJ508" s="176" t="s">
        <v>110</v>
      </c>
      <c r="AK508" s="528"/>
      <c r="AL508" s="531"/>
      <c r="AM508" s="534"/>
      <c r="AN508" s="106" t="s">
        <v>170</v>
      </c>
      <c r="AO508" s="105" t="s">
        <v>108</v>
      </c>
      <c r="AQ508" s="503"/>
      <c r="AR508" s="503"/>
    </row>
    <row r="509" spans="2:44" ht="13.5" customHeight="1" x14ac:dyDescent="0.15">
      <c r="B509" s="506" t="s">
        <v>75</v>
      </c>
      <c r="C509" s="509" t="s">
        <v>76</v>
      </c>
      <c r="D509" s="107" t="s">
        <v>136</v>
      </c>
      <c r="E509" s="108"/>
      <c r="F509" s="177"/>
      <c r="G509" s="165"/>
      <c r="H509" s="165"/>
      <c r="I509" s="165"/>
      <c r="J509" s="165"/>
      <c r="K509" s="165"/>
      <c r="L509" s="165"/>
      <c r="M509" s="165"/>
      <c r="N509" s="165"/>
      <c r="O509" s="165"/>
      <c r="P509" s="165"/>
      <c r="Q509" s="165"/>
      <c r="R509" s="165"/>
      <c r="S509" s="165"/>
      <c r="T509" s="165"/>
      <c r="U509" s="165"/>
      <c r="V509" s="165"/>
      <c r="W509" s="165"/>
      <c r="X509" s="165"/>
      <c r="Y509" s="165"/>
      <c r="Z509" s="165"/>
      <c r="AA509" s="165"/>
      <c r="AB509" s="165"/>
      <c r="AC509" s="165"/>
      <c r="AD509" s="165"/>
      <c r="AE509" s="165"/>
      <c r="AF509" s="165"/>
      <c r="AG509" s="165"/>
      <c r="AH509" s="165"/>
      <c r="AI509" s="165"/>
      <c r="AJ509" s="178"/>
      <c r="AK509" s="112">
        <f>IF(D509="","",COUNT($F$506:$AJ$506)-AL509)</f>
        <v>0</v>
      </c>
      <c r="AL509" s="113">
        <f>IF(D509="","",AQ509+AR509)</f>
        <v>0</v>
      </c>
      <c r="AM509" s="113">
        <f>IF(D509="","",COUNTIF(F509:AJ509,"休"))</f>
        <v>0</v>
      </c>
      <c r="AN509" s="84" t="str">
        <f>IF(D509="","",IFERROR(ROUND(AM509/AK509,3),""))</f>
        <v/>
      </c>
      <c r="AO509" s="512" t="e">
        <f>ROUND(AVERAGE(AN509:AN524),3)</f>
        <v>#DIV/0!</v>
      </c>
      <c r="AQ509" s="114">
        <f>+COUNTIF(F509:AJ509,"－")</f>
        <v>0</v>
      </c>
      <c r="AR509" s="114">
        <f>+COUNTIF(F509:AJ509,"外")</f>
        <v>0</v>
      </c>
    </row>
    <row r="510" spans="2:44" ht="13.5" customHeight="1" x14ac:dyDescent="0.15">
      <c r="B510" s="507"/>
      <c r="C510" s="510"/>
      <c r="D510" s="115" t="s">
        <v>137</v>
      </c>
      <c r="E510" s="108"/>
      <c r="F510" s="116"/>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62"/>
      <c r="AK510" s="112">
        <f t="shared" ref="AK510:AK514" si="351">IF(D510="","",COUNT($F$506:$AJ$506)-AL510)</f>
        <v>0</v>
      </c>
      <c r="AL510" s="113">
        <f t="shared" ref="AL510:AL514" si="352">IF(D510="","",AQ510+AR510)</f>
        <v>0</v>
      </c>
      <c r="AM510" s="113">
        <f t="shared" ref="AM510:AM514" si="353">IF(D510="","",COUNTIF(F510:AJ510,"休"))</f>
        <v>0</v>
      </c>
      <c r="AN510" s="84" t="str">
        <f t="shared" ref="AN510:AN514" si="354">IF(D510="","",IFERROR(ROUND(AM510/AK510,3),""))</f>
        <v/>
      </c>
      <c r="AO510" s="513"/>
      <c r="AQ510" s="114">
        <f>+COUNTIF(F510:AJ510,"－")</f>
        <v>0</v>
      </c>
      <c r="AR510" s="114">
        <f>+COUNTIF(F510:AJ510,"外")</f>
        <v>0</v>
      </c>
    </row>
    <row r="511" spans="2:44" x14ac:dyDescent="0.15">
      <c r="B511" s="507"/>
      <c r="C511" s="510"/>
      <c r="D511" s="120" t="s">
        <v>138</v>
      </c>
      <c r="E511" s="108"/>
      <c r="F511" s="116"/>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62"/>
      <c r="AK511" s="112">
        <f t="shared" si="351"/>
        <v>0</v>
      </c>
      <c r="AL511" s="113">
        <f t="shared" si="352"/>
        <v>0</v>
      </c>
      <c r="AM511" s="113">
        <f t="shared" si="353"/>
        <v>0</v>
      </c>
      <c r="AN511" s="84" t="str">
        <f t="shared" si="354"/>
        <v/>
      </c>
      <c r="AO511" s="513"/>
      <c r="AQ511" s="114">
        <f>+COUNTIF(F511:AJ511,"－")</f>
        <v>0</v>
      </c>
      <c r="AR511" s="114">
        <f t="shared" ref="AR511:AR514" si="355">+COUNTIF(F511:AJ511,"外")</f>
        <v>0</v>
      </c>
    </row>
    <row r="512" spans="2:44" x14ac:dyDescent="0.15">
      <c r="B512" s="507"/>
      <c r="C512" s="510"/>
      <c r="D512" s="120" t="s">
        <v>139</v>
      </c>
      <c r="E512" s="121"/>
      <c r="F512" s="116"/>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62"/>
      <c r="AK512" s="112">
        <f t="shared" si="351"/>
        <v>0</v>
      </c>
      <c r="AL512" s="113">
        <f t="shared" si="352"/>
        <v>0</v>
      </c>
      <c r="AM512" s="113">
        <f t="shared" si="353"/>
        <v>0</v>
      </c>
      <c r="AN512" s="84" t="str">
        <f t="shared" si="354"/>
        <v/>
      </c>
      <c r="AO512" s="513"/>
      <c r="AQ512" s="114">
        <f>+COUNTIF(F512:AJ512,"－")</f>
        <v>0</v>
      </c>
      <c r="AR512" s="114">
        <f t="shared" si="355"/>
        <v>0</v>
      </c>
    </row>
    <row r="513" spans="2:44" x14ac:dyDescent="0.15">
      <c r="B513" s="507"/>
      <c r="C513" s="510"/>
      <c r="D513" s="120" t="s">
        <v>140</v>
      </c>
      <c r="E513" s="108"/>
      <c r="F513" s="116"/>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62"/>
      <c r="AK513" s="112">
        <f t="shared" si="351"/>
        <v>0</v>
      </c>
      <c r="AL513" s="113">
        <f t="shared" si="352"/>
        <v>0</v>
      </c>
      <c r="AM513" s="113">
        <f t="shared" si="353"/>
        <v>0</v>
      </c>
      <c r="AN513" s="84" t="str">
        <f t="shared" si="354"/>
        <v/>
      </c>
      <c r="AO513" s="513"/>
      <c r="AQ513" s="114">
        <f t="shared" ref="AQ513:AQ514" si="356">+COUNTIF(F513:AJ513,"－")</f>
        <v>0</v>
      </c>
      <c r="AR513" s="114">
        <f t="shared" si="355"/>
        <v>0</v>
      </c>
    </row>
    <row r="514" spans="2:44" x14ac:dyDescent="0.15">
      <c r="B514" s="508"/>
      <c r="C514" s="511"/>
      <c r="D514" s="122">
        <f>E$29</f>
        <v>0</v>
      </c>
      <c r="E514" s="123"/>
      <c r="F514" s="179"/>
      <c r="G514" s="170"/>
      <c r="H514" s="170"/>
      <c r="I514" s="170"/>
      <c r="J514" s="170"/>
      <c r="K514" s="170"/>
      <c r="L514" s="170"/>
      <c r="M514" s="170"/>
      <c r="N514" s="170"/>
      <c r="O514" s="170"/>
      <c r="P514" s="170"/>
      <c r="Q514" s="170"/>
      <c r="R514" s="170"/>
      <c r="S514" s="170"/>
      <c r="T514" s="170"/>
      <c r="U514" s="170"/>
      <c r="V514" s="170"/>
      <c r="W514" s="170"/>
      <c r="X514" s="170"/>
      <c r="Y514" s="170"/>
      <c r="Z514" s="170"/>
      <c r="AA514" s="170"/>
      <c r="AB514" s="170"/>
      <c r="AC514" s="170"/>
      <c r="AD514" s="170"/>
      <c r="AE514" s="170"/>
      <c r="AF514" s="170"/>
      <c r="AG514" s="170"/>
      <c r="AH514" s="170"/>
      <c r="AI514" s="170"/>
      <c r="AJ514" s="180"/>
      <c r="AK514" s="112">
        <f t="shared" si="351"/>
        <v>0</v>
      </c>
      <c r="AL514" s="113">
        <f t="shared" si="352"/>
        <v>0</v>
      </c>
      <c r="AM514" s="128">
        <f t="shared" si="353"/>
        <v>0</v>
      </c>
      <c r="AN514" s="84" t="str">
        <f t="shared" si="354"/>
        <v/>
      </c>
      <c r="AO514" s="513"/>
      <c r="AQ514" s="114">
        <f t="shared" si="356"/>
        <v>0</v>
      </c>
      <c r="AR514" s="114">
        <f t="shared" si="355"/>
        <v>0</v>
      </c>
    </row>
    <row r="515" spans="2:44" ht="15" x14ac:dyDescent="0.15">
      <c r="B515" s="506" t="s">
        <v>77</v>
      </c>
      <c r="C515" s="509" t="s">
        <v>78</v>
      </c>
      <c r="D515" s="101" t="s">
        <v>148</v>
      </c>
      <c r="E515" s="129" t="s">
        <v>149</v>
      </c>
      <c r="F515" s="103" t="s">
        <v>165</v>
      </c>
      <c r="G515" s="104" t="s">
        <v>167</v>
      </c>
      <c r="H515" s="104" t="s">
        <v>166</v>
      </c>
      <c r="I515" s="104" t="s">
        <v>168</v>
      </c>
      <c r="J515" s="104" t="s">
        <v>168</v>
      </c>
      <c r="K515" s="104" t="s">
        <v>167</v>
      </c>
      <c r="L515" s="104" t="s">
        <v>165</v>
      </c>
      <c r="M515" s="104" t="s">
        <v>165</v>
      </c>
      <c r="N515" s="104" t="s">
        <v>165</v>
      </c>
      <c r="O515" s="104" t="s">
        <v>166</v>
      </c>
      <c r="P515" s="104" t="s">
        <v>165</v>
      </c>
      <c r="Q515" s="104" t="s">
        <v>166</v>
      </c>
      <c r="R515" s="104" t="s">
        <v>167</v>
      </c>
      <c r="S515" s="104" t="s">
        <v>167</v>
      </c>
      <c r="T515" s="104" t="s">
        <v>165</v>
      </c>
      <c r="U515" s="104" t="s">
        <v>165</v>
      </c>
      <c r="V515" s="104" t="s">
        <v>167</v>
      </c>
      <c r="W515" s="104" t="s">
        <v>165</v>
      </c>
      <c r="X515" s="104" t="s">
        <v>165</v>
      </c>
      <c r="Y515" s="104" t="s">
        <v>168</v>
      </c>
      <c r="Z515" s="104" t="s">
        <v>167</v>
      </c>
      <c r="AA515" s="104" t="s">
        <v>166</v>
      </c>
      <c r="AB515" s="104" t="s">
        <v>165</v>
      </c>
      <c r="AC515" s="104" t="s">
        <v>167</v>
      </c>
      <c r="AD515" s="104" t="s">
        <v>167</v>
      </c>
      <c r="AE515" s="104" t="s">
        <v>166</v>
      </c>
      <c r="AF515" s="104" t="s">
        <v>168</v>
      </c>
      <c r="AG515" s="104" t="s">
        <v>166</v>
      </c>
      <c r="AH515" s="104" t="s">
        <v>167</v>
      </c>
      <c r="AI515" s="104" t="s">
        <v>166</v>
      </c>
      <c r="AJ515" s="176" t="s">
        <v>168</v>
      </c>
      <c r="AK515" s="131"/>
      <c r="AL515" s="114"/>
      <c r="AM515" s="132"/>
      <c r="AN515" s="133"/>
      <c r="AO515" s="513"/>
    </row>
    <row r="516" spans="2:44" x14ac:dyDescent="0.15">
      <c r="B516" s="507"/>
      <c r="C516" s="510"/>
      <c r="D516" s="134" t="s">
        <v>136</v>
      </c>
      <c r="E516" s="108"/>
      <c r="F516" s="169"/>
      <c r="G516" s="126"/>
      <c r="H516" s="126"/>
      <c r="I516" s="126"/>
      <c r="J516" s="126"/>
      <c r="K516" s="126"/>
      <c r="L516" s="126"/>
      <c r="M516" s="126"/>
      <c r="N516" s="126"/>
      <c r="O516" s="126"/>
      <c r="P516" s="126"/>
      <c r="Q516" s="126"/>
      <c r="R516" s="126"/>
      <c r="S516" s="126"/>
      <c r="T516" s="126"/>
      <c r="U516" s="126"/>
      <c r="V516" s="126"/>
      <c r="W516" s="126"/>
      <c r="X516" s="126"/>
      <c r="Y516" s="126"/>
      <c r="Z516" s="126"/>
      <c r="AA516" s="126"/>
      <c r="AB516" s="126"/>
      <c r="AC516" s="126"/>
      <c r="AD516" s="126"/>
      <c r="AE516" s="126"/>
      <c r="AF516" s="126"/>
      <c r="AG516" s="126"/>
      <c r="AH516" s="126"/>
      <c r="AI516" s="126"/>
      <c r="AJ516" s="181"/>
      <c r="AK516" s="112">
        <f>IF(D516="","",COUNT($F$506:$AJ$506)-AL516)</f>
        <v>0</v>
      </c>
      <c r="AL516" s="113">
        <f>IF(D516="","",AQ516+AR516)</f>
        <v>0</v>
      </c>
      <c r="AM516" s="113">
        <f>IF(D516="","",COUNTIF(F516:AJ516,"休"))</f>
        <v>0</v>
      </c>
      <c r="AN516" s="84" t="str">
        <f>IF(D516="","",IFERROR(ROUND(AM516/AK516,3),""))</f>
        <v/>
      </c>
      <c r="AO516" s="513"/>
      <c r="AQ516" s="114">
        <f>+COUNTIF(F516:AJ516,"－")</f>
        <v>0</v>
      </c>
      <c r="AR516" s="114">
        <f>+COUNTIF(F516:AJ516,"外")</f>
        <v>0</v>
      </c>
    </row>
    <row r="517" spans="2:44" x14ac:dyDescent="0.15">
      <c r="B517" s="507"/>
      <c r="C517" s="510"/>
      <c r="D517" s="115" t="s">
        <v>137</v>
      </c>
      <c r="E517" s="135"/>
      <c r="F517" s="116"/>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62"/>
      <c r="AK517" s="112">
        <f t="shared" ref="AK517:AK519" si="357">IF(D517="","",COUNT($F$506:$AJ$506)-AL517)</f>
        <v>0</v>
      </c>
      <c r="AL517" s="113">
        <f t="shared" ref="AL517:AL519" si="358">IF(D517="","",AQ517+AR517)</f>
        <v>0</v>
      </c>
      <c r="AM517" s="113">
        <f t="shared" ref="AM517:AM519" si="359">IF(D517="","",COUNTIF(F517:AJ517,"休"))</f>
        <v>0</v>
      </c>
      <c r="AN517" s="84" t="str">
        <f t="shared" ref="AN517:AN519" si="360">IF(D517="","",IFERROR(ROUND(AM517/AK517,3),""))</f>
        <v/>
      </c>
      <c r="AO517" s="513"/>
      <c r="AQ517" s="114">
        <f>+COUNTIF(F517:AJ517,"－")</f>
        <v>0</v>
      </c>
      <c r="AR517" s="114">
        <f>+COUNTIF(F517:AJ517,"外")</f>
        <v>0</v>
      </c>
    </row>
    <row r="518" spans="2:44" x14ac:dyDescent="0.15">
      <c r="B518" s="507"/>
      <c r="C518" s="510"/>
      <c r="E518" s="135"/>
      <c r="F518" s="116"/>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62"/>
      <c r="AK518" s="112" t="str">
        <f t="shared" si="357"/>
        <v/>
      </c>
      <c r="AL518" s="113" t="str">
        <f t="shared" si="358"/>
        <v/>
      </c>
      <c r="AM518" s="113" t="str">
        <f t="shared" si="359"/>
        <v/>
      </c>
      <c r="AN518" s="84" t="str">
        <f t="shared" si="360"/>
        <v/>
      </c>
      <c r="AO518" s="513"/>
      <c r="AQ518" s="114">
        <f>+COUNTIF(F518:AJ518,"－")</f>
        <v>0</v>
      </c>
      <c r="AR518" s="114">
        <f>+COUNTIF(F518:AJ518,"外")</f>
        <v>0</v>
      </c>
    </row>
    <row r="519" spans="2:44" x14ac:dyDescent="0.15">
      <c r="B519" s="507"/>
      <c r="C519" s="511"/>
      <c r="D519" s="136"/>
      <c r="E519" s="128"/>
      <c r="F519" s="179"/>
      <c r="G519" s="170"/>
      <c r="H519" s="170"/>
      <c r="I519" s="170"/>
      <c r="J519" s="170"/>
      <c r="K519" s="170"/>
      <c r="L519" s="170"/>
      <c r="M519" s="170"/>
      <c r="N519" s="170"/>
      <c r="O519" s="170"/>
      <c r="P519" s="170"/>
      <c r="Q519" s="170"/>
      <c r="R519" s="170"/>
      <c r="S519" s="170"/>
      <c r="T519" s="170"/>
      <c r="U519" s="170"/>
      <c r="V519" s="170"/>
      <c r="W519" s="170"/>
      <c r="X519" s="170"/>
      <c r="Y519" s="170"/>
      <c r="Z519" s="170"/>
      <c r="AA519" s="170"/>
      <c r="AB519" s="170"/>
      <c r="AC519" s="170"/>
      <c r="AD519" s="170"/>
      <c r="AE519" s="170"/>
      <c r="AF519" s="170"/>
      <c r="AG519" s="170"/>
      <c r="AH519" s="170"/>
      <c r="AI519" s="170"/>
      <c r="AJ519" s="180"/>
      <c r="AK519" s="112" t="str">
        <f t="shared" si="357"/>
        <v/>
      </c>
      <c r="AL519" s="113" t="str">
        <f t="shared" si="358"/>
        <v/>
      </c>
      <c r="AM519" s="113" t="str">
        <f t="shared" si="359"/>
        <v/>
      </c>
      <c r="AN519" s="84" t="str">
        <f t="shared" si="360"/>
        <v/>
      </c>
      <c r="AO519" s="513"/>
      <c r="AQ519" s="114">
        <f>+COUNTIF(F519:AJ519,"－")</f>
        <v>0</v>
      </c>
      <c r="AR519" s="114">
        <f>+COUNTIF(F519:AJ519,"外")</f>
        <v>0</v>
      </c>
    </row>
    <row r="520" spans="2:44" ht="15" x14ac:dyDescent="0.15">
      <c r="B520" s="507"/>
      <c r="C520" s="509" t="s">
        <v>79</v>
      </c>
      <c r="D520" s="101" t="s">
        <v>155</v>
      </c>
      <c r="E520" s="138" t="s">
        <v>149</v>
      </c>
      <c r="F520" s="103" t="s">
        <v>110</v>
      </c>
      <c r="G520" s="104" t="s">
        <v>110</v>
      </c>
      <c r="H520" s="104" t="s">
        <v>110</v>
      </c>
      <c r="I520" s="104" t="s">
        <v>110</v>
      </c>
      <c r="J520" s="104" t="s">
        <v>110</v>
      </c>
      <c r="K520" s="104" t="s">
        <v>110</v>
      </c>
      <c r="L520" s="104" t="s">
        <v>110</v>
      </c>
      <c r="M520" s="104" t="s">
        <v>110</v>
      </c>
      <c r="N520" s="104" t="s">
        <v>110</v>
      </c>
      <c r="O520" s="104" t="s">
        <v>110</v>
      </c>
      <c r="P520" s="104" t="s">
        <v>110</v>
      </c>
      <c r="Q520" s="104" t="s">
        <v>110</v>
      </c>
      <c r="R520" s="104" t="s">
        <v>110</v>
      </c>
      <c r="S520" s="104" t="s">
        <v>110</v>
      </c>
      <c r="T520" s="104" t="s">
        <v>110</v>
      </c>
      <c r="U520" s="104" t="s">
        <v>110</v>
      </c>
      <c r="V520" s="104" t="s">
        <v>110</v>
      </c>
      <c r="W520" s="104" t="s">
        <v>110</v>
      </c>
      <c r="X520" s="104" t="s">
        <v>110</v>
      </c>
      <c r="Y520" s="104" t="s">
        <v>110</v>
      </c>
      <c r="Z520" s="104" t="s">
        <v>110</v>
      </c>
      <c r="AA520" s="104" t="s">
        <v>110</v>
      </c>
      <c r="AB520" s="104" t="s">
        <v>110</v>
      </c>
      <c r="AC520" s="104" t="s">
        <v>110</v>
      </c>
      <c r="AD520" s="104" t="s">
        <v>110</v>
      </c>
      <c r="AE520" s="104" t="s">
        <v>110</v>
      </c>
      <c r="AF520" s="104" t="s">
        <v>110</v>
      </c>
      <c r="AG520" s="104" t="s">
        <v>110</v>
      </c>
      <c r="AH520" s="104" t="s">
        <v>110</v>
      </c>
      <c r="AI520" s="104" t="s">
        <v>110</v>
      </c>
      <c r="AJ520" s="176" t="s">
        <v>110</v>
      </c>
      <c r="AK520" s="131"/>
      <c r="AL520" s="114"/>
      <c r="AM520" s="139"/>
      <c r="AN520" s="133"/>
      <c r="AO520" s="513"/>
    </row>
    <row r="521" spans="2:44" x14ac:dyDescent="0.15">
      <c r="B521" s="507"/>
      <c r="C521" s="510"/>
      <c r="D521" s="140" t="s">
        <v>137</v>
      </c>
      <c r="E521" s="108"/>
      <c r="F521" s="169"/>
      <c r="G521" s="126"/>
      <c r="H521" s="126"/>
      <c r="I521" s="126"/>
      <c r="J521" s="126"/>
      <c r="K521" s="126"/>
      <c r="L521" s="126"/>
      <c r="M521" s="126"/>
      <c r="N521" s="126"/>
      <c r="O521" s="126"/>
      <c r="P521" s="126"/>
      <c r="Q521" s="126"/>
      <c r="R521" s="126"/>
      <c r="S521" s="126"/>
      <c r="T521" s="126"/>
      <c r="U521" s="126"/>
      <c r="V521" s="126"/>
      <c r="W521" s="126"/>
      <c r="X521" s="126"/>
      <c r="Y521" s="126"/>
      <c r="Z521" s="126"/>
      <c r="AA521" s="126"/>
      <c r="AB521" s="126"/>
      <c r="AC521" s="126"/>
      <c r="AD521" s="126"/>
      <c r="AE521" s="126"/>
      <c r="AF521" s="126"/>
      <c r="AG521" s="126"/>
      <c r="AH521" s="126"/>
      <c r="AI521" s="126"/>
      <c r="AJ521" s="181"/>
      <c r="AK521" s="112">
        <f>IF(D521="","",COUNT($F$506:$AJ$506)-AL521)</f>
        <v>0</v>
      </c>
      <c r="AL521" s="113">
        <f>IF(D521="","",AQ521+AR521)</f>
        <v>0</v>
      </c>
      <c r="AM521" s="113">
        <f>IF(D521="","",COUNTIF(F521:AJ521,"休"))</f>
        <v>0</v>
      </c>
      <c r="AN521" s="84" t="str">
        <f>IF(D521="","",IFERROR(ROUND(AM521/AK521,3),""))</f>
        <v/>
      </c>
      <c r="AO521" s="513"/>
      <c r="AQ521" s="114">
        <f>+COUNTIF(F521:AJ521,"－")</f>
        <v>0</v>
      </c>
      <c r="AR521" s="114">
        <f>+COUNTIF(F521:AJ521,"外")</f>
        <v>0</v>
      </c>
    </row>
    <row r="522" spans="2:44" x14ac:dyDescent="0.15">
      <c r="B522" s="507"/>
      <c r="C522" s="510"/>
      <c r="E522" s="135"/>
      <c r="F522" s="116"/>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62"/>
      <c r="AK522" s="112" t="str">
        <f t="shared" ref="AK522:AK524" si="361">IF(D522="","",COUNT($F$506:$AJ$506)-AL522)</f>
        <v/>
      </c>
      <c r="AL522" s="113" t="str">
        <f t="shared" ref="AL522:AL524" si="362">IF(D522="","",AQ522+AR522)</f>
        <v/>
      </c>
      <c r="AM522" s="113" t="str">
        <f t="shared" ref="AM522:AM524" si="363">IF(D522="","",COUNTIF(F522:AJ522,"休"))</f>
        <v/>
      </c>
      <c r="AN522" s="84" t="str">
        <f t="shared" ref="AN522:AN524" si="364">IF(D522="","",IFERROR(ROUND(AM522/AK522,3),""))</f>
        <v/>
      </c>
      <c r="AO522" s="513"/>
      <c r="AQ522" s="114">
        <f>+COUNTIF(F522:AJ522,"－")</f>
        <v>0</v>
      </c>
      <c r="AR522" s="114">
        <f>+COUNTIF(F522:AJ522,"外")</f>
        <v>0</v>
      </c>
    </row>
    <row r="523" spans="2:44" x14ac:dyDescent="0.15">
      <c r="B523" s="507"/>
      <c r="C523" s="510"/>
      <c r="E523" s="135"/>
      <c r="F523" s="116"/>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62"/>
      <c r="AK523" s="112" t="str">
        <f t="shared" si="361"/>
        <v/>
      </c>
      <c r="AL523" s="113" t="str">
        <f t="shared" si="362"/>
        <v/>
      </c>
      <c r="AM523" s="113" t="str">
        <f t="shared" si="363"/>
        <v/>
      </c>
      <c r="AN523" s="84" t="str">
        <f t="shared" si="364"/>
        <v/>
      </c>
      <c r="AO523" s="513"/>
      <c r="AQ523" s="114">
        <f>+COUNTIF(F523:AJ523,"－")</f>
        <v>0</v>
      </c>
      <c r="AR523" s="114">
        <f>+COUNTIF(F523:AJ523,"外")</f>
        <v>0</v>
      </c>
    </row>
    <row r="524" spans="2:44" ht="14.25" thickBot="1" x14ac:dyDescent="0.2">
      <c r="B524" s="508"/>
      <c r="C524" s="511"/>
      <c r="D524" s="136"/>
      <c r="E524" s="128"/>
      <c r="F524" s="179"/>
      <c r="G524" s="170"/>
      <c r="H524" s="170"/>
      <c r="I524" s="170"/>
      <c r="J524" s="170"/>
      <c r="K524" s="170"/>
      <c r="L524" s="170"/>
      <c r="M524" s="170"/>
      <c r="N524" s="170"/>
      <c r="O524" s="170"/>
      <c r="P524" s="170"/>
      <c r="Q524" s="170"/>
      <c r="R524" s="170"/>
      <c r="S524" s="170"/>
      <c r="T524" s="170"/>
      <c r="U524" s="170"/>
      <c r="V524" s="170"/>
      <c r="W524" s="170"/>
      <c r="X524" s="170"/>
      <c r="Y524" s="170"/>
      <c r="Z524" s="170"/>
      <c r="AA524" s="170"/>
      <c r="AB524" s="170"/>
      <c r="AC524" s="170"/>
      <c r="AD524" s="170"/>
      <c r="AE524" s="170"/>
      <c r="AF524" s="170"/>
      <c r="AG524" s="170"/>
      <c r="AH524" s="170"/>
      <c r="AI524" s="170"/>
      <c r="AJ524" s="180"/>
      <c r="AK524" s="144" t="str">
        <f t="shared" si="361"/>
        <v/>
      </c>
      <c r="AL524" s="128" t="str">
        <f t="shared" si="362"/>
        <v/>
      </c>
      <c r="AM524" s="128" t="str">
        <f t="shared" si="363"/>
        <v/>
      </c>
      <c r="AN524" s="84" t="str">
        <f t="shared" si="364"/>
        <v/>
      </c>
      <c r="AO524" s="514"/>
      <c r="AQ524" s="114">
        <f>+COUNTIF(F524:AJ524,"－")</f>
        <v>0</v>
      </c>
      <c r="AR524" s="114">
        <f>+COUNTIF(F524:AJ524,"外")</f>
        <v>0</v>
      </c>
    </row>
    <row r="525" spans="2:44" ht="14.25" thickBot="1" x14ac:dyDescent="0.2">
      <c r="AN525" s="148" t="s">
        <v>153</v>
      </c>
      <c r="AO525" s="149" t="e">
        <f>IF(AO509&gt;=0.285,"OK","NG")</f>
        <v>#DIV/0!</v>
      </c>
    </row>
    <row r="526" spans="2:44" ht="6" customHeight="1" x14ac:dyDescent="0.15">
      <c r="B526" s="183"/>
      <c r="C526" s="184"/>
      <c r="D526" s="184"/>
      <c r="E526" s="185"/>
      <c r="F526" s="186"/>
      <c r="G526" s="186"/>
      <c r="H526" s="186"/>
      <c r="I526" s="186"/>
      <c r="J526" s="186"/>
      <c r="K526" s="186"/>
      <c r="L526" s="186"/>
      <c r="M526" s="186"/>
      <c r="N526" s="186"/>
      <c r="O526" s="186"/>
      <c r="P526" s="186"/>
      <c r="Q526" s="186"/>
      <c r="R526" s="186"/>
      <c r="S526" s="186"/>
      <c r="T526" s="186"/>
      <c r="U526" s="186"/>
      <c r="V526" s="186"/>
      <c r="W526" s="186"/>
      <c r="X526" s="186"/>
      <c r="Y526" s="186"/>
      <c r="Z526" s="186"/>
      <c r="AA526" s="186"/>
      <c r="AB526" s="186"/>
      <c r="AC526" s="186"/>
      <c r="AD526" s="186"/>
      <c r="AE526" s="186"/>
      <c r="AF526" s="186"/>
      <c r="AG526" s="186"/>
      <c r="AH526" s="184"/>
      <c r="AI526" s="184"/>
      <c r="AJ526" s="187"/>
      <c r="AL526" s="46"/>
    </row>
    <row r="527" spans="2:44" x14ac:dyDescent="0.15">
      <c r="B527" s="108"/>
      <c r="C527" s="46" t="s">
        <v>86</v>
      </c>
      <c r="E527" s="188" t="s">
        <v>87</v>
      </c>
      <c r="H527" s="189"/>
      <c r="I527" s="189"/>
      <c r="J527" s="189"/>
      <c r="K527" s="189"/>
      <c r="L527" s="189"/>
      <c r="M527" s="189"/>
      <c r="N527" s="189"/>
      <c r="O527" s="189"/>
      <c r="P527" s="189"/>
      <c r="Q527" s="189"/>
      <c r="R527" s="189"/>
      <c r="S527" s="189"/>
      <c r="T527" s="189"/>
      <c r="U527" s="189"/>
      <c r="V527" s="189"/>
      <c r="W527" s="189"/>
      <c r="X527" s="189"/>
      <c r="Y527" s="189"/>
      <c r="Z527" s="189"/>
      <c r="AA527" s="189"/>
      <c r="AB527" s="189"/>
      <c r="AC527" s="189"/>
      <c r="AD527" s="189"/>
      <c r="AE527" s="189"/>
      <c r="AF527" s="189"/>
      <c r="AG527" s="189"/>
      <c r="AH527" s="46"/>
      <c r="AI527" s="46"/>
      <c r="AJ527" s="140"/>
      <c r="AL527" s="46"/>
    </row>
    <row r="528" spans="2:44" s="51" customFormat="1" ht="24" customHeight="1" x14ac:dyDescent="0.15">
      <c r="B528" s="190"/>
      <c r="E528" s="191"/>
      <c r="F528" s="192" t="s">
        <v>88</v>
      </c>
      <c r="G528" s="540" t="s">
        <v>89</v>
      </c>
      <c r="H528" s="541"/>
      <c r="I528" s="541"/>
      <c r="J528" s="541"/>
      <c r="K528" s="192" t="s">
        <v>90</v>
      </c>
      <c r="L528" s="540" t="s">
        <v>91</v>
      </c>
      <c r="M528" s="541"/>
      <c r="N528" s="541"/>
      <c r="O528" s="541"/>
      <c r="P528" s="192" t="s">
        <v>92</v>
      </c>
      <c r="Q528" s="540" t="s">
        <v>93</v>
      </c>
      <c r="R528" s="541"/>
      <c r="S528" s="541"/>
      <c r="T528" s="541"/>
      <c r="U528" s="192" t="s">
        <v>94</v>
      </c>
      <c r="V528" s="540" t="s">
        <v>95</v>
      </c>
      <c r="W528" s="541"/>
      <c r="X528" s="541"/>
      <c r="Y528" s="541"/>
      <c r="Z528" s="192" t="s">
        <v>96</v>
      </c>
      <c r="AA528" s="540" t="s">
        <v>97</v>
      </c>
      <c r="AB528" s="541"/>
      <c r="AC528" s="541"/>
      <c r="AD528" s="541"/>
      <c r="AE528" s="111"/>
      <c r="AF528" s="111"/>
      <c r="AG528" s="111"/>
      <c r="AJ528" s="193"/>
      <c r="AN528" s="194"/>
    </row>
    <row r="529" spans="2:38" x14ac:dyDescent="0.15">
      <c r="B529" s="108"/>
      <c r="E529" s="47" t="s">
        <v>98</v>
      </c>
      <c r="G529" s="189"/>
      <c r="H529" s="189"/>
      <c r="I529" s="189"/>
      <c r="J529" s="189"/>
      <c r="K529" s="189"/>
      <c r="L529" s="189"/>
      <c r="M529" s="189"/>
      <c r="N529" s="189"/>
      <c r="O529" s="189"/>
      <c r="P529" s="189"/>
      <c r="Q529" s="189"/>
      <c r="R529" s="189"/>
      <c r="S529" s="189"/>
      <c r="T529" s="189"/>
      <c r="U529" s="189"/>
      <c r="V529" s="189"/>
      <c r="W529" s="189"/>
      <c r="X529" s="189"/>
      <c r="Y529" s="189"/>
      <c r="Z529" s="189"/>
      <c r="AA529" s="189"/>
      <c r="AB529" s="189"/>
      <c r="AC529" s="189"/>
      <c r="AD529" s="189"/>
      <c r="AE529" s="189"/>
      <c r="AF529" s="189"/>
      <c r="AG529" s="189"/>
      <c r="AH529" s="46"/>
      <c r="AI529" s="46"/>
      <c r="AJ529" s="140"/>
      <c r="AL529" s="46"/>
    </row>
    <row r="530" spans="2:38" ht="13.5" customHeight="1" x14ac:dyDescent="0.15">
      <c r="B530" s="108"/>
      <c r="F530" s="195" t="s">
        <v>83</v>
      </c>
      <c r="G530" s="540" t="s">
        <v>99</v>
      </c>
      <c r="H530" s="541"/>
      <c r="I530" s="541"/>
      <c r="J530" s="541"/>
      <c r="K530" s="195" t="s">
        <v>82</v>
      </c>
      <c r="L530" s="540" t="s">
        <v>100</v>
      </c>
      <c r="M530" s="541"/>
      <c r="N530" s="541"/>
      <c r="O530" s="541"/>
      <c r="P530" s="195" t="s">
        <v>101</v>
      </c>
      <c r="Q530" s="540" t="s">
        <v>102</v>
      </c>
      <c r="R530" s="541"/>
      <c r="S530" s="541"/>
      <c r="T530" s="541"/>
      <c r="U530" s="195" t="s">
        <v>85</v>
      </c>
      <c r="V530" s="540" t="s">
        <v>171</v>
      </c>
      <c r="W530" s="541"/>
      <c r="X530" s="541"/>
      <c r="Y530" s="541"/>
      <c r="Z530" s="195" t="s">
        <v>84</v>
      </c>
      <c r="AA530" s="540" t="s">
        <v>103</v>
      </c>
      <c r="AB530" s="541"/>
      <c r="AC530" s="541"/>
      <c r="AD530" s="541"/>
      <c r="AE530" s="195"/>
      <c r="AF530" s="535" t="s">
        <v>104</v>
      </c>
      <c r="AG530" s="536"/>
      <c r="AH530" s="536"/>
      <c r="AI530" s="536"/>
      <c r="AJ530" s="537"/>
      <c r="AL530" s="46"/>
    </row>
    <row r="531" spans="2:38" ht="6" customHeight="1" x14ac:dyDescent="0.15">
      <c r="B531" s="123"/>
      <c r="C531" s="136"/>
      <c r="D531" s="136"/>
      <c r="E531" s="196"/>
      <c r="F531" s="196"/>
      <c r="G531" s="197"/>
      <c r="H531" s="197"/>
      <c r="I531" s="197"/>
      <c r="J531" s="197"/>
      <c r="K531" s="197"/>
      <c r="L531" s="197"/>
      <c r="M531" s="197"/>
      <c r="N531" s="197"/>
      <c r="O531" s="197"/>
      <c r="P531" s="197"/>
      <c r="Q531" s="197"/>
      <c r="R531" s="197"/>
      <c r="S531" s="197"/>
      <c r="T531" s="197"/>
      <c r="U531" s="197"/>
      <c r="V531" s="197"/>
      <c r="W531" s="197"/>
      <c r="X531" s="197"/>
      <c r="Y531" s="197"/>
      <c r="Z531" s="197"/>
      <c r="AA531" s="197"/>
      <c r="AB531" s="197"/>
      <c r="AC531" s="197"/>
      <c r="AD531" s="197"/>
      <c r="AE531" s="197"/>
      <c r="AF531" s="197"/>
      <c r="AG531" s="197"/>
      <c r="AH531" s="136"/>
      <c r="AI531" s="136"/>
      <c r="AJ531" s="101"/>
      <c r="AL531" s="46"/>
    </row>
  </sheetData>
  <mergeCells count="368">
    <mergeCell ref="AF530:AJ530"/>
    <mergeCell ref="F7:J7"/>
    <mergeCell ref="F6:J6"/>
    <mergeCell ref="G528:J528"/>
    <mergeCell ref="L528:O528"/>
    <mergeCell ref="Q528:T528"/>
    <mergeCell ref="V528:Y528"/>
    <mergeCell ref="AA528:AD528"/>
    <mergeCell ref="G530:J530"/>
    <mergeCell ref="L530:O530"/>
    <mergeCell ref="Q530:T530"/>
    <mergeCell ref="V530:Y530"/>
    <mergeCell ref="AA530:AD530"/>
    <mergeCell ref="AG14:AJ14"/>
    <mergeCell ref="AG15:AJ15"/>
    <mergeCell ref="AG16:AJ16"/>
    <mergeCell ref="AG17:AJ17"/>
    <mergeCell ref="AC18:AF21"/>
    <mergeCell ref="AG18:AJ18"/>
    <mergeCell ref="AG19:AJ19"/>
    <mergeCell ref="AG20:AJ20"/>
    <mergeCell ref="AG21:AJ21"/>
    <mergeCell ref="AO504:AO507"/>
    <mergeCell ref="AQ504:AQ508"/>
    <mergeCell ref="AR504:AR508"/>
    <mergeCell ref="B509:B514"/>
    <mergeCell ref="C509:C514"/>
    <mergeCell ref="AO509:AO524"/>
    <mergeCell ref="B515:B524"/>
    <mergeCell ref="C515:C519"/>
    <mergeCell ref="C520:C524"/>
    <mergeCell ref="B504:D507"/>
    <mergeCell ref="F504:AJ504"/>
    <mergeCell ref="AK504:AK508"/>
    <mergeCell ref="AL504:AL508"/>
    <mergeCell ref="AM504:AM508"/>
    <mergeCell ref="AN504:AN507"/>
    <mergeCell ref="AO480:AO483"/>
    <mergeCell ref="AQ480:AQ484"/>
    <mergeCell ref="AR480:AR484"/>
    <mergeCell ref="B485:B490"/>
    <mergeCell ref="C485:C490"/>
    <mergeCell ref="AO485:AO500"/>
    <mergeCell ref="B491:B500"/>
    <mergeCell ref="C491:C495"/>
    <mergeCell ref="C496:C500"/>
    <mergeCell ref="B480:D483"/>
    <mergeCell ref="F480:AJ480"/>
    <mergeCell ref="AK480:AK484"/>
    <mergeCell ref="AL480:AL484"/>
    <mergeCell ref="AM480:AM484"/>
    <mergeCell ref="AN480:AN483"/>
    <mergeCell ref="AO456:AO459"/>
    <mergeCell ref="AQ456:AQ460"/>
    <mergeCell ref="AR456:AR460"/>
    <mergeCell ref="B461:B466"/>
    <mergeCell ref="C461:C466"/>
    <mergeCell ref="AO461:AO476"/>
    <mergeCell ref="B467:B476"/>
    <mergeCell ref="C467:C471"/>
    <mergeCell ref="C472:C476"/>
    <mergeCell ref="B456:D459"/>
    <mergeCell ref="F456:AJ456"/>
    <mergeCell ref="AK456:AK460"/>
    <mergeCell ref="AL456:AL460"/>
    <mergeCell ref="AM456:AM460"/>
    <mergeCell ref="AN456:AN459"/>
    <mergeCell ref="AO432:AO435"/>
    <mergeCell ref="AQ432:AQ436"/>
    <mergeCell ref="AR432:AR436"/>
    <mergeCell ref="B437:B442"/>
    <mergeCell ref="C437:C442"/>
    <mergeCell ref="AO437:AO452"/>
    <mergeCell ref="B443:B452"/>
    <mergeCell ref="C443:C447"/>
    <mergeCell ref="C448:C452"/>
    <mergeCell ref="B432:D435"/>
    <mergeCell ref="F432:AJ432"/>
    <mergeCell ref="AK432:AK436"/>
    <mergeCell ref="AL432:AL436"/>
    <mergeCell ref="AM432:AM436"/>
    <mergeCell ref="AN432:AN435"/>
    <mergeCell ref="AO408:AO411"/>
    <mergeCell ref="AQ408:AQ412"/>
    <mergeCell ref="AR408:AR412"/>
    <mergeCell ref="B413:B418"/>
    <mergeCell ref="C413:C418"/>
    <mergeCell ref="AO413:AO428"/>
    <mergeCell ref="B419:B428"/>
    <mergeCell ref="C419:C423"/>
    <mergeCell ref="C424:C428"/>
    <mergeCell ref="B408:D411"/>
    <mergeCell ref="F408:AJ408"/>
    <mergeCell ref="AK408:AK412"/>
    <mergeCell ref="AL408:AL412"/>
    <mergeCell ref="AM408:AM412"/>
    <mergeCell ref="AN408:AN411"/>
    <mergeCell ref="AO384:AO387"/>
    <mergeCell ref="AQ384:AQ388"/>
    <mergeCell ref="AR384:AR388"/>
    <mergeCell ref="B389:B394"/>
    <mergeCell ref="C389:C394"/>
    <mergeCell ref="AO389:AO404"/>
    <mergeCell ref="B395:B404"/>
    <mergeCell ref="C395:C399"/>
    <mergeCell ref="C400:C404"/>
    <mergeCell ref="B384:D387"/>
    <mergeCell ref="F384:AJ384"/>
    <mergeCell ref="AK384:AK388"/>
    <mergeCell ref="AL384:AL388"/>
    <mergeCell ref="AM384:AM388"/>
    <mergeCell ref="AN384:AN387"/>
    <mergeCell ref="AO360:AO363"/>
    <mergeCell ref="AQ360:AQ364"/>
    <mergeCell ref="AR360:AR364"/>
    <mergeCell ref="B365:B370"/>
    <mergeCell ref="C365:C370"/>
    <mergeCell ref="AO365:AO380"/>
    <mergeCell ref="B371:B380"/>
    <mergeCell ref="C371:C375"/>
    <mergeCell ref="C376:C380"/>
    <mergeCell ref="B360:D363"/>
    <mergeCell ref="F360:AJ360"/>
    <mergeCell ref="AK360:AK364"/>
    <mergeCell ref="AL360:AL364"/>
    <mergeCell ref="AM360:AM364"/>
    <mergeCell ref="AN360:AN363"/>
    <mergeCell ref="AO336:AO339"/>
    <mergeCell ref="AQ336:AQ340"/>
    <mergeCell ref="AR336:AR340"/>
    <mergeCell ref="B341:B346"/>
    <mergeCell ref="C341:C346"/>
    <mergeCell ref="AO341:AO356"/>
    <mergeCell ref="B347:B356"/>
    <mergeCell ref="C347:C351"/>
    <mergeCell ref="C352:C356"/>
    <mergeCell ref="B336:D339"/>
    <mergeCell ref="F336:AJ336"/>
    <mergeCell ref="AK336:AK340"/>
    <mergeCell ref="AL336:AL340"/>
    <mergeCell ref="AM336:AM340"/>
    <mergeCell ref="AN336:AN339"/>
    <mergeCell ref="AO312:AO315"/>
    <mergeCell ref="AQ312:AQ316"/>
    <mergeCell ref="AR312:AR316"/>
    <mergeCell ref="B317:B322"/>
    <mergeCell ref="C317:C322"/>
    <mergeCell ref="AO317:AO332"/>
    <mergeCell ref="B323:B332"/>
    <mergeCell ref="C323:C327"/>
    <mergeCell ref="C328:C332"/>
    <mergeCell ref="B312:D315"/>
    <mergeCell ref="F312:AJ312"/>
    <mergeCell ref="AK312:AK316"/>
    <mergeCell ref="AL312:AL316"/>
    <mergeCell ref="AM312:AM316"/>
    <mergeCell ref="AN312:AN315"/>
    <mergeCell ref="AO288:AO291"/>
    <mergeCell ref="AQ288:AQ292"/>
    <mergeCell ref="AR288:AR292"/>
    <mergeCell ref="B293:B298"/>
    <mergeCell ref="C293:C298"/>
    <mergeCell ref="AO293:AO308"/>
    <mergeCell ref="B299:B308"/>
    <mergeCell ref="C299:C303"/>
    <mergeCell ref="C304:C308"/>
    <mergeCell ref="B288:D291"/>
    <mergeCell ref="F288:AJ288"/>
    <mergeCell ref="AK288:AK292"/>
    <mergeCell ref="AL288:AL292"/>
    <mergeCell ref="AM288:AM292"/>
    <mergeCell ref="AN288:AN291"/>
    <mergeCell ref="AO264:AO267"/>
    <mergeCell ref="AQ264:AQ268"/>
    <mergeCell ref="AR264:AR268"/>
    <mergeCell ref="B269:B274"/>
    <mergeCell ref="C269:C274"/>
    <mergeCell ref="AO269:AO284"/>
    <mergeCell ref="B275:B284"/>
    <mergeCell ref="C275:C279"/>
    <mergeCell ref="C280:C284"/>
    <mergeCell ref="B264:D267"/>
    <mergeCell ref="F264:AJ264"/>
    <mergeCell ref="AK264:AK268"/>
    <mergeCell ref="AL264:AL268"/>
    <mergeCell ref="AM264:AM268"/>
    <mergeCell ref="AN264:AN267"/>
    <mergeCell ref="AO240:AO243"/>
    <mergeCell ref="AQ240:AQ244"/>
    <mergeCell ref="AR240:AR244"/>
    <mergeCell ref="B245:B250"/>
    <mergeCell ref="C245:C250"/>
    <mergeCell ref="AO245:AO260"/>
    <mergeCell ref="B251:B260"/>
    <mergeCell ref="C251:C255"/>
    <mergeCell ref="C256:C260"/>
    <mergeCell ref="B240:D243"/>
    <mergeCell ref="F240:AJ240"/>
    <mergeCell ref="AK240:AK244"/>
    <mergeCell ref="AL240:AL244"/>
    <mergeCell ref="AM240:AM244"/>
    <mergeCell ref="AN240:AN243"/>
    <mergeCell ref="AO216:AO219"/>
    <mergeCell ref="AQ216:AQ220"/>
    <mergeCell ref="AR216:AR220"/>
    <mergeCell ref="B221:B226"/>
    <mergeCell ref="C221:C226"/>
    <mergeCell ref="AO221:AO236"/>
    <mergeCell ref="B227:B236"/>
    <mergeCell ref="C227:C231"/>
    <mergeCell ref="C232:C236"/>
    <mergeCell ref="B216:D219"/>
    <mergeCell ref="F216:AJ216"/>
    <mergeCell ref="AK216:AK220"/>
    <mergeCell ref="AL216:AL220"/>
    <mergeCell ref="AM216:AM220"/>
    <mergeCell ref="AN216:AN219"/>
    <mergeCell ref="AO192:AO195"/>
    <mergeCell ref="AQ192:AQ196"/>
    <mergeCell ref="AR192:AR196"/>
    <mergeCell ref="B197:B202"/>
    <mergeCell ref="C197:C202"/>
    <mergeCell ref="AO197:AO212"/>
    <mergeCell ref="B203:B212"/>
    <mergeCell ref="C203:C207"/>
    <mergeCell ref="C208:C212"/>
    <mergeCell ref="B192:D195"/>
    <mergeCell ref="F192:AJ192"/>
    <mergeCell ref="AK192:AK196"/>
    <mergeCell ref="AL192:AL196"/>
    <mergeCell ref="AM192:AM196"/>
    <mergeCell ref="AN192:AN195"/>
    <mergeCell ref="AO168:AO171"/>
    <mergeCell ref="AQ168:AQ172"/>
    <mergeCell ref="AR168:AR172"/>
    <mergeCell ref="B173:B178"/>
    <mergeCell ref="C173:C178"/>
    <mergeCell ref="AO173:AO188"/>
    <mergeCell ref="B179:B188"/>
    <mergeCell ref="C179:C183"/>
    <mergeCell ref="C184:C188"/>
    <mergeCell ref="B168:D171"/>
    <mergeCell ref="F168:AJ168"/>
    <mergeCell ref="AK168:AK172"/>
    <mergeCell ref="AL168:AL172"/>
    <mergeCell ref="AM168:AM172"/>
    <mergeCell ref="AN168:AN171"/>
    <mergeCell ref="AO144:AO147"/>
    <mergeCell ref="AQ144:AQ148"/>
    <mergeCell ref="AR144:AR148"/>
    <mergeCell ref="B149:B154"/>
    <mergeCell ref="C149:C154"/>
    <mergeCell ref="AO149:AO164"/>
    <mergeCell ref="B155:B164"/>
    <mergeCell ref="C155:C159"/>
    <mergeCell ref="C160:C164"/>
    <mergeCell ref="B144:D147"/>
    <mergeCell ref="F144:AJ144"/>
    <mergeCell ref="AK144:AK148"/>
    <mergeCell ref="AL144:AL148"/>
    <mergeCell ref="AM144:AM148"/>
    <mergeCell ref="AN144:AN147"/>
    <mergeCell ref="AO120:AO123"/>
    <mergeCell ref="AQ120:AQ124"/>
    <mergeCell ref="AR120:AR124"/>
    <mergeCell ref="B125:B130"/>
    <mergeCell ref="C125:C130"/>
    <mergeCell ref="AO125:AO140"/>
    <mergeCell ref="B131:B140"/>
    <mergeCell ref="C131:C135"/>
    <mergeCell ref="C136:C140"/>
    <mergeCell ref="B120:D123"/>
    <mergeCell ref="F120:AJ120"/>
    <mergeCell ref="AK120:AK124"/>
    <mergeCell ref="AL120:AL124"/>
    <mergeCell ref="AM120:AM124"/>
    <mergeCell ref="AN120:AN123"/>
    <mergeCell ref="B101:B106"/>
    <mergeCell ref="C101:C106"/>
    <mergeCell ref="AO101:AO116"/>
    <mergeCell ref="B107:B116"/>
    <mergeCell ref="C107:C111"/>
    <mergeCell ref="C112:C116"/>
    <mergeCell ref="B96:D99"/>
    <mergeCell ref="F96:AJ96"/>
    <mergeCell ref="AK96:AK100"/>
    <mergeCell ref="AL96:AL100"/>
    <mergeCell ref="AM96:AM100"/>
    <mergeCell ref="AN96:AN99"/>
    <mergeCell ref="B77:B82"/>
    <mergeCell ref="C77:C82"/>
    <mergeCell ref="AO77:AO92"/>
    <mergeCell ref="B83:B92"/>
    <mergeCell ref="C83:C87"/>
    <mergeCell ref="C88:C92"/>
    <mergeCell ref="AO96:AO99"/>
    <mergeCell ref="AQ96:AQ100"/>
    <mergeCell ref="AR96:AR100"/>
    <mergeCell ref="AN72:AN75"/>
    <mergeCell ref="AO72:AO75"/>
    <mergeCell ref="AQ48:AQ52"/>
    <mergeCell ref="AR48:AR52"/>
    <mergeCell ref="B53:B58"/>
    <mergeCell ref="C53:C58"/>
    <mergeCell ref="AO53:AO68"/>
    <mergeCell ref="B59:B68"/>
    <mergeCell ref="C59:C63"/>
    <mergeCell ref="AQ72:AQ76"/>
    <mergeCell ref="AR72:AR76"/>
    <mergeCell ref="B72:D75"/>
    <mergeCell ref="F72:AJ72"/>
    <mergeCell ref="AK72:AK76"/>
    <mergeCell ref="AL72:AL76"/>
    <mergeCell ref="AM72:AM76"/>
    <mergeCell ref="B48:D51"/>
    <mergeCell ref="F48:AJ48"/>
    <mergeCell ref="AK48:AK51"/>
    <mergeCell ref="AL48:AL51"/>
    <mergeCell ref="C64:C68"/>
    <mergeCell ref="AO24:AO27"/>
    <mergeCell ref="AQ24:AQ28"/>
    <mergeCell ref="AM48:AM51"/>
    <mergeCell ref="AN48:AN51"/>
    <mergeCell ref="AO48:AO51"/>
    <mergeCell ref="AR24:AR28"/>
    <mergeCell ref="A28:A29"/>
    <mergeCell ref="B29:B34"/>
    <mergeCell ref="C29:C34"/>
    <mergeCell ref="AO29:AO44"/>
    <mergeCell ref="A35:A36"/>
    <mergeCell ref="B35:B44"/>
    <mergeCell ref="C35:C39"/>
    <mergeCell ref="B24:D27"/>
    <mergeCell ref="F24:AJ24"/>
    <mergeCell ref="AK24:AK27"/>
    <mergeCell ref="AL24:AL27"/>
    <mergeCell ref="AM24:AM27"/>
    <mergeCell ref="AN24:AN27"/>
    <mergeCell ref="A40:A41"/>
    <mergeCell ref="C40:C44"/>
    <mergeCell ref="B9:C9"/>
    <mergeCell ref="F9:H9"/>
    <mergeCell ref="AG9:AJ9"/>
    <mergeCell ref="AG10:AJ10"/>
    <mergeCell ref="AG11:AJ11"/>
    <mergeCell ref="AG12:AJ12"/>
    <mergeCell ref="AG13:AJ13"/>
    <mergeCell ref="AA14:AB21"/>
    <mergeCell ref="AC14:AF17"/>
    <mergeCell ref="AN5:AN6"/>
    <mergeCell ref="AO5:AO6"/>
    <mergeCell ref="P7:T8"/>
    <mergeCell ref="U7:X8"/>
    <mergeCell ref="AA8:AB13"/>
    <mergeCell ref="AC8:AF13"/>
    <mergeCell ref="AG8:AJ8"/>
    <mergeCell ref="AM2:AO2"/>
    <mergeCell ref="AM4:AO4"/>
    <mergeCell ref="AO8:AO21"/>
    <mergeCell ref="F5:M5"/>
    <mergeCell ref="P5:T6"/>
    <mergeCell ref="U5:X6"/>
    <mergeCell ref="AA5:AB7"/>
    <mergeCell ref="AC5:AF7"/>
    <mergeCell ref="AG5:AJ7"/>
    <mergeCell ref="AK5:AK6"/>
    <mergeCell ref="AL5:AL6"/>
    <mergeCell ref="AM5:AM6"/>
  </mergeCells>
  <phoneticPr fontId="19"/>
  <conditionalFormatting sqref="D29:D34">
    <cfRule type="cellIs" dxfId="2920" priority="1607" operator="equal">
      <formula>0</formula>
    </cfRule>
  </conditionalFormatting>
  <conditionalFormatting sqref="D36:D37">
    <cfRule type="cellIs" dxfId="2919" priority="1606" operator="equal">
      <formula>0</formula>
    </cfRule>
  </conditionalFormatting>
  <conditionalFormatting sqref="D53:D58">
    <cfRule type="cellIs" dxfId="2918" priority="1604" operator="equal">
      <formula>0</formula>
    </cfRule>
  </conditionalFormatting>
  <conditionalFormatting sqref="D60:D61">
    <cfRule type="cellIs" dxfId="2917" priority="1603" operator="equal">
      <formula>0</formula>
    </cfRule>
  </conditionalFormatting>
  <conditionalFormatting sqref="D77:D82">
    <cfRule type="cellIs" dxfId="2916" priority="1601" operator="equal">
      <formula>0</formula>
    </cfRule>
  </conditionalFormatting>
  <conditionalFormatting sqref="D84:D85">
    <cfRule type="cellIs" dxfId="2915" priority="1600" operator="equal">
      <formula>0</formula>
    </cfRule>
  </conditionalFormatting>
  <conditionalFormatting sqref="D101:D106">
    <cfRule type="cellIs" dxfId="2914" priority="1598" operator="equal">
      <formula>0</formula>
    </cfRule>
  </conditionalFormatting>
  <conditionalFormatting sqref="D108:D109">
    <cfRule type="cellIs" dxfId="2913" priority="1597" operator="equal">
      <formula>0</formula>
    </cfRule>
  </conditionalFormatting>
  <conditionalFormatting sqref="D125:D130">
    <cfRule type="cellIs" dxfId="2912" priority="1595" operator="equal">
      <formula>0</formula>
    </cfRule>
  </conditionalFormatting>
  <conditionalFormatting sqref="D132:D133">
    <cfRule type="cellIs" dxfId="2911" priority="1594" operator="equal">
      <formula>0</formula>
    </cfRule>
  </conditionalFormatting>
  <conditionalFormatting sqref="D149:D154">
    <cfRule type="cellIs" dxfId="2910" priority="1592" operator="equal">
      <formula>0</formula>
    </cfRule>
  </conditionalFormatting>
  <conditionalFormatting sqref="D156:D157">
    <cfRule type="cellIs" dxfId="2909" priority="1591" operator="equal">
      <formula>0</formula>
    </cfRule>
  </conditionalFormatting>
  <conditionalFormatting sqref="D173:D178">
    <cfRule type="cellIs" dxfId="2908" priority="1589" operator="equal">
      <formula>0</formula>
    </cfRule>
  </conditionalFormatting>
  <conditionalFormatting sqref="D180:D181">
    <cfRule type="cellIs" dxfId="2907" priority="1588" operator="equal">
      <formula>0</formula>
    </cfRule>
  </conditionalFormatting>
  <conditionalFormatting sqref="D197:D202">
    <cfRule type="cellIs" dxfId="2906" priority="1586" operator="equal">
      <formula>0</formula>
    </cfRule>
  </conditionalFormatting>
  <conditionalFormatting sqref="D204:D205">
    <cfRule type="cellIs" dxfId="2905" priority="1585" operator="equal">
      <formula>0</formula>
    </cfRule>
  </conditionalFormatting>
  <conditionalFormatting sqref="D221:D226">
    <cfRule type="cellIs" dxfId="2904" priority="1583" operator="equal">
      <formula>0</formula>
    </cfRule>
  </conditionalFormatting>
  <conditionalFormatting sqref="D228:D229">
    <cfRule type="cellIs" dxfId="2903" priority="1582" operator="equal">
      <formula>0</formula>
    </cfRule>
  </conditionalFormatting>
  <conditionalFormatting sqref="D245:D250">
    <cfRule type="cellIs" dxfId="2902" priority="1580" operator="equal">
      <formula>0</formula>
    </cfRule>
  </conditionalFormatting>
  <conditionalFormatting sqref="D252:D253">
    <cfRule type="cellIs" dxfId="2901" priority="1579" operator="equal">
      <formula>0</formula>
    </cfRule>
  </conditionalFormatting>
  <conditionalFormatting sqref="D269:D274">
    <cfRule type="cellIs" dxfId="2900" priority="1577" operator="equal">
      <formula>0</formula>
    </cfRule>
  </conditionalFormatting>
  <conditionalFormatting sqref="D276:D277">
    <cfRule type="cellIs" dxfId="2899" priority="1576" operator="equal">
      <formula>0</formula>
    </cfRule>
  </conditionalFormatting>
  <conditionalFormatting sqref="D293:D298">
    <cfRule type="cellIs" dxfId="2898" priority="1574" operator="equal">
      <formula>0</formula>
    </cfRule>
  </conditionalFormatting>
  <conditionalFormatting sqref="D300:D301">
    <cfRule type="cellIs" dxfId="2897" priority="1573" operator="equal">
      <formula>0</formula>
    </cfRule>
  </conditionalFormatting>
  <conditionalFormatting sqref="D317:D322">
    <cfRule type="cellIs" dxfId="2896" priority="1571" operator="equal">
      <formula>0</formula>
    </cfRule>
  </conditionalFormatting>
  <conditionalFormatting sqref="D324:D325">
    <cfRule type="cellIs" dxfId="2895" priority="1570" operator="equal">
      <formula>0</formula>
    </cfRule>
  </conditionalFormatting>
  <conditionalFormatting sqref="D341:D346">
    <cfRule type="cellIs" dxfId="2894" priority="1568" operator="equal">
      <formula>0</formula>
    </cfRule>
  </conditionalFormatting>
  <conditionalFormatting sqref="D348:D349">
    <cfRule type="cellIs" dxfId="2893" priority="1567" operator="equal">
      <formula>0</formula>
    </cfRule>
  </conditionalFormatting>
  <conditionalFormatting sqref="D365:D370">
    <cfRule type="cellIs" dxfId="2892" priority="1565" operator="equal">
      <formula>0</formula>
    </cfRule>
  </conditionalFormatting>
  <conditionalFormatting sqref="D372:D373">
    <cfRule type="cellIs" dxfId="2891" priority="1564" operator="equal">
      <formula>0</formula>
    </cfRule>
  </conditionalFormatting>
  <conditionalFormatting sqref="D389:D394">
    <cfRule type="cellIs" dxfId="2890" priority="1562" operator="equal">
      <formula>0</formula>
    </cfRule>
  </conditionalFormatting>
  <conditionalFormatting sqref="D396:D397">
    <cfRule type="cellIs" dxfId="2889" priority="1561" operator="equal">
      <formula>0</formula>
    </cfRule>
  </conditionalFormatting>
  <conditionalFormatting sqref="D413:D418">
    <cfRule type="cellIs" dxfId="2888" priority="1559" operator="equal">
      <formula>0</formula>
    </cfRule>
  </conditionalFormatting>
  <conditionalFormatting sqref="D420:D421">
    <cfRule type="cellIs" dxfId="2887" priority="1558" operator="equal">
      <formula>0</formula>
    </cfRule>
  </conditionalFormatting>
  <conditionalFormatting sqref="D437:D442">
    <cfRule type="cellIs" dxfId="2886" priority="1556" operator="equal">
      <formula>0</formula>
    </cfRule>
  </conditionalFormatting>
  <conditionalFormatting sqref="D444:D445">
    <cfRule type="cellIs" dxfId="2885" priority="1555" operator="equal">
      <formula>0</formula>
    </cfRule>
  </conditionalFormatting>
  <conditionalFormatting sqref="D461:D466">
    <cfRule type="cellIs" dxfId="2884" priority="1553" operator="equal">
      <formula>0</formula>
    </cfRule>
  </conditionalFormatting>
  <conditionalFormatting sqref="D468:D469">
    <cfRule type="cellIs" dxfId="2883" priority="1552" operator="equal">
      <formula>0</formula>
    </cfRule>
  </conditionalFormatting>
  <conditionalFormatting sqref="D485:D490">
    <cfRule type="cellIs" dxfId="2882" priority="1550" operator="equal">
      <formula>0</formula>
    </cfRule>
  </conditionalFormatting>
  <conditionalFormatting sqref="D492:D493">
    <cfRule type="cellIs" dxfId="2881" priority="1549" operator="equal">
      <formula>0</formula>
    </cfRule>
  </conditionalFormatting>
  <conditionalFormatting sqref="D509:D514">
    <cfRule type="cellIs" dxfId="2880" priority="1547" operator="equal">
      <formula>0</formula>
    </cfRule>
  </conditionalFormatting>
  <conditionalFormatting sqref="D516:D517">
    <cfRule type="cellIs" dxfId="2879" priority="1546" operator="equal">
      <formula>0</formula>
    </cfRule>
  </conditionalFormatting>
  <conditionalFormatting sqref="F528 K528 P528 U528 Z528">
    <cfRule type="containsText" dxfId="2878" priority="1470" operator="containsText" text="日">
      <formula>NOT(ISERROR(SEARCH("日",F528)))</formula>
    </cfRule>
    <cfRule type="containsText" dxfId="2877" priority="1471" operator="containsText" text="土">
      <formula>NOT(ISERROR(SEARCH("土",F528)))</formula>
    </cfRule>
  </conditionalFormatting>
  <conditionalFormatting sqref="F528">
    <cfRule type="containsText" dxfId="2876" priority="1461" operator="containsText" text="その他">
      <formula>NOT(ISERROR(SEARCH("その他",F528)))</formula>
    </cfRule>
    <cfRule type="containsText" dxfId="2875" priority="1462" operator="containsText" text="冬休">
      <formula>NOT(ISERROR(SEARCH("冬休",F528)))</formula>
    </cfRule>
    <cfRule type="containsText" dxfId="2874" priority="1463" operator="containsText" text="夏休">
      <formula>NOT(ISERROR(SEARCH("夏休",F528)))</formula>
    </cfRule>
    <cfRule type="containsText" dxfId="2873" priority="1464" operator="containsText" text="製作">
      <formula>NOT(ISERROR(SEARCH("製作",F528)))</formula>
    </cfRule>
    <cfRule type="cellIs" dxfId="2872" priority="1465" operator="equal">
      <formula>"中止,製作"</formula>
    </cfRule>
    <cfRule type="containsText" dxfId="2871" priority="1468" operator="containsText" text="中止,製作,夏休,冬休,その他">
      <formula>NOT(ISERROR(SEARCH("中止,製作,夏休,冬休,その他",F528)))</formula>
    </cfRule>
    <cfRule type="containsText" dxfId="2870" priority="1469" operator="containsText" text="中止">
      <formula>NOT(ISERROR(SEARCH("中止",F528)))</formula>
    </cfRule>
  </conditionalFormatting>
  <conditionalFormatting sqref="F530">
    <cfRule type="containsText" dxfId="2869" priority="1410" operator="containsText" text="－">
      <formula>NOT(ISERROR(SEARCH("－",F530)))</formula>
    </cfRule>
    <cfRule type="containsText" dxfId="2868" priority="1411" operator="containsText" text="外">
      <formula>NOT(ISERROR(SEARCH("外",F530)))</formula>
    </cfRule>
    <cfRule type="containsText" dxfId="2867" priority="1412" operator="containsText" text="退">
      <formula>NOT(ISERROR(SEARCH("退",F530)))</formula>
    </cfRule>
    <cfRule type="containsText" dxfId="2866" priority="1413" operator="containsText" text="入">
      <formula>NOT(ISERROR(SEARCH("入",F530)))</formula>
    </cfRule>
    <cfRule type="containsText" dxfId="2865" priority="1414" operator="containsText" text="入,退">
      <formula>NOT(ISERROR(SEARCH("入,退",F530)))</formula>
    </cfRule>
    <cfRule type="cellIs" dxfId="2864" priority="1416" operator="equal">
      <formula>"休"</formula>
    </cfRule>
  </conditionalFormatting>
  <conditionalFormatting sqref="F29:G34 V31:W32 H31:U33 I29:J30 V33:AJ33">
    <cfRule type="containsText" dxfId="2863" priority="1482" operator="containsText" text="－">
      <formula>NOT(ISERROR(SEARCH("－",F29)))</formula>
    </cfRule>
  </conditionalFormatting>
  <conditionalFormatting sqref="F29:AJ34">
    <cfRule type="containsText" dxfId="2862" priority="1484" operator="containsText" text="外">
      <formula>NOT(ISERROR(SEARCH("外",F29)))</formula>
    </cfRule>
    <cfRule type="containsText" dxfId="2861" priority="1485" operator="containsText" text="退">
      <formula>NOT(ISERROR(SEARCH("退",F29)))</formula>
    </cfRule>
    <cfRule type="containsText" dxfId="2860" priority="1486" operator="containsText" text="入">
      <formula>NOT(ISERROR(SEARCH("入",F29)))</formula>
    </cfRule>
    <cfRule type="containsText" dxfId="2859" priority="1487" operator="containsText" text="入,退">
      <formula>NOT(ISERROR(SEARCH("入,退",F29)))</formula>
    </cfRule>
    <cfRule type="cellIs" dxfId="2858" priority="1489" operator="equal">
      <formula>"休"</formula>
    </cfRule>
  </conditionalFormatting>
  <conditionalFormatting sqref="F60:I61">
    <cfRule type="containsText" dxfId="2857" priority="867" operator="containsText" text="退">
      <formula>NOT(ISERROR(SEARCH("退",F60)))</formula>
    </cfRule>
    <cfRule type="containsText" dxfId="2856" priority="868" operator="containsText" text="入">
      <formula>NOT(ISERROR(SEARCH("入",F60)))</formula>
    </cfRule>
    <cfRule type="containsText" dxfId="2855" priority="869" operator="containsText" text="入,退">
      <formula>NOT(ISERROR(SEARCH("入,退",F60)))</formula>
    </cfRule>
    <cfRule type="cellIs" dxfId="2854" priority="871" operator="equal">
      <formula>"休"</formula>
    </cfRule>
    <cfRule type="containsText" dxfId="2853" priority="872" operator="containsText" text="－">
      <formula>NOT(ISERROR(SEARCH("－",F60)))</formula>
    </cfRule>
  </conditionalFormatting>
  <conditionalFormatting sqref="F36:AJ39">
    <cfRule type="containsText" dxfId="2852" priority="1387" operator="containsText" text="退">
      <formula>NOT(ISERROR(SEARCH("退",F36)))</formula>
    </cfRule>
    <cfRule type="containsText" dxfId="2851" priority="1388" operator="containsText" text="入">
      <formula>NOT(ISERROR(SEARCH("入",F36)))</formula>
    </cfRule>
    <cfRule type="containsText" dxfId="2850" priority="1389" operator="containsText" text="入,退">
      <formula>NOT(ISERROR(SEARCH("入,退",F36)))</formula>
    </cfRule>
    <cfRule type="cellIs" dxfId="2849" priority="1391" operator="equal">
      <formula>"休"</formula>
    </cfRule>
  </conditionalFormatting>
  <conditionalFormatting sqref="F38:AJ39">
    <cfRule type="containsText" dxfId="2848" priority="1385" operator="containsText" text="－">
      <formula>NOT(ISERROR(SEARCH("－",F38)))</formula>
    </cfRule>
  </conditionalFormatting>
  <conditionalFormatting sqref="F26:AJ27">
    <cfRule type="expression" dxfId="2847" priority="1651">
      <formula>WEEKDAY(F$26)=7</formula>
    </cfRule>
    <cfRule type="expression" dxfId="2846" priority="1652">
      <formula>WEEKDAY(F$26)=1</formula>
    </cfRule>
  </conditionalFormatting>
  <conditionalFormatting sqref="F28:AJ28">
    <cfRule type="containsText" dxfId="2845" priority="1472" operator="containsText" text="その他">
      <formula>NOT(ISERROR(SEARCH("その他",F28)))</formula>
    </cfRule>
    <cfRule type="containsText" dxfId="2844" priority="1473" operator="containsText" text="冬休">
      <formula>NOT(ISERROR(SEARCH("冬休",F28)))</formula>
    </cfRule>
    <cfRule type="containsText" dxfId="2843" priority="1474" operator="containsText" text="夏休">
      <formula>NOT(ISERROR(SEARCH("夏休",F28)))</formula>
    </cfRule>
    <cfRule type="containsText" dxfId="2842" priority="1475" operator="containsText" text="製作">
      <formula>NOT(ISERROR(SEARCH("製作",F28)))</formula>
    </cfRule>
    <cfRule type="cellIs" dxfId="2841" priority="1476" operator="equal">
      <formula>"中止,製作"</formula>
    </cfRule>
    <cfRule type="containsText" dxfId="2840" priority="1477" operator="containsText" text="中止,製作,夏休,冬休,その他">
      <formula>NOT(ISERROR(SEARCH("中止,製作,夏休,冬休,その他",F28)))</formula>
    </cfRule>
    <cfRule type="containsText" dxfId="2839" priority="1478" operator="containsText" text="中止">
      <formula>NOT(ISERROR(SEARCH("中止",F28)))</formula>
    </cfRule>
    <cfRule type="containsText" dxfId="2838" priority="1479" operator="containsText" text="日">
      <formula>NOT(ISERROR(SEARCH("日",F28)))</formula>
    </cfRule>
    <cfRule type="containsText" dxfId="2837" priority="1480" operator="containsText" text="土">
      <formula>NOT(ISERROR(SEARCH("土",F28)))</formula>
    </cfRule>
  </conditionalFormatting>
  <conditionalFormatting sqref="F35:AJ35">
    <cfRule type="containsText" dxfId="2836" priority="1401" operator="containsText" text="その他">
      <formula>NOT(ISERROR(SEARCH("その他",F35)))</formula>
    </cfRule>
    <cfRule type="containsText" dxfId="2835" priority="1402" operator="containsText" text="冬休">
      <formula>NOT(ISERROR(SEARCH("冬休",F35)))</formula>
    </cfRule>
    <cfRule type="containsText" dxfId="2834" priority="1403" operator="containsText" text="夏休">
      <formula>NOT(ISERROR(SEARCH("夏休",F35)))</formula>
    </cfRule>
    <cfRule type="containsText" dxfId="2833" priority="1404" operator="containsText" text="製作">
      <formula>NOT(ISERROR(SEARCH("製作",F35)))</formula>
    </cfRule>
    <cfRule type="cellIs" dxfId="2832" priority="1405" operator="equal">
      <formula>"中止,製作"</formula>
    </cfRule>
    <cfRule type="containsText" dxfId="2831" priority="1406" operator="containsText" text="中止,製作,夏休,冬休,その他">
      <formula>NOT(ISERROR(SEARCH("中止,製作,夏休,冬休,その他",F35)))</formula>
    </cfRule>
    <cfRule type="containsText" dxfId="2830" priority="1407" operator="containsText" text="中止">
      <formula>NOT(ISERROR(SEARCH("中止",F35)))</formula>
    </cfRule>
    <cfRule type="containsText" dxfId="2829" priority="1408" operator="containsText" text="日">
      <formula>NOT(ISERROR(SEARCH("日",F35)))</formula>
    </cfRule>
    <cfRule type="containsText" dxfId="2828" priority="1409" operator="containsText" text="土">
      <formula>NOT(ISERROR(SEARCH("土",F35)))</formula>
    </cfRule>
  </conditionalFormatting>
  <conditionalFormatting sqref="F36:AJ39">
    <cfRule type="containsText" dxfId="2827" priority="1090" operator="containsText" text="外">
      <formula>NOT(ISERROR(SEARCH("外",F36)))</formula>
    </cfRule>
  </conditionalFormatting>
  <conditionalFormatting sqref="F40:AJ40">
    <cfRule type="containsText" dxfId="2826" priority="1392" operator="containsText" text="その他">
      <formula>NOT(ISERROR(SEARCH("その他",F40)))</formula>
    </cfRule>
    <cfRule type="containsText" dxfId="2825" priority="1393" operator="containsText" text="冬休">
      <formula>NOT(ISERROR(SEARCH("冬休",F40)))</formula>
    </cfRule>
    <cfRule type="containsText" dxfId="2824" priority="1394" operator="containsText" text="夏休">
      <formula>NOT(ISERROR(SEARCH("夏休",F40)))</formula>
    </cfRule>
    <cfRule type="containsText" dxfId="2823" priority="1395" operator="containsText" text="製作">
      <formula>NOT(ISERROR(SEARCH("製作",F40)))</formula>
    </cfRule>
    <cfRule type="cellIs" dxfId="2822" priority="1396" operator="equal">
      <formula>"中止,製作"</formula>
    </cfRule>
    <cfRule type="containsText" dxfId="2821" priority="1397" operator="containsText" text="中止,製作,夏休,冬休,その他">
      <formula>NOT(ISERROR(SEARCH("中止,製作,夏休,冬休,その他",F40)))</formula>
    </cfRule>
    <cfRule type="containsText" dxfId="2820" priority="1398" operator="containsText" text="中止">
      <formula>NOT(ISERROR(SEARCH("中止",F40)))</formula>
    </cfRule>
    <cfRule type="containsText" dxfId="2819" priority="1399" operator="containsText" text="日">
      <formula>NOT(ISERROR(SEARCH("日",F40)))</formula>
    </cfRule>
    <cfRule type="containsText" dxfId="2818" priority="1400" operator="containsText" text="土">
      <formula>NOT(ISERROR(SEARCH("土",F40)))</formula>
    </cfRule>
  </conditionalFormatting>
  <conditionalFormatting sqref="F41:AJ44">
    <cfRule type="containsText" dxfId="2817" priority="1379" operator="containsText" text="外">
      <formula>NOT(ISERROR(SEARCH("外",F41)))</formula>
    </cfRule>
    <cfRule type="containsText" dxfId="2816" priority="1380" operator="containsText" text="退">
      <formula>NOT(ISERROR(SEARCH("退",F41)))</formula>
    </cfRule>
    <cfRule type="containsText" dxfId="2815" priority="1381" operator="containsText" text="入">
      <formula>NOT(ISERROR(SEARCH("入",F41)))</formula>
    </cfRule>
    <cfRule type="containsText" dxfId="2814" priority="1382" operator="containsText" text="入,退">
      <formula>NOT(ISERROR(SEARCH("入,退",F41)))</formula>
    </cfRule>
    <cfRule type="cellIs" dxfId="2813" priority="1384" operator="equal">
      <formula>"休"</formula>
    </cfRule>
  </conditionalFormatting>
  <conditionalFormatting sqref="F50:AJ51">
    <cfRule type="expression" dxfId="2812" priority="1649">
      <formula>WEEKDAY(F$50)=7</formula>
    </cfRule>
    <cfRule type="expression" dxfId="2811" priority="1650">
      <formula>WEEKDAY(F$50)=1</formula>
    </cfRule>
  </conditionalFormatting>
  <conditionalFormatting sqref="F52:AJ52">
    <cfRule type="containsText" dxfId="2810" priority="1342" operator="containsText" text="その他">
      <formula>NOT(ISERROR(SEARCH("その他",F52)))</formula>
    </cfRule>
    <cfRule type="containsText" dxfId="2809" priority="1343" operator="containsText" text="冬休">
      <formula>NOT(ISERROR(SEARCH("冬休",F52)))</formula>
    </cfRule>
    <cfRule type="containsText" dxfId="2808" priority="1344" operator="containsText" text="夏休">
      <formula>NOT(ISERROR(SEARCH("夏休",F52)))</formula>
    </cfRule>
    <cfRule type="containsText" dxfId="2807" priority="1345" operator="containsText" text="製作">
      <formula>NOT(ISERROR(SEARCH("製作",F52)))</formula>
    </cfRule>
    <cfRule type="cellIs" dxfId="2806" priority="1346" operator="equal">
      <formula>"中止,製作"</formula>
    </cfRule>
    <cfRule type="containsText" dxfId="2805" priority="1347" operator="containsText" text="中止,製作,夏休,冬休,その他">
      <formula>NOT(ISERROR(SEARCH("中止,製作,夏休,冬休,その他",F52)))</formula>
    </cfRule>
    <cfRule type="containsText" dxfId="2804" priority="1348" operator="containsText" text="中止">
      <formula>NOT(ISERROR(SEARCH("中止",F52)))</formula>
    </cfRule>
    <cfRule type="containsText" dxfId="2803" priority="1349" operator="containsText" text="日">
      <formula>NOT(ISERROR(SEARCH("日",F52)))</formula>
    </cfRule>
    <cfRule type="containsText" dxfId="2802" priority="1350" operator="containsText" text="土">
      <formula>NOT(ISERROR(SEARCH("土",F52)))</formula>
    </cfRule>
  </conditionalFormatting>
  <conditionalFormatting sqref="F53:AJ58">
    <cfRule type="containsText" dxfId="2801" priority="936" operator="containsText" text="－">
      <formula>NOT(ISERROR(SEARCH("－",F53)))</formula>
    </cfRule>
    <cfRule type="containsText" dxfId="2800" priority="937" operator="containsText" text="外">
      <formula>NOT(ISERROR(SEARCH("外",F53)))</formula>
    </cfRule>
    <cfRule type="containsText" dxfId="2799" priority="938" operator="containsText" text="退">
      <formula>NOT(ISERROR(SEARCH("退",F53)))</formula>
    </cfRule>
    <cfRule type="containsText" dxfId="2798" priority="939" operator="containsText" text="入">
      <formula>NOT(ISERROR(SEARCH("入",F53)))</formula>
    </cfRule>
    <cfRule type="containsText" dxfId="2797" priority="940" operator="containsText" text="入,退">
      <formula>NOT(ISERROR(SEARCH("入,退",F53)))</formula>
    </cfRule>
    <cfRule type="cellIs" dxfId="2796" priority="942" operator="equal">
      <formula>"休"</formula>
    </cfRule>
  </conditionalFormatting>
  <conditionalFormatting sqref="F59:AJ59">
    <cfRule type="containsText" dxfId="2795" priority="1030" operator="containsText" text="その他">
      <formula>NOT(ISERROR(SEARCH("その他",F59)))</formula>
    </cfRule>
    <cfRule type="containsText" dxfId="2794" priority="1031" operator="containsText" text="冬休">
      <formula>NOT(ISERROR(SEARCH("冬休",F59)))</formula>
    </cfRule>
    <cfRule type="containsText" dxfId="2793" priority="1032" operator="containsText" text="夏休">
      <formula>NOT(ISERROR(SEARCH("夏休",F59)))</formula>
    </cfRule>
    <cfRule type="containsText" dxfId="2792" priority="1033" operator="containsText" text="製作">
      <formula>NOT(ISERROR(SEARCH("製作",F59)))</formula>
    </cfRule>
    <cfRule type="cellIs" dxfId="2791" priority="1034" operator="equal">
      <formula>"中止,製作"</formula>
    </cfRule>
    <cfRule type="containsText" dxfId="2790" priority="1035" operator="containsText" text="中止,製作,夏休,冬休,その他">
      <formula>NOT(ISERROR(SEARCH("中止,製作,夏休,冬休,その他",F59)))</formula>
    </cfRule>
    <cfRule type="containsText" dxfId="2789" priority="1036" operator="containsText" text="中止">
      <formula>NOT(ISERROR(SEARCH("中止",F59)))</formula>
    </cfRule>
    <cfRule type="containsText" dxfId="2788" priority="1037" operator="containsText" text="日">
      <formula>NOT(ISERROR(SEARCH("日",F59)))</formula>
    </cfRule>
    <cfRule type="containsText" dxfId="2787" priority="1038" operator="containsText" text="土">
      <formula>NOT(ISERROR(SEARCH("土",F59)))</formula>
    </cfRule>
  </conditionalFormatting>
  <conditionalFormatting sqref="F60:AJ63">
    <cfRule type="containsText" dxfId="2786" priority="866" operator="containsText" text="外">
      <formula>NOT(ISERROR(SEARCH("外",F60)))</formula>
    </cfRule>
  </conditionalFormatting>
  <conditionalFormatting sqref="F62:AJ63">
    <cfRule type="containsText" dxfId="2785" priority="1006" operator="containsText" text="－">
      <formula>NOT(ISERROR(SEARCH("－",F62)))</formula>
    </cfRule>
    <cfRule type="containsText" dxfId="2784" priority="1009" operator="containsText" text="退">
      <formula>NOT(ISERROR(SEARCH("退",F62)))</formula>
    </cfRule>
    <cfRule type="containsText" dxfId="2783" priority="1010" operator="containsText" text="入">
      <formula>NOT(ISERROR(SEARCH("入",F62)))</formula>
    </cfRule>
    <cfRule type="containsText" dxfId="2782" priority="1011" operator="containsText" text="入,退">
      <formula>NOT(ISERROR(SEARCH("入,退",F62)))</formula>
    </cfRule>
    <cfRule type="cellIs" dxfId="2781" priority="1013" operator="equal">
      <formula>"休"</formula>
    </cfRule>
  </conditionalFormatting>
  <conditionalFormatting sqref="F64:AJ64">
    <cfRule type="containsText" dxfId="2780" priority="1021" operator="containsText" text="その他">
      <formula>NOT(ISERROR(SEARCH("その他",F64)))</formula>
    </cfRule>
    <cfRule type="containsText" dxfId="2779" priority="1022" operator="containsText" text="冬休">
      <formula>NOT(ISERROR(SEARCH("冬休",F64)))</formula>
    </cfRule>
    <cfRule type="containsText" dxfId="2778" priority="1023" operator="containsText" text="夏休">
      <formula>NOT(ISERROR(SEARCH("夏休",F64)))</formula>
    </cfRule>
    <cfRule type="containsText" dxfId="2777" priority="1024" operator="containsText" text="製作">
      <formula>NOT(ISERROR(SEARCH("製作",F64)))</formula>
    </cfRule>
    <cfRule type="cellIs" dxfId="2776" priority="1025" operator="equal">
      <formula>"中止,製作"</formula>
    </cfRule>
    <cfRule type="containsText" dxfId="2775" priority="1026" operator="containsText" text="中止,製作,夏休,冬休,その他">
      <formula>NOT(ISERROR(SEARCH("中止,製作,夏休,冬休,その他",F64)))</formula>
    </cfRule>
    <cfRule type="containsText" dxfId="2774" priority="1027" operator="containsText" text="中止">
      <formula>NOT(ISERROR(SEARCH("中止",F64)))</formula>
    </cfRule>
    <cfRule type="containsText" dxfId="2773" priority="1028" operator="containsText" text="日">
      <formula>NOT(ISERROR(SEARCH("日",F64)))</formula>
    </cfRule>
    <cfRule type="containsText" dxfId="2772" priority="1029" operator="containsText" text="土">
      <formula>NOT(ISERROR(SEARCH("土",F64)))</formula>
    </cfRule>
  </conditionalFormatting>
  <conditionalFormatting sqref="F65:AJ68">
    <cfRule type="containsText" dxfId="2771" priority="777" operator="containsText" text="外">
      <formula>NOT(ISERROR(SEARCH("外",F65)))</formula>
    </cfRule>
    <cfRule type="containsText" dxfId="2770" priority="778" operator="containsText" text="退">
      <formula>NOT(ISERROR(SEARCH("退",F65)))</formula>
    </cfRule>
    <cfRule type="containsText" dxfId="2769" priority="779" operator="containsText" text="入">
      <formula>NOT(ISERROR(SEARCH("入",F65)))</formula>
    </cfRule>
    <cfRule type="containsText" dxfId="2768" priority="780" operator="containsText" text="入,退">
      <formula>NOT(ISERROR(SEARCH("入,退",F65)))</formula>
    </cfRule>
    <cfRule type="cellIs" dxfId="2767" priority="782" operator="equal">
      <formula>"休"</formula>
    </cfRule>
  </conditionalFormatting>
  <conditionalFormatting sqref="F65:AJ69">
    <cfRule type="containsText" dxfId="2766" priority="776" operator="containsText" text="－">
      <formula>NOT(ISERROR(SEARCH("－",F65)))</formula>
    </cfRule>
  </conditionalFormatting>
  <conditionalFormatting sqref="F74:AJ75">
    <cfRule type="expression" dxfId="2765" priority="1647">
      <formula>WEEKDAY(F$74)=7</formula>
    </cfRule>
    <cfRule type="expression" dxfId="2764" priority="1648">
      <formula>WEEKDAY(F$74)=1</formula>
    </cfRule>
  </conditionalFormatting>
  <conditionalFormatting sqref="F76:AJ76">
    <cfRule type="containsText" dxfId="2763" priority="1266" operator="containsText" text="その他">
      <formula>NOT(ISERROR(SEARCH("その他",F76)))</formula>
    </cfRule>
    <cfRule type="containsText" dxfId="2762" priority="1267" operator="containsText" text="冬休">
      <formula>NOT(ISERROR(SEARCH("冬休",F76)))</formula>
    </cfRule>
    <cfRule type="containsText" dxfId="2761" priority="1268" operator="containsText" text="夏休">
      <formula>NOT(ISERROR(SEARCH("夏休",F76)))</formula>
    </cfRule>
    <cfRule type="containsText" dxfId="2760" priority="1269" operator="containsText" text="製作">
      <formula>NOT(ISERROR(SEARCH("製作",F76)))</formula>
    </cfRule>
    <cfRule type="cellIs" dxfId="2759" priority="1270" operator="equal">
      <formula>"中止,製作"</formula>
    </cfRule>
    <cfRule type="containsText" dxfId="2758" priority="1271" operator="containsText" text="中止,製作,夏休,冬休,その他">
      <formula>NOT(ISERROR(SEARCH("中止,製作,夏休,冬休,その他",F76)))</formula>
    </cfRule>
    <cfRule type="containsText" dxfId="2757" priority="1272" operator="containsText" text="中止">
      <formula>NOT(ISERROR(SEARCH("中止",F76)))</formula>
    </cfRule>
    <cfRule type="containsText" dxfId="2756" priority="1273" operator="containsText" text="日">
      <formula>NOT(ISERROR(SEARCH("日",F76)))</formula>
    </cfRule>
    <cfRule type="containsText" dxfId="2755" priority="1274" operator="containsText" text="土">
      <formula>NOT(ISERROR(SEARCH("土",F76)))</formula>
    </cfRule>
  </conditionalFormatting>
  <conditionalFormatting sqref="F77:AJ82">
    <cfRule type="containsText" dxfId="2754" priority="880" operator="containsText" text="－">
      <formula>NOT(ISERROR(SEARCH("－",F77)))</formula>
    </cfRule>
    <cfRule type="containsText" dxfId="2753" priority="881" operator="containsText" text="外">
      <formula>NOT(ISERROR(SEARCH("外",F77)))</formula>
    </cfRule>
    <cfRule type="containsText" dxfId="2752" priority="882" operator="containsText" text="退">
      <formula>NOT(ISERROR(SEARCH("退",F77)))</formula>
    </cfRule>
    <cfRule type="containsText" dxfId="2751" priority="883" operator="containsText" text="入">
      <formula>NOT(ISERROR(SEARCH("入",F77)))</formula>
    </cfRule>
    <cfRule type="containsText" dxfId="2750" priority="884" operator="containsText" text="入,退">
      <formula>NOT(ISERROR(SEARCH("入,退",F77)))</formula>
    </cfRule>
    <cfRule type="cellIs" dxfId="2749" priority="886" operator="equal">
      <formula>"休"</formula>
    </cfRule>
  </conditionalFormatting>
  <conditionalFormatting sqref="F83:AJ83">
    <cfRule type="containsText" dxfId="2748" priority="1257" operator="containsText" text="その他">
      <formula>NOT(ISERROR(SEARCH("その他",F83)))</formula>
    </cfRule>
    <cfRule type="containsText" dxfId="2747" priority="1258" operator="containsText" text="冬休">
      <formula>NOT(ISERROR(SEARCH("冬休",F83)))</formula>
    </cfRule>
    <cfRule type="containsText" dxfId="2746" priority="1259" operator="containsText" text="夏休">
      <formula>NOT(ISERROR(SEARCH("夏休",F83)))</formula>
    </cfRule>
    <cfRule type="containsText" dxfId="2745" priority="1260" operator="containsText" text="製作">
      <formula>NOT(ISERROR(SEARCH("製作",F83)))</formula>
    </cfRule>
    <cfRule type="cellIs" dxfId="2744" priority="1261" operator="equal">
      <formula>"中止,製作"</formula>
    </cfRule>
    <cfRule type="containsText" dxfId="2743" priority="1262" operator="containsText" text="中止,製作,夏休,冬休,その他">
      <formula>NOT(ISERROR(SEARCH("中止,製作,夏休,冬休,その他",F83)))</formula>
    </cfRule>
    <cfRule type="containsText" dxfId="2742" priority="1263" operator="containsText" text="中止">
      <formula>NOT(ISERROR(SEARCH("中止",F83)))</formula>
    </cfRule>
    <cfRule type="containsText" dxfId="2741" priority="1264" operator="containsText" text="日">
      <formula>NOT(ISERROR(SEARCH("日",F83)))</formula>
    </cfRule>
    <cfRule type="containsText" dxfId="2740" priority="1265" operator="containsText" text="土">
      <formula>NOT(ISERROR(SEARCH("土",F83)))</formula>
    </cfRule>
  </conditionalFormatting>
  <conditionalFormatting sqref="F84:AJ87">
    <cfRule type="containsText" dxfId="2739" priority="1243" operator="containsText" text="－">
      <formula>NOT(ISERROR(SEARCH("－",F84)))</formula>
    </cfRule>
    <cfRule type="containsText" dxfId="2738" priority="1244" operator="containsText" text="外">
      <formula>NOT(ISERROR(SEARCH("外",F84)))</formula>
    </cfRule>
    <cfRule type="containsText" dxfId="2737" priority="1245" operator="containsText" text="退">
      <formula>NOT(ISERROR(SEARCH("退",F84)))</formula>
    </cfRule>
    <cfRule type="containsText" dxfId="2736" priority="1246" operator="containsText" text="入">
      <formula>NOT(ISERROR(SEARCH("入",F84)))</formula>
    </cfRule>
    <cfRule type="containsText" dxfId="2735" priority="1247" operator="containsText" text="入,退">
      <formula>NOT(ISERROR(SEARCH("入,退",F84)))</formula>
    </cfRule>
    <cfRule type="cellIs" dxfId="2734" priority="1249" operator="equal">
      <formula>"休"</formula>
    </cfRule>
  </conditionalFormatting>
  <conditionalFormatting sqref="F88:AJ88">
    <cfRule type="containsText" dxfId="2733" priority="767" operator="containsText" text="その他">
      <formula>NOT(ISERROR(SEARCH("その他",F88)))</formula>
    </cfRule>
    <cfRule type="containsText" dxfId="2732" priority="768" operator="containsText" text="冬休">
      <formula>NOT(ISERROR(SEARCH("冬休",F88)))</formula>
    </cfRule>
    <cfRule type="containsText" dxfId="2731" priority="769" operator="containsText" text="夏休">
      <formula>NOT(ISERROR(SEARCH("夏休",F88)))</formula>
    </cfRule>
    <cfRule type="containsText" dxfId="2730" priority="770" operator="containsText" text="製作">
      <formula>NOT(ISERROR(SEARCH("製作",F88)))</formula>
    </cfRule>
    <cfRule type="cellIs" dxfId="2729" priority="771" operator="equal">
      <formula>"中止,製作"</formula>
    </cfRule>
    <cfRule type="containsText" dxfId="2728" priority="772" operator="containsText" text="中止,製作,夏休,冬休,その他">
      <formula>NOT(ISERROR(SEARCH("中止,製作,夏休,冬休,その他",F88)))</formula>
    </cfRule>
    <cfRule type="containsText" dxfId="2727" priority="773" operator="containsText" text="中止">
      <formula>NOT(ISERROR(SEARCH("中止",F88)))</formula>
    </cfRule>
    <cfRule type="containsText" dxfId="2726" priority="774" operator="containsText" text="日">
      <formula>NOT(ISERROR(SEARCH("日",F88)))</formula>
    </cfRule>
    <cfRule type="containsText" dxfId="2725" priority="775" operator="containsText" text="土">
      <formula>NOT(ISERROR(SEARCH("土",F88)))</formula>
    </cfRule>
  </conditionalFormatting>
  <conditionalFormatting sqref="F89:AJ92">
    <cfRule type="containsText" dxfId="2724" priority="1237" operator="containsText" text="外">
      <formula>NOT(ISERROR(SEARCH("外",F89)))</formula>
    </cfRule>
    <cfRule type="containsText" dxfId="2723" priority="1238" operator="containsText" text="退">
      <formula>NOT(ISERROR(SEARCH("退",F89)))</formula>
    </cfRule>
    <cfRule type="containsText" dxfId="2722" priority="1239" operator="containsText" text="入">
      <formula>NOT(ISERROR(SEARCH("入",F89)))</formula>
    </cfRule>
    <cfRule type="containsText" dxfId="2721" priority="1240" operator="containsText" text="入,退">
      <formula>NOT(ISERROR(SEARCH("入,退",F89)))</formula>
    </cfRule>
    <cfRule type="cellIs" dxfId="2720" priority="1242" operator="equal">
      <formula>"休"</formula>
    </cfRule>
  </conditionalFormatting>
  <conditionalFormatting sqref="F89:AJ93">
    <cfRule type="containsText" dxfId="2719" priority="1236" operator="containsText" text="－">
      <formula>NOT(ISERROR(SEARCH("－",F89)))</formula>
    </cfRule>
  </conditionalFormatting>
  <conditionalFormatting sqref="F98:AJ99">
    <cfRule type="expression" dxfId="2718" priority="1645">
      <formula>WEEKDAY(F$98)=7</formula>
    </cfRule>
    <cfRule type="expression" dxfId="2717" priority="1646">
      <formula>WEEKDAY(F$98)=1</formula>
    </cfRule>
  </conditionalFormatting>
  <conditionalFormatting sqref="F100:AJ100">
    <cfRule type="containsText" dxfId="2716" priority="857" operator="containsText" text="その他">
      <formula>NOT(ISERROR(SEARCH("その他",F100)))</formula>
    </cfRule>
    <cfRule type="containsText" dxfId="2715" priority="858" operator="containsText" text="冬休">
      <formula>NOT(ISERROR(SEARCH("冬休",F100)))</formula>
    </cfRule>
    <cfRule type="containsText" dxfId="2714" priority="859" operator="containsText" text="夏休">
      <formula>NOT(ISERROR(SEARCH("夏休",F100)))</formula>
    </cfRule>
    <cfRule type="containsText" dxfId="2713" priority="860" operator="containsText" text="製作">
      <formula>NOT(ISERROR(SEARCH("製作",F100)))</formula>
    </cfRule>
    <cfRule type="cellIs" dxfId="2712" priority="861" operator="equal">
      <formula>"中止,製作"</formula>
    </cfRule>
    <cfRule type="containsText" dxfId="2711" priority="862" operator="containsText" text="中止,製作,夏休,冬休,その他">
      <formula>NOT(ISERROR(SEARCH("中止,製作,夏休,冬休,その他",F100)))</formula>
    </cfRule>
    <cfRule type="containsText" dxfId="2710" priority="863" operator="containsText" text="中止">
      <formula>NOT(ISERROR(SEARCH("中止",F100)))</formula>
    </cfRule>
    <cfRule type="containsText" dxfId="2709" priority="864" operator="containsText" text="日">
      <formula>NOT(ISERROR(SEARCH("日",F100)))</formula>
    </cfRule>
    <cfRule type="containsText" dxfId="2708" priority="865" operator="containsText" text="土">
      <formula>NOT(ISERROR(SEARCH("土",F100)))</formula>
    </cfRule>
  </conditionalFormatting>
  <conditionalFormatting sqref="F101:AJ106">
    <cfRule type="containsText" dxfId="2707" priority="725" operator="containsText" text="－">
      <formula>NOT(ISERROR(SEARCH("－",F101)))</formula>
    </cfRule>
    <cfRule type="containsText" dxfId="2706" priority="726" operator="containsText" text="外">
      <formula>NOT(ISERROR(SEARCH("外",F101)))</formula>
    </cfRule>
    <cfRule type="containsText" dxfId="2705" priority="727" operator="containsText" text="退">
      <formula>NOT(ISERROR(SEARCH("退",F101)))</formula>
    </cfRule>
    <cfRule type="containsText" dxfId="2704" priority="728" operator="containsText" text="入">
      <formula>NOT(ISERROR(SEARCH("入",F101)))</formula>
    </cfRule>
    <cfRule type="containsText" dxfId="2703" priority="729" operator="containsText" text="入,退">
      <formula>NOT(ISERROR(SEARCH("入,退",F101)))</formula>
    </cfRule>
    <cfRule type="cellIs" dxfId="2702" priority="731" operator="equal">
      <formula>"休"</formula>
    </cfRule>
  </conditionalFormatting>
  <conditionalFormatting sqref="F107:AJ107">
    <cfRule type="containsText" dxfId="2701" priority="848" operator="containsText" text="その他">
      <formula>NOT(ISERROR(SEARCH("その他",F107)))</formula>
    </cfRule>
    <cfRule type="containsText" dxfId="2700" priority="849" operator="containsText" text="冬休">
      <formula>NOT(ISERROR(SEARCH("冬休",F107)))</formula>
    </cfRule>
    <cfRule type="containsText" dxfId="2699" priority="850" operator="containsText" text="夏休">
      <formula>NOT(ISERROR(SEARCH("夏休",F107)))</formula>
    </cfRule>
    <cfRule type="containsText" dxfId="2698" priority="851" operator="containsText" text="製作">
      <formula>NOT(ISERROR(SEARCH("製作",F107)))</formula>
    </cfRule>
    <cfRule type="cellIs" dxfId="2697" priority="852" operator="equal">
      <formula>"中止,製作"</formula>
    </cfRule>
    <cfRule type="containsText" dxfId="2696" priority="853" operator="containsText" text="中止,製作,夏休,冬休,その他">
      <formula>NOT(ISERROR(SEARCH("中止,製作,夏休,冬休,その他",F107)))</formula>
    </cfRule>
    <cfRule type="containsText" dxfId="2695" priority="854" operator="containsText" text="中止">
      <formula>NOT(ISERROR(SEARCH("中止",F107)))</formula>
    </cfRule>
    <cfRule type="containsText" dxfId="2694" priority="855" operator="containsText" text="日">
      <formula>NOT(ISERROR(SEARCH("日",F107)))</formula>
    </cfRule>
    <cfRule type="containsText" dxfId="2693" priority="856" operator="containsText" text="土">
      <formula>NOT(ISERROR(SEARCH("土",F107)))</formula>
    </cfRule>
  </conditionalFormatting>
  <conditionalFormatting sqref="F108:AJ111">
    <cfRule type="containsText" dxfId="2692" priority="825" operator="containsText" text="－">
      <formula>NOT(ISERROR(SEARCH("－",F108)))</formula>
    </cfRule>
    <cfRule type="containsText" dxfId="2691" priority="826" operator="containsText" text="外">
      <formula>NOT(ISERROR(SEARCH("外",F108)))</formula>
    </cfRule>
    <cfRule type="containsText" dxfId="2690" priority="827" operator="containsText" text="退">
      <formula>NOT(ISERROR(SEARCH("退",F108)))</formula>
    </cfRule>
    <cfRule type="containsText" dxfId="2689" priority="828" operator="containsText" text="入">
      <formula>NOT(ISERROR(SEARCH("入",F108)))</formula>
    </cfRule>
    <cfRule type="containsText" dxfId="2688" priority="829" operator="containsText" text="入,退">
      <formula>NOT(ISERROR(SEARCH("入,退",F108)))</formula>
    </cfRule>
    <cfRule type="cellIs" dxfId="2687" priority="831" operator="equal">
      <formula>"休"</formula>
    </cfRule>
  </conditionalFormatting>
  <conditionalFormatting sqref="F112:AJ112">
    <cfRule type="containsText" dxfId="2686" priority="839" operator="containsText" text="その他">
      <formula>NOT(ISERROR(SEARCH("その他",F112)))</formula>
    </cfRule>
    <cfRule type="containsText" dxfId="2685" priority="840" operator="containsText" text="冬休">
      <formula>NOT(ISERROR(SEARCH("冬休",F112)))</formula>
    </cfRule>
    <cfRule type="containsText" dxfId="2684" priority="841" operator="containsText" text="夏休">
      <formula>NOT(ISERROR(SEARCH("夏休",F112)))</formula>
    </cfRule>
    <cfRule type="containsText" dxfId="2683" priority="842" operator="containsText" text="製作">
      <formula>NOT(ISERROR(SEARCH("製作",F112)))</formula>
    </cfRule>
    <cfRule type="cellIs" dxfId="2682" priority="843" operator="equal">
      <formula>"中止,製作"</formula>
    </cfRule>
    <cfRule type="containsText" dxfId="2681" priority="844" operator="containsText" text="中止,製作,夏休,冬休,その他">
      <formula>NOT(ISERROR(SEARCH("中止,製作,夏休,冬休,その他",F112)))</formula>
    </cfRule>
    <cfRule type="containsText" dxfId="2680" priority="845" operator="containsText" text="中止">
      <formula>NOT(ISERROR(SEARCH("中止",F112)))</formula>
    </cfRule>
    <cfRule type="containsText" dxfId="2679" priority="846" operator="containsText" text="日">
      <formula>NOT(ISERROR(SEARCH("日",F112)))</formula>
    </cfRule>
    <cfRule type="containsText" dxfId="2678" priority="847" operator="containsText" text="土">
      <formula>NOT(ISERROR(SEARCH("土",F112)))</formula>
    </cfRule>
  </conditionalFormatting>
  <conditionalFormatting sqref="F113:AJ116">
    <cfRule type="containsText" dxfId="2677" priority="819" operator="containsText" text="外">
      <formula>NOT(ISERROR(SEARCH("外",F113)))</formula>
    </cfRule>
    <cfRule type="containsText" dxfId="2676" priority="820" operator="containsText" text="退">
      <formula>NOT(ISERROR(SEARCH("退",F113)))</formula>
    </cfRule>
    <cfRule type="containsText" dxfId="2675" priority="821" operator="containsText" text="入">
      <formula>NOT(ISERROR(SEARCH("入",F113)))</formula>
    </cfRule>
    <cfRule type="containsText" dxfId="2674" priority="822" operator="containsText" text="入,退">
      <formula>NOT(ISERROR(SEARCH("入,退",F113)))</formula>
    </cfRule>
    <cfRule type="cellIs" dxfId="2673" priority="824" operator="equal">
      <formula>"休"</formula>
    </cfRule>
  </conditionalFormatting>
  <conditionalFormatting sqref="F113:AJ117">
    <cfRule type="containsText" dxfId="2672" priority="818" operator="containsText" text="－">
      <formula>NOT(ISERROR(SEARCH("－",F113)))</formula>
    </cfRule>
  </conditionalFormatting>
  <conditionalFormatting sqref="F122:AJ123">
    <cfRule type="expression" dxfId="2671" priority="1643">
      <formula>WEEKDAY(F$122)=7</formula>
    </cfRule>
    <cfRule type="expression" dxfId="2670" priority="1644">
      <formula>WEEKDAY(F$122)=1</formula>
    </cfRule>
  </conditionalFormatting>
  <conditionalFormatting sqref="F124:AJ124">
    <cfRule type="containsText" dxfId="2669" priority="716" operator="containsText" text="その他">
      <formula>NOT(ISERROR(SEARCH("その他",F124)))</formula>
    </cfRule>
    <cfRule type="containsText" dxfId="2668" priority="717" operator="containsText" text="冬休">
      <formula>NOT(ISERROR(SEARCH("冬休",F124)))</formula>
    </cfRule>
    <cfRule type="containsText" dxfId="2667" priority="718" operator="containsText" text="夏休">
      <formula>NOT(ISERROR(SEARCH("夏休",F124)))</formula>
    </cfRule>
    <cfRule type="containsText" dxfId="2666" priority="719" operator="containsText" text="製作">
      <formula>NOT(ISERROR(SEARCH("製作",F124)))</formula>
    </cfRule>
    <cfRule type="cellIs" dxfId="2665" priority="720" operator="equal">
      <formula>"中止,製作"</formula>
    </cfRule>
    <cfRule type="containsText" dxfId="2664" priority="721" operator="containsText" text="中止,製作,夏休,冬休,その他">
      <formula>NOT(ISERROR(SEARCH("中止,製作,夏休,冬休,その他",F124)))</formula>
    </cfRule>
    <cfRule type="containsText" dxfId="2663" priority="722" operator="containsText" text="中止">
      <formula>NOT(ISERROR(SEARCH("中止",F124)))</formula>
    </cfRule>
    <cfRule type="containsText" dxfId="2662" priority="723" operator="containsText" text="日">
      <formula>NOT(ISERROR(SEARCH("日",F124)))</formula>
    </cfRule>
    <cfRule type="containsText" dxfId="2661" priority="724" operator="containsText" text="土">
      <formula>NOT(ISERROR(SEARCH("土",F124)))</formula>
    </cfRule>
  </conditionalFormatting>
  <conditionalFormatting sqref="F125:AJ130">
    <cfRule type="containsText" dxfId="2660" priority="565" operator="containsText" text="－">
      <formula>NOT(ISERROR(SEARCH("－",F125)))</formula>
    </cfRule>
    <cfRule type="containsText" dxfId="2659" priority="566" operator="containsText" text="外">
      <formula>NOT(ISERROR(SEARCH("外",F125)))</formula>
    </cfRule>
    <cfRule type="containsText" dxfId="2658" priority="567" operator="containsText" text="退">
      <formula>NOT(ISERROR(SEARCH("退",F125)))</formula>
    </cfRule>
    <cfRule type="containsText" dxfId="2657" priority="568" operator="containsText" text="入">
      <formula>NOT(ISERROR(SEARCH("入",F125)))</formula>
    </cfRule>
    <cfRule type="containsText" dxfId="2656" priority="569" operator="containsText" text="入,退">
      <formula>NOT(ISERROR(SEARCH("入,退",F125)))</formula>
    </cfRule>
    <cfRule type="cellIs" dxfId="2655" priority="571" operator="equal">
      <formula>"休"</formula>
    </cfRule>
  </conditionalFormatting>
  <conditionalFormatting sqref="F131:AJ131">
    <cfRule type="containsText" dxfId="2654" priority="707" operator="containsText" text="その他">
      <formula>NOT(ISERROR(SEARCH("その他",F131)))</formula>
    </cfRule>
    <cfRule type="containsText" dxfId="2653" priority="708" operator="containsText" text="冬休">
      <formula>NOT(ISERROR(SEARCH("冬休",F131)))</formula>
    </cfRule>
    <cfRule type="containsText" dxfId="2652" priority="709" operator="containsText" text="夏休">
      <formula>NOT(ISERROR(SEARCH("夏休",F131)))</formula>
    </cfRule>
    <cfRule type="containsText" dxfId="2651" priority="710" operator="containsText" text="製作">
      <formula>NOT(ISERROR(SEARCH("製作",F131)))</formula>
    </cfRule>
    <cfRule type="cellIs" dxfId="2650" priority="711" operator="equal">
      <formula>"中止,製作"</formula>
    </cfRule>
    <cfRule type="containsText" dxfId="2649" priority="712" operator="containsText" text="中止,製作,夏休,冬休,その他">
      <formula>NOT(ISERROR(SEARCH("中止,製作,夏休,冬休,その他",F131)))</formula>
    </cfRule>
    <cfRule type="containsText" dxfId="2648" priority="713" operator="containsText" text="中止">
      <formula>NOT(ISERROR(SEARCH("中止",F131)))</formula>
    </cfRule>
    <cfRule type="containsText" dxfId="2647" priority="714" operator="containsText" text="日">
      <formula>NOT(ISERROR(SEARCH("日",F131)))</formula>
    </cfRule>
    <cfRule type="containsText" dxfId="2646" priority="715" operator="containsText" text="土">
      <formula>NOT(ISERROR(SEARCH("土",F131)))</formula>
    </cfRule>
  </conditionalFormatting>
  <conditionalFormatting sqref="F132:AJ135">
    <cfRule type="containsText" dxfId="2645" priority="684" operator="containsText" text="－">
      <formula>NOT(ISERROR(SEARCH("－",F132)))</formula>
    </cfRule>
    <cfRule type="containsText" dxfId="2644" priority="685" operator="containsText" text="外">
      <formula>NOT(ISERROR(SEARCH("外",F132)))</formula>
    </cfRule>
    <cfRule type="containsText" dxfId="2643" priority="686" operator="containsText" text="退">
      <formula>NOT(ISERROR(SEARCH("退",F132)))</formula>
    </cfRule>
    <cfRule type="containsText" dxfId="2642" priority="687" operator="containsText" text="入">
      <formula>NOT(ISERROR(SEARCH("入",F132)))</formula>
    </cfRule>
    <cfRule type="containsText" dxfId="2641" priority="688" operator="containsText" text="入,退">
      <formula>NOT(ISERROR(SEARCH("入,退",F132)))</formula>
    </cfRule>
    <cfRule type="cellIs" dxfId="2640" priority="690" operator="equal">
      <formula>"休"</formula>
    </cfRule>
  </conditionalFormatting>
  <conditionalFormatting sqref="F136:AJ136">
    <cfRule type="containsText" dxfId="2639" priority="698" operator="containsText" text="その他">
      <formula>NOT(ISERROR(SEARCH("その他",F136)))</formula>
    </cfRule>
    <cfRule type="containsText" dxfId="2638" priority="699" operator="containsText" text="冬休">
      <formula>NOT(ISERROR(SEARCH("冬休",F136)))</formula>
    </cfRule>
    <cfRule type="containsText" dxfId="2637" priority="700" operator="containsText" text="夏休">
      <formula>NOT(ISERROR(SEARCH("夏休",F136)))</formula>
    </cfRule>
    <cfRule type="containsText" dxfId="2636" priority="701" operator="containsText" text="製作">
      <formula>NOT(ISERROR(SEARCH("製作",F136)))</formula>
    </cfRule>
    <cfRule type="cellIs" dxfId="2635" priority="702" operator="equal">
      <formula>"中止,製作"</formula>
    </cfRule>
    <cfRule type="containsText" dxfId="2634" priority="703" operator="containsText" text="中止,製作,夏休,冬休,その他">
      <formula>NOT(ISERROR(SEARCH("中止,製作,夏休,冬休,その他",F136)))</formula>
    </cfRule>
    <cfRule type="containsText" dxfId="2633" priority="704" operator="containsText" text="中止">
      <formula>NOT(ISERROR(SEARCH("中止",F136)))</formula>
    </cfRule>
    <cfRule type="containsText" dxfId="2632" priority="705" operator="containsText" text="日">
      <formula>NOT(ISERROR(SEARCH("日",F136)))</formula>
    </cfRule>
    <cfRule type="containsText" dxfId="2631" priority="706" operator="containsText" text="土">
      <formula>NOT(ISERROR(SEARCH("土",F136)))</formula>
    </cfRule>
  </conditionalFormatting>
  <conditionalFormatting sqref="F137:AJ140">
    <cfRule type="containsText" dxfId="2630" priority="678" operator="containsText" text="外">
      <formula>NOT(ISERROR(SEARCH("外",F137)))</formula>
    </cfRule>
    <cfRule type="containsText" dxfId="2629" priority="679" operator="containsText" text="退">
      <formula>NOT(ISERROR(SEARCH("退",F137)))</formula>
    </cfRule>
    <cfRule type="containsText" dxfId="2628" priority="680" operator="containsText" text="入">
      <formula>NOT(ISERROR(SEARCH("入",F137)))</formula>
    </cfRule>
    <cfRule type="containsText" dxfId="2627" priority="681" operator="containsText" text="入,退">
      <formula>NOT(ISERROR(SEARCH("入,退",F137)))</formula>
    </cfRule>
    <cfRule type="cellIs" dxfId="2626" priority="683" operator="equal">
      <formula>"休"</formula>
    </cfRule>
  </conditionalFormatting>
  <conditionalFormatting sqref="F137:AJ142">
    <cfRule type="containsText" dxfId="2625" priority="677" operator="containsText" text="－">
      <formula>NOT(ISERROR(SEARCH("－",F137)))</formula>
    </cfRule>
  </conditionalFormatting>
  <conditionalFormatting sqref="F146:AJ147">
    <cfRule type="expression" dxfId="2624" priority="1641">
      <formula>WEEKDAY(F$146)=7</formula>
    </cfRule>
    <cfRule type="expression" dxfId="2623" priority="1642">
      <formula>WEEKDAY(F$146)=1</formula>
    </cfRule>
  </conditionalFormatting>
  <conditionalFormatting sqref="F148:AJ148">
    <cfRule type="containsText" dxfId="2622" priority="556" operator="containsText" text="その他">
      <formula>NOT(ISERROR(SEARCH("その他",F148)))</formula>
    </cfRule>
    <cfRule type="containsText" dxfId="2621" priority="557" operator="containsText" text="冬休">
      <formula>NOT(ISERROR(SEARCH("冬休",F148)))</formula>
    </cfRule>
    <cfRule type="containsText" dxfId="2620" priority="558" operator="containsText" text="夏休">
      <formula>NOT(ISERROR(SEARCH("夏休",F148)))</formula>
    </cfRule>
    <cfRule type="containsText" dxfId="2619" priority="559" operator="containsText" text="製作">
      <formula>NOT(ISERROR(SEARCH("製作",F148)))</formula>
    </cfRule>
    <cfRule type="cellIs" dxfId="2618" priority="560" operator="equal">
      <formula>"中止,製作"</formula>
    </cfRule>
    <cfRule type="containsText" dxfId="2617" priority="561" operator="containsText" text="中止,製作,夏休,冬休,その他">
      <formula>NOT(ISERROR(SEARCH("中止,製作,夏休,冬休,その他",F148)))</formula>
    </cfRule>
    <cfRule type="containsText" dxfId="2616" priority="562" operator="containsText" text="中止">
      <formula>NOT(ISERROR(SEARCH("中止",F148)))</formula>
    </cfRule>
    <cfRule type="containsText" dxfId="2615" priority="563" operator="containsText" text="日">
      <formula>NOT(ISERROR(SEARCH("日",F148)))</formula>
    </cfRule>
    <cfRule type="containsText" dxfId="2614" priority="564" operator="containsText" text="土">
      <formula>NOT(ISERROR(SEARCH("土",F148)))</formula>
    </cfRule>
  </conditionalFormatting>
  <conditionalFormatting sqref="F149:AJ154">
    <cfRule type="containsText" dxfId="2613" priority="398" operator="containsText" text="－">
      <formula>NOT(ISERROR(SEARCH("－",F149)))</formula>
    </cfRule>
    <cfRule type="containsText" dxfId="2612" priority="399" operator="containsText" text="外">
      <formula>NOT(ISERROR(SEARCH("外",F149)))</formula>
    </cfRule>
    <cfRule type="containsText" dxfId="2611" priority="400" operator="containsText" text="退">
      <formula>NOT(ISERROR(SEARCH("退",F149)))</formula>
    </cfRule>
    <cfRule type="containsText" dxfId="2610" priority="401" operator="containsText" text="入">
      <formula>NOT(ISERROR(SEARCH("入",F149)))</formula>
    </cfRule>
    <cfRule type="containsText" dxfId="2609" priority="402" operator="containsText" text="入,退">
      <formula>NOT(ISERROR(SEARCH("入,退",F149)))</formula>
    </cfRule>
    <cfRule type="cellIs" dxfId="2608" priority="404" operator="equal">
      <formula>"休"</formula>
    </cfRule>
  </conditionalFormatting>
  <conditionalFormatting sqref="F155:AJ155">
    <cfRule type="containsText" dxfId="2607" priority="547" operator="containsText" text="その他">
      <formula>NOT(ISERROR(SEARCH("その他",F155)))</formula>
    </cfRule>
    <cfRule type="containsText" dxfId="2606" priority="548" operator="containsText" text="冬休">
      <formula>NOT(ISERROR(SEARCH("冬休",F155)))</formula>
    </cfRule>
    <cfRule type="containsText" dxfId="2605" priority="549" operator="containsText" text="夏休">
      <formula>NOT(ISERROR(SEARCH("夏休",F155)))</formula>
    </cfRule>
    <cfRule type="containsText" dxfId="2604" priority="550" operator="containsText" text="製作">
      <formula>NOT(ISERROR(SEARCH("製作",F155)))</formula>
    </cfRule>
    <cfRule type="cellIs" dxfId="2603" priority="551" operator="equal">
      <formula>"中止,製作"</formula>
    </cfRule>
    <cfRule type="containsText" dxfId="2602" priority="552" operator="containsText" text="中止,製作,夏休,冬休,その他">
      <formula>NOT(ISERROR(SEARCH("中止,製作,夏休,冬休,その他",F155)))</formula>
    </cfRule>
    <cfRule type="containsText" dxfId="2601" priority="553" operator="containsText" text="中止">
      <formula>NOT(ISERROR(SEARCH("中止",F155)))</formula>
    </cfRule>
    <cfRule type="containsText" dxfId="2600" priority="554" operator="containsText" text="日">
      <formula>NOT(ISERROR(SEARCH("日",F155)))</formula>
    </cfRule>
    <cfRule type="containsText" dxfId="2599" priority="555" operator="containsText" text="土">
      <formula>NOT(ISERROR(SEARCH("土",F155)))</formula>
    </cfRule>
  </conditionalFormatting>
  <conditionalFormatting sqref="F156:AJ159">
    <cfRule type="containsText" dxfId="2598" priority="524" operator="containsText" text="－">
      <formula>NOT(ISERROR(SEARCH("－",F156)))</formula>
    </cfRule>
    <cfRule type="containsText" dxfId="2597" priority="525" operator="containsText" text="外">
      <formula>NOT(ISERROR(SEARCH("外",F156)))</formula>
    </cfRule>
    <cfRule type="containsText" dxfId="2596" priority="526" operator="containsText" text="退">
      <formula>NOT(ISERROR(SEARCH("退",F156)))</formula>
    </cfRule>
    <cfRule type="containsText" dxfId="2595" priority="527" operator="containsText" text="入">
      <formula>NOT(ISERROR(SEARCH("入",F156)))</formula>
    </cfRule>
    <cfRule type="containsText" dxfId="2594" priority="528" operator="containsText" text="入,退">
      <formula>NOT(ISERROR(SEARCH("入,退",F156)))</formula>
    </cfRule>
    <cfRule type="cellIs" dxfId="2593" priority="530" operator="equal">
      <formula>"休"</formula>
    </cfRule>
  </conditionalFormatting>
  <conditionalFormatting sqref="F160:AJ160">
    <cfRule type="containsText" dxfId="2592" priority="538" operator="containsText" text="その他">
      <formula>NOT(ISERROR(SEARCH("その他",F160)))</formula>
    </cfRule>
    <cfRule type="containsText" dxfId="2591" priority="539" operator="containsText" text="冬休">
      <formula>NOT(ISERROR(SEARCH("冬休",F160)))</formula>
    </cfRule>
    <cfRule type="containsText" dxfId="2590" priority="540" operator="containsText" text="夏休">
      <formula>NOT(ISERROR(SEARCH("夏休",F160)))</formula>
    </cfRule>
    <cfRule type="containsText" dxfId="2589" priority="541" operator="containsText" text="製作">
      <formula>NOT(ISERROR(SEARCH("製作",F160)))</formula>
    </cfRule>
    <cfRule type="cellIs" dxfId="2588" priority="542" operator="equal">
      <formula>"中止,製作"</formula>
    </cfRule>
    <cfRule type="containsText" dxfId="2587" priority="543" operator="containsText" text="中止,製作,夏休,冬休,その他">
      <formula>NOT(ISERROR(SEARCH("中止,製作,夏休,冬休,その他",F160)))</formula>
    </cfRule>
    <cfRule type="containsText" dxfId="2586" priority="544" operator="containsText" text="中止">
      <formula>NOT(ISERROR(SEARCH("中止",F160)))</formula>
    </cfRule>
    <cfRule type="containsText" dxfId="2585" priority="545" operator="containsText" text="日">
      <formula>NOT(ISERROR(SEARCH("日",F160)))</formula>
    </cfRule>
    <cfRule type="containsText" dxfId="2584" priority="546" operator="containsText" text="土">
      <formula>NOT(ISERROR(SEARCH("土",F160)))</formula>
    </cfRule>
  </conditionalFormatting>
  <conditionalFormatting sqref="F161:AJ164">
    <cfRule type="containsText" dxfId="2583" priority="518" operator="containsText" text="外">
      <formula>NOT(ISERROR(SEARCH("外",F161)))</formula>
    </cfRule>
    <cfRule type="containsText" dxfId="2582" priority="519" operator="containsText" text="退">
      <formula>NOT(ISERROR(SEARCH("退",F161)))</formula>
    </cfRule>
    <cfRule type="containsText" dxfId="2581" priority="520" operator="containsText" text="入">
      <formula>NOT(ISERROR(SEARCH("入",F161)))</formula>
    </cfRule>
    <cfRule type="containsText" dxfId="2580" priority="521" operator="containsText" text="入,退">
      <formula>NOT(ISERROR(SEARCH("入,退",F161)))</formula>
    </cfRule>
    <cfRule type="cellIs" dxfId="2579" priority="523" operator="equal">
      <formula>"休"</formula>
    </cfRule>
  </conditionalFormatting>
  <conditionalFormatting sqref="F161:AJ166">
    <cfRule type="containsText" dxfId="2578" priority="517" operator="containsText" text="－">
      <formula>NOT(ISERROR(SEARCH("－",F161)))</formula>
    </cfRule>
  </conditionalFormatting>
  <conditionalFormatting sqref="F170:AJ171">
    <cfRule type="expression" dxfId="2577" priority="1639">
      <formula>WEEKDAY(F$170)=7</formula>
    </cfRule>
    <cfRule type="expression" dxfId="2576" priority="1640">
      <formula>WEEKDAY(F$170)=1</formula>
    </cfRule>
  </conditionalFormatting>
  <conditionalFormatting sqref="F172:AJ172">
    <cfRule type="containsText" dxfId="2575" priority="389" operator="containsText" text="その他">
      <formula>NOT(ISERROR(SEARCH("その他",F172)))</formula>
    </cfRule>
    <cfRule type="containsText" dxfId="2574" priority="390" operator="containsText" text="冬休">
      <formula>NOT(ISERROR(SEARCH("冬休",F172)))</formula>
    </cfRule>
    <cfRule type="containsText" dxfId="2573" priority="391" operator="containsText" text="夏休">
      <formula>NOT(ISERROR(SEARCH("夏休",F172)))</formula>
    </cfRule>
    <cfRule type="containsText" dxfId="2572" priority="392" operator="containsText" text="製作">
      <formula>NOT(ISERROR(SEARCH("製作",F172)))</formula>
    </cfRule>
    <cfRule type="cellIs" dxfId="2571" priority="393" operator="equal">
      <formula>"中止,製作"</formula>
    </cfRule>
    <cfRule type="containsText" dxfId="2570" priority="394" operator="containsText" text="中止,製作,夏休,冬休,その他">
      <formula>NOT(ISERROR(SEARCH("中止,製作,夏休,冬休,その他",F172)))</formula>
    </cfRule>
    <cfRule type="containsText" dxfId="2569" priority="395" operator="containsText" text="中止">
      <formula>NOT(ISERROR(SEARCH("中止",F172)))</formula>
    </cfRule>
    <cfRule type="containsText" dxfId="2568" priority="396" operator="containsText" text="日">
      <formula>NOT(ISERROR(SEARCH("日",F172)))</formula>
    </cfRule>
    <cfRule type="containsText" dxfId="2567" priority="397" operator="containsText" text="土">
      <formula>NOT(ISERROR(SEARCH("土",F172)))</formula>
    </cfRule>
  </conditionalFormatting>
  <conditionalFormatting sqref="F173:AJ178">
    <cfRule type="containsText" dxfId="2566" priority="224" operator="containsText" text="－">
      <formula>NOT(ISERROR(SEARCH("－",F173)))</formula>
    </cfRule>
    <cfRule type="containsText" dxfId="2565" priority="225" operator="containsText" text="外">
      <formula>NOT(ISERROR(SEARCH("外",F173)))</formula>
    </cfRule>
    <cfRule type="containsText" dxfId="2564" priority="226" operator="containsText" text="退">
      <formula>NOT(ISERROR(SEARCH("退",F173)))</formula>
    </cfRule>
    <cfRule type="containsText" dxfId="2563" priority="227" operator="containsText" text="入">
      <formula>NOT(ISERROR(SEARCH("入",F173)))</formula>
    </cfRule>
    <cfRule type="containsText" dxfId="2562" priority="228" operator="containsText" text="入,退">
      <formula>NOT(ISERROR(SEARCH("入,退",F173)))</formula>
    </cfRule>
    <cfRule type="cellIs" dxfId="2561" priority="230" operator="equal">
      <formula>"休"</formula>
    </cfRule>
  </conditionalFormatting>
  <conditionalFormatting sqref="F179:AJ179">
    <cfRule type="containsText" dxfId="2560" priority="380" operator="containsText" text="その他">
      <formula>NOT(ISERROR(SEARCH("その他",F179)))</formula>
    </cfRule>
    <cfRule type="containsText" dxfId="2559" priority="381" operator="containsText" text="冬休">
      <formula>NOT(ISERROR(SEARCH("冬休",F179)))</formula>
    </cfRule>
    <cfRule type="containsText" dxfId="2558" priority="382" operator="containsText" text="夏休">
      <formula>NOT(ISERROR(SEARCH("夏休",F179)))</formula>
    </cfRule>
    <cfRule type="containsText" dxfId="2557" priority="383" operator="containsText" text="製作">
      <formula>NOT(ISERROR(SEARCH("製作",F179)))</formula>
    </cfRule>
    <cfRule type="cellIs" dxfId="2556" priority="384" operator="equal">
      <formula>"中止,製作"</formula>
    </cfRule>
    <cfRule type="containsText" dxfId="2555" priority="385" operator="containsText" text="中止,製作,夏休,冬休,その他">
      <formula>NOT(ISERROR(SEARCH("中止,製作,夏休,冬休,その他",F179)))</formula>
    </cfRule>
    <cfRule type="containsText" dxfId="2554" priority="386" operator="containsText" text="中止">
      <formula>NOT(ISERROR(SEARCH("中止",F179)))</formula>
    </cfRule>
    <cfRule type="containsText" dxfId="2553" priority="387" operator="containsText" text="日">
      <formula>NOT(ISERROR(SEARCH("日",F179)))</formula>
    </cfRule>
    <cfRule type="containsText" dxfId="2552" priority="388" operator="containsText" text="土">
      <formula>NOT(ISERROR(SEARCH("土",F179)))</formula>
    </cfRule>
  </conditionalFormatting>
  <conditionalFormatting sqref="F180:AJ183">
    <cfRule type="containsText" dxfId="2551" priority="357" operator="containsText" text="－">
      <formula>NOT(ISERROR(SEARCH("－",F180)))</formula>
    </cfRule>
    <cfRule type="containsText" dxfId="2550" priority="358" operator="containsText" text="外">
      <formula>NOT(ISERROR(SEARCH("外",F180)))</formula>
    </cfRule>
    <cfRule type="containsText" dxfId="2549" priority="359" operator="containsText" text="退">
      <formula>NOT(ISERROR(SEARCH("退",F180)))</formula>
    </cfRule>
    <cfRule type="containsText" dxfId="2548" priority="360" operator="containsText" text="入">
      <formula>NOT(ISERROR(SEARCH("入",F180)))</formula>
    </cfRule>
    <cfRule type="containsText" dxfId="2547" priority="361" operator="containsText" text="入,退">
      <formula>NOT(ISERROR(SEARCH("入,退",F180)))</formula>
    </cfRule>
    <cfRule type="cellIs" dxfId="2546" priority="363" operator="equal">
      <formula>"休"</formula>
    </cfRule>
  </conditionalFormatting>
  <conditionalFormatting sqref="F184:AJ184">
    <cfRule type="containsText" dxfId="2545" priority="371" operator="containsText" text="その他">
      <formula>NOT(ISERROR(SEARCH("その他",F184)))</formula>
    </cfRule>
    <cfRule type="containsText" dxfId="2544" priority="372" operator="containsText" text="冬休">
      <formula>NOT(ISERROR(SEARCH("冬休",F184)))</formula>
    </cfRule>
    <cfRule type="containsText" dxfId="2543" priority="373" operator="containsText" text="夏休">
      <formula>NOT(ISERROR(SEARCH("夏休",F184)))</formula>
    </cfRule>
    <cfRule type="containsText" dxfId="2542" priority="374" operator="containsText" text="製作">
      <formula>NOT(ISERROR(SEARCH("製作",F184)))</formula>
    </cfRule>
    <cfRule type="cellIs" dxfId="2541" priority="375" operator="equal">
      <formula>"中止,製作"</formula>
    </cfRule>
    <cfRule type="containsText" dxfId="2540" priority="376" operator="containsText" text="中止,製作,夏休,冬休,その他">
      <formula>NOT(ISERROR(SEARCH("中止,製作,夏休,冬休,その他",F184)))</formula>
    </cfRule>
    <cfRule type="containsText" dxfId="2539" priority="377" operator="containsText" text="中止">
      <formula>NOT(ISERROR(SEARCH("中止",F184)))</formula>
    </cfRule>
    <cfRule type="containsText" dxfId="2538" priority="378" operator="containsText" text="日">
      <formula>NOT(ISERROR(SEARCH("日",F184)))</formula>
    </cfRule>
    <cfRule type="containsText" dxfId="2537" priority="379" operator="containsText" text="土">
      <formula>NOT(ISERROR(SEARCH("土",F184)))</formula>
    </cfRule>
  </conditionalFormatting>
  <conditionalFormatting sqref="F185:AJ188">
    <cfRule type="containsText" dxfId="2536" priority="351" operator="containsText" text="外">
      <formula>NOT(ISERROR(SEARCH("外",F185)))</formula>
    </cfRule>
    <cfRule type="containsText" dxfId="2535" priority="352" operator="containsText" text="退">
      <formula>NOT(ISERROR(SEARCH("退",F185)))</formula>
    </cfRule>
    <cfRule type="containsText" dxfId="2534" priority="353" operator="containsText" text="入">
      <formula>NOT(ISERROR(SEARCH("入",F185)))</formula>
    </cfRule>
    <cfRule type="containsText" dxfId="2533" priority="354" operator="containsText" text="入,退">
      <formula>NOT(ISERROR(SEARCH("入,退",F185)))</formula>
    </cfRule>
    <cfRule type="cellIs" dxfId="2532" priority="356" operator="equal">
      <formula>"休"</formula>
    </cfRule>
  </conditionalFormatting>
  <conditionalFormatting sqref="F185:AJ190">
    <cfRule type="containsText" dxfId="2531" priority="350" operator="containsText" text="－">
      <formula>NOT(ISERROR(SEARCH("－",F185)))</formula>
    </cfRule>
  </conditionalFormatting>
  <conditionalFormatting sqref="F194:AJ195">
    <cfRule type="expression" dxfId="2530" priority="1637">
      <formula>WEEKDAY(F$194)=7</formula>
    </cfRule>
    <cfRule type="expression" dxfId="2529" priority="1638">
      <formula>WEEKDAY(F$194)=1</formula>
    </cfRule>
  </conditionalFormatting>
  <conditionalFormatting sqref="F196:AJ196">
    <cfRule type="containsText" dxfId="2528" priority="215" operator="containsText" text="その他">
      <formula>NOT(ISERROR(SEARCH("その他",F196)))</formula>
    </cfRule>
    <cfRule type="containsText" dxfId="2527" priority="216" operator="containsText" text="冬休">
      <formula>NOT(ISERROR(SEARCH("冬休",F196)))</formula>
    </cfRule>
    <cfRule type="containsText" dxfId="2526" priority="217" operator="containsText" text="夏休">
      <formula>NOT(ISERROR(SEARCH("夏休",F196)))</formula>
    </cfRule>
    <cfRule type="containsText" dxfId="2525" priority="218" operator="containsText" text="製作">
      <formula>NOT(ISERROR(SEARCH("製作",F196)))</formula>
    </cfRule>
    <cfRule type="cellIs" dxfId="2524" priority="219" operator="equal">
      <formula>"中止,製作"</formula>
    </cfRule>
    <cfRule type="containsText" dxfId="2523" priority="220" operator="containsText" text="中止,製作,夏休,冬休,その他">
      <formula>NOT(ISERROR(SEARCH("中止,製作,夏休,冬休,その他",F196)))</formula>
    </cfRule>
    <cfRule type="containsText" dxfId="2522" priority="221" operator="containsText" text="中止">
      <formula>NOT(ISERROR(SEARCH("中止",F196)))</formula>
    </cfRule>
    <cfRule type="containsText" dxfId="2521" priority="222" operator="containsText" text="日">
      <formula>NOT(ISERROR(SEARCH("日",F196)))</formula>
    </cfRule>
    <cfRule type="containsText" dxfId="2520" priority="223" operator="containsText" text="土">
      <formula>NOT(ISERROR(SEARCH("土",F196)))</formula>
    </cfRule>
  </conditionalFormatting>
  <conditionalFormatting sqref="F197:AJ202">
    <cfRule type="containsText" dxfId="2519" priority="1" operator="containsText" text="－">
      <formula>NOT(ISERROR(SEARCH("－",F197)))</formula>
    </cfRule>
    <cfRule type="containsText" dxfId="2518" priority="2" operator="containsText" text="外">
      <formula>NOT(ISERROR(SEARCH("外",F197)))</formula>
    </cfRule>
    <cfRule type="containsText" dxfId="2517" priority="3" operator="containsText" text="退">
      <formula>NOT(ISERROR(SEARCH("退",F197)))</formula>
    </cfRule>
    <cfRule type="containsText" dxfId="2516" priority="4" operator="containsText" text="入">
      <formula>NOT(ISERROR(SEARCH("入",F197)))</formula>
    </cfRule>
    <cfRule type="containsText" dxfId="2515" priority="5" operator="containsText" text="入,退">
      <formula>NOT(ISERROR(SEARCH("入,退",F197)))</formula>
    </cfRule>
    <cfRule type="cellIs" dxfId="2514" priority="7" operator="equal">
      <formula>"休"</formula>
    </cfRule>
  </conditionalFormatting>
  <conditionalFormatting sqref="F203:AJ203">
    <cfRule type="containsText" dxfId="2513" priority="206" operator="containsText" text="その他">
      <formula>NOT(ISERROR(SEARCH("その他",F203)))</formula>
    </cfRule>
    <cfRule type="containsText" dxfId="2512" priority="207" operator="containsText" text="冬休">
      <formula>NOT(ISERROR(SEARCH("冬休",F203)))</formula>
    </cfRule>
    <cfRule type="containsText" dxfId="2511" priority="208" operator="containsText" text="夏休">
      <formula>NOT(ISERROR(SEARCH("夏休",F203)))</formula>
    </cfRule>
    <cfRule type="containsText" dxfId="2510" priority="209" operator="containsText" text="製作">
      <formula>NOT(ISERROR(SEARCH("製作",F203)))</formula>
    </cfRule>
    <cfRule type="cellIs" dxfId="2509" priority="210" operator="equal">
      <formula>"中止,製作"</formula>
    </cfRule>
    <cfRule type="containsText" dxfId="2508" priority="211" operator="containsText" text="中止,製作,夏休,冬休,その他">
      <formula>NOT(ISERROR(SEARCH("中止,製作,夏休,冬休,その他",F203)))</formula>
    </cfRule>
    <cfRule type="containsText" dxfId="2507" priority="212" operator="containsText" text="中止">
      <formula>NOT(ISERROR(SEARCH("中止",F203)))</formula>
    </cfRule>
    <cfRule type="containsText" dxfId="2506" priority="213" operator="containsText" text="日">
      <formula>NOT(ISERROR(SEARCH("日",F203)))</formula>
    </cfRule>
    <cfRule type="containsText" dxfId="2505" priority="214" operator="containsText" text="土">
      <formula>NOT(ISERROR(SEARCH("土",F203)))</formula>
    </cfRule>
  </conditionalFormatting>
  <conditionalFormatting sqref="F204:AJ207">
    <cfRule type="containsText" dxfId="2504" priority="183" operator="containsText" text="－">
      <formula>NOT(ISERROR(SEARCH("－",F204)))</formula>
    </cfRule>
    <cfRule type="containsText" dxfId="2503" priority="184" operator="containsText" text="外">
      <formula>NOT(ISERROR(SEARCH("外",F204)))</formula>
    </cfRule>
    <cfRule type="containsText" dxfId="2502" priority="185" operator="containsText" text="退">
      <formula>NOT(ISERROR(SEARCH("退",F204)))</formula>
    </cfRule>
    <cfRule type="containsText" dxfId="2501" priority="186" operator="containsText" text="入">
      <formula>NOT(ISERROR(SEARCH("入",F204)))</formula>
    </cfRule>
    <cfRule type="containsText" dxfId="2500" priority="187" operator="containsText" text="入,退">
      <formula>NOT(ISERROR(SEARCH("入,退",F204)))</formula>
    </cfRule>
    <cfRule type="cellIs" dxfId="2499" priority="189" operator="equal">
      <formula>"休"</formula>
    </cfRule>
  </conditionalFormatting>
  <conditionalFormatting sqref="F208:AJ208">
    <cfRule type="containsText" dxfId="2498" priority="197" operator="containsText" text="その他">
      <formula>NOT(ISERROR(SEARCH("その他",F208)))</formula>
    </cfRule>
    <cfRule type="containsText" dxfId="2497" priority="198" operator="containsText" text="冬休">
      <formula>NOT(ISERROR(SEARCH("冬休",F208)))</formula>
    </cfRule>
    <cfRule type="containsText" dxfId="2496" priority="199" operator="containsText" text="夏休">
      <formula>NOT(ISERROR(SEARCH("夏休",F208)))</formula>
    </cfRule>
    <cfRule type="containsText" dxfId="2495" priority="200" operator="containsText" text="製作">
      <formula>NOT(ISERROR(SEARCH("製作",F208)))</formula>
    </cfRule>
    <cfRule type="cellIs" dxfId="2494" priority="201" operator="equal">
      <formula>"中止,製作"</formula>
    </cfRule>
    <cfRule type="containsText" dxfId="2493" priority="202" operator="containsText" text="中止,製作,夏休,冬休,その他">
      <formula>NOT(ISERROR(SEARCH("中止,製作,夏休,冬休,その他",F208)))</formula>
    </cfRule>
    <cfRule type="containsText" dxfId="2492" priority="203" operator="containsText" text="中止">
      <formula>NOT(ISERROR(SEARCH("中止",F208)))</formula>
    </cfRule>
    <cfRule type="containsText" dxfId="2491" priority="204" operator="containsText" text="日">
      <formula>NOT(ISERROR(SEARCH("日",F208)))</formula>
    </cfRule>
    <cfRule type="containsText" dxfId="2490" priority="205" operator="containsText" text="土">
      <formula>NOT(ISERROR(SEARCH("土",F208)))</formula>
    </cfRule>
  </conditionalFormatting>
  <conditionalFormatting sqref="F209:AJ212">
    <cfRule type="containsText" dxfId="2489" priority="177" operator="containsText" text="外">
      <formula>NOT(ISERROR(SEARCH("外",F209)))</formula>
    </cfRule>
    <cfRule type="containsText" dxfId="2488" priority="178" operator="containsText" text="退">
      <formula>NOT(ISERROR(SEARCH("退",F209)))</formula>
    </cfRule>
    <cfRule type="containsText" dxfId="2487" priority="179" operator="containsText" text="入">
      <formula>NOT(ISERROR(SEARCH("入",F209)))</formula>
    </cfRule>
    <cfRule type="containsText" dxfId="2486" priority="180" operator="containsText" text="入,退">
      <formula>NOT(ISERROR(SEARCH("入,退",F209)))</formula>
    </cfRule>
    <cfRule type="cellIs" dxfId="2485" priority="182" operator="equal">
      <formula>"休"</formula>
    </cfRule>
  </conditionalFormatting>
  <conditionalFormatting sqref="F209:AJ214">
    <cfRule type="containsText" dxfId="2484" priority="176" operator="containsText" text="－">
      <formula>NOT(ISERROR(SEARCH("－",F209)))</formula>
    </cfRule>
  </conditionalFormatting>
  <conditionalFormatting sqref="F218:AJ219">
    <cfRule type="expression" dxfId="2483" priority="1635">
      <formula>WEEKDAY(F$218)=7</formula>
    </cfRule>
    <cfRule type="expression" dxfId="2482" priority="1636">
      <formula>WEEKDAY(F$218)=1</formula>
    </cfRule>
  </conditionalFormatting>
  <conditionalFormatting sqref="F221:AJ226">
    <cfRule type="containsText" dxfId="2481" priority="1545" operator="containsText" text="－">
      <formula>NOT(ISERROR(SEARCH("－",F221)))</formula>
    </cfRule>
  </conditionalFormatting>
  <conditionalFormatting sqref="F228:AJ231">
    <cfRule type="containsText" dxfId="2480" priority="1544" operator="containsText" text="－">
      <formula>NOT(ISERROR(SEARCH("－",F228)))</formula>
    </cfRule>
  </conditionalFormatting>
  <conditionalFormatting sqref="F233:AJ237">
    <cfRule type="containsText" dxfId="2479" priority="1496" operator="containsText" text="－">
      <formula>NOT(ISERROR(SEARCH("－",F233)))</formula>
    </cfRule>
  </conditionalFormatting>
  <conditionalFormatting sqref="F242:AJ243">
    <cfRule type="expression" dxfId="2478" priority="1633">
      <formula>WEEKDAY(F$242)=7</formula>
    </cfRule>
    <cfRule type="expression" dxfId="2477" priority="1634">
      <formula>WEEKDAY(F$242)=1</formula>
    </cfRule>
  </conditionalFormatting>
  <conditionalFormatting sqref="F245:AJ250">
    <cfRule type="containsText" dxfId="2476" priority="1542" operator="containsText" text="－">
      <formula>NOT(ISERROR(SEARCH("－",F245)))</formula>
    </cfRule>
  </conditionalFormatting>
  <conditionalFormatting sqref="F252:AJ255">
    <cfRule type="containsText" dxfId="2475" priority="1541" operator="containsText" text="－">
      <formula>NOT(ISERROR(SEARCH("－",F252)))</formula>
    </cfRule>
  </conditionalFormatting>
  <conditionalFormatting sqref="F257:AJ262">
    <cfRule type="containsText" dxfId="2474" priority="1495" operator="containsText" text="－">
      <formula>NOT(ISERROR(SEARCH("－",F257)))</formula>
    </cfRule>
  </conditionalFormatting>
  <conditionalFormatting sqref="F266:AJ267">
    <cfRule type="expression" dxfId="2473" priority="1631">
      <formula>WEEKDAY(F$266)=7</formula>
    </cfRule>
    <cfRule type="expression" dxfId="2472" priority="1632">
      <formula>WEEKDAY(F$266)=1</formula>
    </cfRule>
  </conditionalFormatting>
  <conditionalFormatting sqref="F269:AJ274">
    <cfRule type="containsText" dxfId="2471" priority="1539" operator="containsText" text="－">
      <formula>NOT(ISERROR(SEARCH("－",F269)))</formula>
    </cfRule>
  </conditionalFormatting>
  <conditionalFormatting sqref="F276:AJ279">
    <cfRule type="containsText" dxfId="2470" priority="1538" operator="containsText" text="－">
      <formula>NOT(ISERROR(SEARCH("－",F276)))</formula>
    </cfRule>
  </conditionalFormatting>
  <conditionalFormatting sqref="F281:AJ285">
    <cfRule type="containsText" dxfId="2469" priority="1494" operator="containsText" text="－">
      <formula>NOT(ISERROR(SEARCH("－",F281)))</formula>
    </cfRule>
  </conditionalFormatting>
  <conditionalFormatting sqref="F290:AJ291">
    <cfRule type="expression" dxfId="2468" priority="1629">
      <formula>WEEKDAY(F$290)=7</formula>
    </cfRule>
    <cfRule type="expression" dxfId="2467" priority="1630">
      <formula>WEEKDAY(F$290)=1</formula>
    </cfRule>
  </conditionalFormatting>
  <conditionalFormatting sqref="F293:AJ298">
    <cfRule type="containsText" dxfId="2466" priority="1536" operator="containsText" text="－">
      <formula>NOT(ISERROR(SEARCH("－",F293)))</formula>
    </cfRule>
  </conditionalFormatting>
  <conditionalFormatting sqref="F300:AJ303">
    <cfRule type="containsText" dxfId="2465" priority="1535" operator="containsText" text="－">
      <formula>NOT(ISERROR(SEARCH("－",F300)))</formula>
    </cfRule>
  </conditionalFormatting>
  <conditionalFormatting sqref="F305:AJ310">
    <cfRule type="containsText" dxfId="2464" priority="1493" operator="containsText" text="－">
      <formula>NOT(ISERROR(SEARCH("－",F305)))</formula>
    </cfRule>
  </conditionalFormatting>
  <conditionalFormatting sqref="F314:AJ315">
    <cfRule type="expression" dxfId="2463" priority="1627">
      <formula>WEEKDAY(F$314)=7</formula>
    </cfRule>
    <cfRule type="expression" dxfId="2462" priority="1628">
      <formula>WEEKDAY(F$314)=1</formula>
    </cfRule>
  </conditionalFormatting>
  <conditionalFormatting sqref="F317:AJ322">
    <cfRule type="containsText" dxfId="2461" priority="1533" operator="containsText" text="－">
      <formula>NOT(ISERROR(SEARCH("－",F317)))</formula>
    </cfRule>
  </conditionalFormatting>
  <conditionalFormatting sqref="F324:AJ327">
    <cfRule type="containsText" dxfId="2460" priority="1532" operator="containsText" text="－">
      <formula>NOT(ISERROR(SEARCH("－",F324)))</formula>
    </cfRule>
  </conditionalFormatting>
  <conditionalFormatting sqref="F329:AJ334">
    <cfRule type="containsText" dxfId="2459" priority="1492" operator="containsText" text="－">
      <formula>NOT(ISERROR(SEARCH("－",F329)))</formula>
    </cfRule>
  </conditionalFormatting>
  <conditionalFormatting sqref="F338:AJ339">
    <cfRule type="expression" dxfId="2458" priority="1625">
      <formula>WEEKDAY(F$338)=7</formula>
    </cfRule>
    <cfRule type="expression" dxfId="2457" priority="1626">
      <formula>WEEKDAY(F$338)=1</formula>
    </cfRule>
  </conditionalFormatting>
  <conditionalFormatting sqref="F341:AJ346">
    <cfRule type="containsText" dxfId="2456" priority="1530" operator="containsText" text="－">
      <formula>NOT(ISERROR(SEARCH("－",F341)))</formula>
    </cfRule>
  </conditionalFormatting>
  <conditionalFormatting sqref="F348:AJ351">
    <cfRule type="containsText" dxfId="2455" priority="1529" operator="containsText" text="－">
      <formula>NOT(ISERROR(SEARCH("－",F348)))</formula>
    </cfRule>
  </conditionalFormatting>
  <conditionalFormatting sqref="F353:AJ358">
    <cfRule type="containsText" dxfId="2454" priority="1491" operator="containsText" text="－">
      <formula>NOT(ISERROR(SEARCH("－",F353)))</formula>
    </cfRule>
  </conditionalFormatting>
  <conditionalFormatting sqref="F362:AJ363">
    <cfRule type="expression" dxfId="2453" priority="1623">
      <formula>WEEKDAY(F$362)=7</formula>
    </cfRule>
    <cfRule type="expression" dxfId="2452" priority="1624">
      <formula>WEEKDAY(F$362)=1</formula>
    </cfRule>
  </conditionalFormatting>
  <conditionalFormatting sqref="F365:AJ370">
    <cfRule type="containsText" dxfId="2451" priority="1527" operator="containsText" text="－">
      <formula>NOT(ISERROR(SEARCH("－",F365)))</formula>
    </cfRule>
  </conditionalFormatting>
  <conditionalFormatting sqref="F372:AJ375">
    <cfRule type="containsText" dxfId="2450" priority="1526" operator="containsText" text="－">
      <formula>NOT(ISERROR(SEARCH("－",F372)))</formula>
    </cfRule>
  </conditionalFormatting>
  <conditionalFormatting sqref="F377:AJ381">
    <cfRule type="containsText" dxfId="2449" priority="1490" operator="containsText" text="－">
      <formula>NOT(ISERROR(SEARCH("－",F377)))</formula>
    </cfRule>
  </conditionalFormatting>
  <conditionalFormatting sqref="F386:AJ387">
    <cfRule type="expression" dxfId="2448" priority="1621">
      <formula>WEEKDAY(F$386)=7</formula>
    </cfRule>
    <cfRule type="expression" dxfId="2447" priority="1622">
      <formula>WEEKDAY(F$386)=1</formula>
    </cfRule>
  </conditionalFormatting>
  <conditionalFormatting sqref="F389:AJ394">
    <cfRule type="containsText" dxfId="2446" priority="1524" operator="containsText" text="－">
      <formula>NOT(ISERROR(SEARCH("－",F389)))</formula>
    </cfRule>
  </conditionalFormatting>
  <conditionalFormatting sqref="F396:AJ399">
    <cfRule type="containsText" dxfId="2445" priority="1523" operator="containsText" text="－">
      <formula>NOT(ISERROR(SEARCH("－",F396)))</formula>
    </cfRule>
  </conditionalFormatting>
  <conditionalFormatting sqref="F401:AJ405">
    <cfRule type="containsText" dxfId="2444" priority="1522" operator="containsText" text="－">
      <formula>NOT(ISERROR(SEARCH("－",F401)))</formula>
    </cfRule>
  </conditionalFormatting>
  <conditionalFormatting sqref="F410:AJ411">
    <cfRule type="expression" dxfId="2443" priority="1619">
      <formula>WEEKDAY(F$410)=7</formula>
    </cfRule>
    <cfRule type="expression" dxfId="2442" priority="1620">
      <formula>WEEKDAY(F$410)=1</formula>
    </cfRule>
  </conditionalFormatting>
  <conditionalFormatting sqref="F413:AJ418">
    <cfRule type="containsText" dxfId="2441" priority="1521" operator="containsText" text="－">
      <formula>NOT(ISERROR(SEARCH("－",F413)))</formula>
    </cfRule>
  </conditionalFormatting>
  <conditionalFormatting sqref="F420:AJ423">
    <cfRule type="containsText" dxfId="2440" priority="1520" operator="containsText" text="－">
      <formula>NOT(ISERROR(SEARCH("－",F420)))</formula>
    </cfRule>
  </conditionalFormatting>
  <conditionalFormatting sqref="F425:AJ429">
    <cfRule type="containsText" dxfId="2439" priority="1519" operator="containsText" text="－">
      <formula>NOT(ISERROR(SEARCH("－",F425)))</formula>
    </cfRule>
  </conditionalFormatting>
  <conditionalFormatting sqref="F434:AJ435">
    <cfRule type="expression" dxfId="2438" priority="1617">
      <formula>WEEKDAY(F$434)=7</formula>
    </cfRule>
    <cfRule type="expression" dxfId="2437" priority="1618">
      <formula>WEEKDAY(F$434)=1</formula>
    </cfRule>
  </conditionalFormatting>
  <conditionalFormatting sqref="F437:AJ442">
    <cfRule type="containsText" dxfId="2436" priority="1518" operator="containsText" text="－">
      <formula>NOT(ISERROR(SEARCH("－",F437)))</formula>
    </cfRule>
  </conditionalFormatting>
  <conditionalFormatting sqref="F444:AJ447">
    <cfRule type="containsText" dxfId="2435" priority="1517" operator="containsText" text="－">
      <formula>NOT(ISERROR(SEARCH("－",F444)))</formula>
    </cfRule>
  </conditionalFormatting>
  <conditionalFormatting sqref="F449:AJ453">
    <cfRule type="containsText" dxfId="2434" priority="1516" operator="containsText" text="－">
      <formula>NOT(ISERROR(SEARCH("－",F449)))</formula>
    </cfRule>
  </conditionalFormatting>
  <conditionalFormatting sqref="F458:AJ459">
    <cfRule type="expression" dxfId="2433" priority="1615">
      <formula>WEEKDAY(F$458)=7</formula>
    </cfRule>
    <cfRule type="expression" dxfId="2432" priority="1616">
      <formula>WEEKDAY(F$458)=1</formula>
    </cfRule>
  </conditionalFormatting>
  <conditionalFormatting sqref="F461:AJ466">
    <cfRule type="containsText" dxfId="2431" priority="1515" operator="containsText" text="－">
      <formula>NOT(ISERROR(SEARCH("－",F461)))</formula>
    </cfRule>
  </conditionalFormatting>
  <conditionalFormatting sqref="F468:AJ471">
    <cfRule type="containsText" dxfId="2430" priority="1514" operator="containsText" text="－">
      <formula>NOT(ISERROR(SEARCH("－",F468)))</formula>
    </cfRule>
  </conditionalFormatting>
  <conditionalFormatting sqref="F473:AJ477">
    <cfRule type="containsText" dxfId="2429" priority="1513" operator="containsText" text="－">
      <formula>NOT(ISERROR(SEARCH("－",F473)))</formula>
    </cfRule>
  </conditionalFormatting>
  <conditionalFormatting sqref="F482:AJ483">
    <cfRule type="expression" dxfId="2428" priority="1613">
      <formula>WEEKDAY(F$482)=7</formula>
    </cfRule>
    <cfRule type="expression" dxfId="2427" priority="1614">
      <formula>WEEKDAY(F$482)=1</formula>
    </cfRule>
  </conditionalFormatting>
  <conditionalFormatting sqref="F485:AJ490">
    <cfRule type="containsText" dxfId="2426" priority="1512" operator="containsText" text="－">
      <formula>NOT(ISERROR(SEARCH("－",F485)))</formula>
    </cfRule>
  </conditionalFormatting>
  <conditionalFormatting sqref="F492:AJ495">
    <cfRule type="containsText" dxfId="2425" priority="1511" operator="containsText" text="－">
      <formula>NOT(ISERROR(SEARCH("－",F492)))</formula>
    </cfRule>
  </conditionalFormatting>
  <conditionalFormatting sqref="F497:AJ501">
    <cfRule type="containsText" dxfId="2424" priority="1510" operator="containsText" text="－">
      <formula>NOT(ISERROR(SEARCH("－",F497)))</formula>
    </cfRule>
  </conditionalFormatting>
  <conditionalFormatting sqref="F506:AJ507">
    <cfRule type="expression" dxfId="2423" priority="1611">
      <formula>WEEKDAY(F$506)=7</formula>
    </cfRule>
    <cfRule type="expression" dxfId="2422" priority="1612">
      <formula>WEEKDAY(F$506)=1</formula>
    </cfRule>
  </conditionalFormatting>
  <conditionalFormatting sqref="F509:AJ514">
    <cfRule type="containsText" dxfId="2421" priority="1509" operator="containsText" text="－">
      <formula>NOT(ISERROR(SEARCH("－",F509)))</formula>
    </cfRule>
  </conditionalFormatting>
  <conditionalFormatting sqref="F516:AJ519">
    <cfRule type="containsText" dxfId="2420" priority="1508" operator="containsText" text="－">
      <formula>NOT(ISERROR(SEARCH("－",F516)))</formula>
    </cfRule>
  </conditionalFormatting>
  <conditionalFormatting sqref="F521:AJ524">
    <cfRule type="containsText" dxfId="2419" priority="1507" operator="containsText" text="－">
      <formula>NOT(ISERROR(SEARCH("－",F521)))</formula>
    </cfRule>
  </conditionalFormatting>
  <conditionalFormatting sqref="G29:AJ32 F36:AJ37 F41:AJ41 G60:AI61">
    <cfRule type="containsText" dxfId="2418" priority="1609" operator="containsText" text="－">
      <formula>NOT(ISERROR(SEARCH("－",F29)))</formula>
    </cfRule>
  </conditionalFormatting>
  <conditionalFormatting sqref="G60:AJ61">
    <cfRule type="containsText" dxfId="2417" priority="1312" operator="containsText" text="退">
      <formula>NOT(ISERROR(SEARCH("退",G60)))</formula>
    </cfRule>
    <cfRule type="containsText" dxfId="2416" priority="1313" operator="containsText" text="入">
      <formula>NOT(ISERROR(SEARCH("入",G60)))</formula>
    </cfRule>
    <cfRule type="containsText" dxfId="2415" priority="1314" operator="containsText" text="入,退">
      <formula>NOT(ISERROR(SEARCH("入,退",G60)))</formula>
    </cfRule>
    <cfRule type="cellIs" dxfId="2414" priority="1316" operator="equal">
      <formula>"休"</formula>
    </cfRule>
  </conditionalFormatting>
  <conditionalFormatting sqref="K528">
    <cfRule type="containsText" dxfId="2413" priority="1454" operator="containsText" text="その他">
      <formula>NOT(ISERROR(SEARCH("その他",K528)))</formula>
    </cfRule>
    <cfRule type="containsText" dxfId="2412" priority="1455" operator="containsText" text="冬休">
      <formula>NOT(ISERROR(SEARCH("冬休",K528)))</formula>
    </cfRule>
    <cfRule type="containsText" dxfId="2411" priority="1456" operator="containsText" text="夏休">
      <formula>NOT(ISERROR(SEARCH("夏休",K528)))</formula>
    </cfRule>
    <cfRule type="containsText" dxfId="2410" priority="1457" operator="containsText" text="製作">
      <formula>NOT(ISERROR(SEARCH("製作",K528)))</formula>
    </cfRule>
    <cfRule type="cellIs" dxfId="2409" priority="1458" operator="equal">
      <formula>"中止,製作"</formula>
    </cfRule>
    <cfRule type="containsText" dxfId="2408" priority="1459" operator="containsText" text="中止,製作,夏休,冬休,その他">
      <formula>NOT(ISERROR(SEARCH("中止,製作,夏休,冬休,その他",K528)))</formula>
    </cfRule>
    <cfRule type="containsText" dxfId="2407" priority="1460" operator="containsText" text="中止">
      <formula>NOT(ISERROR(SEARCH("中止",K528)))</formula>
    </cfRule>
  </conditionalFormatting>
  <conditionalFormatting sqref="K530 P530 U530 AE530">
    <cfRule type="containsText" dxfId="2406" priority="1417" operator="containsText" text="－">
      <formula>NOT(ISERROR(SEARCH("－",K530)))</formula>
    </cfRule>
    <cfRule type="containsText" dxfId="2405" priority="1418" operator="containsText" text="外">
      <formula>NOT(ISERROR(SEARCH("外",K530)))</formula>
    </cfRule>
    <cfRule type="containsText" dxfId="2404" priority="1419" operator="containsText" text="退">
      <formula>NOT(ISERROR(SEARCH("退",K530)))</formula>
    </cfRule>
    <cfRule type="containsText" dxfId="2403" priority="1420" operator="containsText" text="入">
      <formula>NOT(ISERROR(SEARCH("入",K530)))</formula>
    </cfRule>
    <cfRule type="containsText" dxfId="2402" priority="1421" operator="containsText" text="入,退">
      <formula>NOT(ISERROR(SEARCH("入,退",K530)))</formula>
    </cfRule>
    <cfRule type="containsText" dxfId="2401" priority="1423" operator="containsText" text="休">
      <formula>NOT(ISERROR(SEARCH("休",K530)))</formula>
    </cfRule>
    <cfRule type="cellIs" dxfId="2400" priority="1424" operator="equal">
      <formula>"休"</formula>
    </cfRule>
  </conditionalFormatting>
  <conditionalFormatting sqref="P5">
    <cfRule type="expression" dxfId="2399" priority="1610">
      <formula>#REF!="未達成"</formula>
    </cfRule>
  </conditionalFormatting>
  <conditionalFormatting sqref="P528">
    <cfRule type="containsText" dxfId="2398" priority="1447" operator="containsText" text="その他">
      <formula>NOT(ISERROR(SEARCH("その他",P528)))</formula>
    </cfRule>
    <cfRule type="containsText" dxfId="2397" priority="1448" operator="containsText" text="冬休">
      <formula>NOT(ISERROR(SEARCH("冬休",P528)))</formula>
    </cfRule>
    <cfRule type="containsText" dxfId="2396" priority="1449" operator="containsText" text="夏休">
      <formula>NOT(ISERROR(SEARCH("夏休",P528)))</formula>
    </cfRule>
    <cfRule type="containsText" dxfId="2395" priority="1450" operator="containsText" text="製作">
      <formula>NOT(ISERROR(SEARCH("製作",P528)))</formula>
    </cfRule>
    <cfRule type="cellIs" dxfId="2394" priority="1451" operator="equal">
      <formula>"中止,製作"</formula>
    </cfRule>
    <cfRule type="containsText" dxfId="2393" priority="1452" operator="containsText" text="中止,製作,夏休,冬休,その他">
      <formula>NOT(ISERROR(SEARCH("中止,製作,夏休,冬休,その他",P528)))</formula>
    </cfRule>
    <cfRule type="containsText" dxfId="2392" priority="1453" operator="containsText" text="中止">
      <formula>NOT(ISERROR(SEARCH("中止",P528)))</formula>
    </cfRule>
  </conditionalFormatting>
  <conditionalFormatting sqref="U528">
    <cfRule type="containsText" dxfId="2391" priority="1440" operator="containsText" text="その他">
      <formula>NOT(ISERROR(SEARCH("その他",U528)))</formula>
    </cfRule>
    <cfRule type="containsText" dxfId="2390" priority="1441" operator="containsText" text="冬休">
      <formula>NOT(ISERROR(SEARCH("冬休",U528)))</formula>
    </cfRule>
    <cfRule type="containsText" dxfId="2389" priority="1442" operator="containsText" text="夏休">
      <formula>NOT(ISERROR(SEARCH("夏休",U528)))</formula>
    </cfRule>
    <cfRule type="containsText" dxfId="2388" priority="1443" operator="containsText" text="製作">
      <formula>NOT(ISERROR(SEARCH("製作",U528)))</formula>
    </cfRule>
    <cfRule type="cellIs" dxfId="2387" priority="1444" operator="equal">
      <formula>"中止,製作"</formula>
    </cfRule>
    <cfRule type="containsText" dxfId="2386" priority="1445" operator="containsText" text="中止,製作,夏休,冬休,その他">
      <formula>NOT(ISERROR(SEARCH("中止,製作,夏休,冬休,その他",U528)))</formula>
    </cfRule>
    <cfRule type="containsText" dxfId="2385" priority="1446" operator="containsText" text="中止">
      <formula>NOT(ISERROR(SEARCH("中止",U528)))</formula>
    </cfRule>
  </conditionalFormatting>
  <conditionalFormatting sqref="W20">
    <cfRule type="containsText" dxfId="2384" priority="1504" operator="containsText" text="補正無し">
      <formula>NOT(ISERROR(SEARCH("補正無し",W20)))</formula>
    </cfRule>
    <cfRule type="containsText" dxfId="2383" priority="1505" operator="containsText" text="対象外">
      <formula>NOT(ISERROR(SEARCH("対象外",W20)))</formula>
    </cfRule>
  </conditionalFormatting>
  <conditionalFormatting sqref="Z528">
    <cfRule type="containsText" dxfId="2382" priority="1433" operator="containsText" text="その他">
      <formula>NOT(ISERROR(SEARCH("その他",Z528)))</formula>
    </cfRule>
    <cfRule type="containsText" dxfId="2381" priority="1434" operator="containsText" text="冬休">
      <formula>NOT(ISERROR(SEARCH("冬休",Z528)))</formula>
    </cfRule>
    <cfRule type="containsText" dxfId="2380" priority="1435" operator="containsText" text="夏休">
      <formula>NOT(ISERROR(SEARCH("夏休",Z528)))</formula>
    </cfRule>
    <cfRule type="containsText" dxfId="2379" priority="1436" operator="containsText" text="製作">
      <formula>NOT(ISERROR(SEARCH("製作",Z528)))</formula>
    </cfRule>
    <cfRule type="cellIs" dxfId="2378" priority="1437" operator="equal">
      <formula>"中止,製作"</formula>
    </cfRule>
    <cfRule type="containsText" dxfId="2377" priority="1438" operator="containsText" text="中止,製作,夏休,冬休,その他">
      <formula>NOT(ISERROR(SEARCH("中止,製作,夏休,冬休,その他",Z528)))</formula>
    </cfRule>
    <cfRule type="containsText" dxfId="2376" priority="1439" operator="containsText" text="中止">
      <formula>NOT(ISERROR(SEARCH("中止",Z528)))</formula>
    </cfRule>
  </conditionalFormatting>
  <conditionalFormatting sqref="Z530">
    <cfRule type="containsText" dxfId="2375" priority="1425" operator="containsText" text="－">
      <formula>NOT(ISERROR(SEARCH("－",Z530)))</formula>
    </cfRule>
    <cfRule type="containsText" dxfId="2374" priority="1426" operator="containsText" text="外">
      <formula>NOT(ISERROR(SEARCH("外",Z530)))</formula>
    </cfRule>
    <cfRule type="containsText" dxfId="2373" priority="1427" operator="containsText" text="退">
      <formula>NOT(ISERROR(SEARCH("退",Z530)))</formula>
    </cfRule>
    <cfRule type="containsText" dxfId="2372" priority="1428" operator="containsText" text="入">
      <formula>NOT(ISERROR(SEARCH("入",Z530)))</formula>
    </cfRule>
    <cfRule type="containsText" dxfId="2371" priority="1429" operator="containsText" text="入,退">
      <formula>NOT(ISERROR(SEARCH("入,退",Z530)))</formula>
    </cfRule>
    <cfRule type="containsText" dxfId="2370" priority="1431" operator="containsText" text="休">
      <formula>NOT(ISERROR(SEARCH("休",Z530)))</formula>
    </cfRule>
    <cfRule type="cellIs" dxfId="2369" priority="1432" operator="equal">
      <formula>"休"</formula>
    </cfRule>
  </conditionalFormatting>
  <conditionalFormatting sqref="AH41:AJ41 F42:AJ45">
    <cfRule type="containsText" dxfId="2368" priority="1378" operator="containsText" text="－">
      <formula>NOT(ISERROR(SEARCH("－",F41)))</formula>
    </cfRule>
  </conditionalFormatting>
  <conditionalFormatting sqref="AI60:AJ61">
    <cfRule type="containsText" dxfId="2367" priority="1310" operator="containsText" text="－">
      <formula>NOT(ISERROR(SEARCH("－",AI60)))</formula>
    </cfRule>
  </conditionalFormatting>
  <conditionalFormatting sqref="AJ29:AJ30 AH31:AJ32 G33:AJ34">
    <cfRule type="containsText" dxfId="2366" priority="1481" operator="containsText" text="－">
      <formula>NOT(ISERROR(SEARCH("－",G29)))</formula>
    </cfRule>
  </conditionalFormatting>
  <conditionalFormatting sqref="AJ36:AJ39">
    <cfRule type="containsText" dxfId="2365" priority="1088" operator="containsText" text="－">
      <formula>NOT(ISERROR(SEARCH("－",AJ36)))</formula>
    </cfRule>
    <cfRule type="containsText" dxfId="2364" priority="1091" operator="containsText" text="退">
      <formula>NOT(ISERROR(SEARCH("退",AJ36)))</formula>
    </cfRule>
    <cfRule type="containsText" dxfId="2363" priority="1092" operator="containsText" text="入">
      <formula>NOT(ISERROR(SEARCH("入",AJ36)))</formula>
    </cfRule>
    <cfRule type="containsText" dxfId="2362" priority="1093" operator="containsText" text="入,退">
      <formula>NOT(ISERROR(SEARCH("入,退",AJ36)))</formula>
    </cfRule>
    <cfRule type="cellIs" dxfId="2361" priority="1095" operator="equal">
      <formula>"休"</formula>
    </cfRule>
  </conditionalFormatting>
  <conditionalFormatting sqref="AN1:AN1048576">
    <cfRule type="cellIs" dxfId="2360" priority="943" operator="equal">
      <formula>0</formula>
    </cfRule>
  </conditionalFormatting>
  <conditionalFormatting sqref="AO8 T10:V21">
    <cfRule type="cellIs" dxfId="2359" priority="1506" operator="greaterThanOrEqual">
      <formula>0.285</formula>
    </cfRule>
  </conditionalFormatting>
  <dataValidations count="3">
    <dataValidation type="list" allowBlank="1" showInputMessage="1" showErrorMessage="1" sqref="AM4 O5" xr:uid="{00000000-0002-0000-2C00-000000000000}">
      <formula1>"計  画,実  績"</formula1>
    </dataValidation>
    <dataValidation type="list" allowBlank="1" showInputMessage="1" showErrorMessage="1" sqref="F40:AJ40 P528 F491:AJ491 F496:AJ496 F484:AJ484 F28:AJ28 F52:AJ52 F35:AJ35 F107:AJ107 F76:AJ76 F83:AJ83 K528 F59:AJ59 F64:AJ64 F112:AJ112 F100:AJ100 F88:AJ88 F131:AJ131 F136:AJ136 F124:AJ124 F155:AJ155 F160:AJ160 F148:AJ148 F179:AJ179 F184:AJ184 F172:AJ172 F227:AJ227 F232:AJ232 F220:AJ220 F251:AJ251 F256:AJ256 F244:AJ244 F275:AJ275 F280:AJ280 F268:AJ268 F299:AJ299 F304:AJ304 F292:AJ292 F323:AJ323 F328:AJ328 F316:AJ316 F347:AJ347 F352:AJ352 F340:AJ340 F371:AJ371 F376:AJ376 F364:AJ364 F395:AJ395 F400:AJ400 F388:AJ388 F419:AJ419 F424:AJ424 F412:AJ412 F443:AJ443 F448:AJ448 F436:AJ436 F467:AJ467 F472:AJ472 F460:AJ460 F515:AJ515 F520:AJ520 F508:AJ508 Z528 F528 U528 F203:AJ203 F208:AJ208 F196:AJ196" xr:uid="{00000000-0002-0000-2C00-000001000000}">
      <formula1>"　,中止,製作,夏休,冬休,その他"</formula1>
    </dataValidation>
    <dataValidation type="list" allowBlank="1" showInputMessage="1" showErrorMessage="1" sqref="F300:AJ303 F293:AJ298 F492:AJ495 F485:AJ490 F497:AJ501 F305:AJ310 F372:AJ375 F521:AJ524 F468:AJ471 F461:AJ466 F29:AJ34 F365:AJ370 F473:AJ477 F53:AJ58 F324:AJ327 F444:AJ447 F60:AJ63 F101:AJ106 F89:AJ93 F437:AJ442 F449:AJ453 F113:AJ117 F149:AJ154 F132:AJ135 F317:AJ322 F329:AJ334 F137:AJ142 F161:AJ166 F156:AJ159 F420:AJ423 F413:AJ418 F180:AJ183 F197:AJ202 F173:AJ178 F353:AJ358 F425:AJ429 F228:AJ231 F221:AJ226 F233:AJ237 F281:AJ285 F396:AJ399 F252:AJ255 F245:AJ250 F257:AJ262 F389:AJ394 F401:AJ405 F276:AJ279 F269:AJ274 F108:AJ111 F348:AJ351 F341:AJ346 F516:AJ519 F509:AJ514 F377:AJ381 F530 Z530 AE530 K530 P530 U530 F36:AJ39 F84:AJ87 F41:AJ45 F77:AJ82 F65:AJ69 F209:AJ214 F185:AJ190 F204:AJ207 F125:AJ130" xr:uid="{00000000-0002-0000-2C00-000002000000}">
      <formula1>"　,入,休,退,外,－"</formula1>
    </dataValidation>
  </dataValidations>
  <pageMargins left="0.51181102362204722" right="0.11811023622047245" top="0.55118110236220474" bottom="0.35433070866141736" header="0.31496062992125984" footer="0.31496062992125984"/>
  <pageSetup paperSize="9" scale="51" fitToHeight="0" orientation="portrait" r:id="rId1"/>
  <headerFooter>
    <oddHeader xml:space="preserve">&amp;R&amp;"ＤＦ特太ゴシック体,標準"（別紙１）&amp;"-,標準"
</oddHeader>
  </headerFooter>
  <rowBreaks count="5" manualBreakCount="5">
    <brk id="118" max="40" man="1"/>
    <brk id="215" max="40" man="1"/>
    <brk id="311" max="40" man="1"/>
    <brk id="407" max="40" man="1"/>
    <brk id="502" max="40"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0000"/>
  </sheetPr>
  <dimension ref="A1:AR532"/>
  <sheetViews>
    <sheetView view="pageBreakPreview" zoomScale="70" zoomScaleNormal="70" zoomScaleSheetLayoutView="70" workbookViewId="0">
      <selection activeCell="U20" sqref="U20"/>
    </sheetView>
  </sheetViews>
  <sheetFormatPr defaultColWidth="9" defaultRowHeight="13.5" x14ac:dyDescent="0.15"/>
  <cols>
    <col min="1" max="1" width="1.75" style="46" customWidth="1"/>
    <col min="2" max="2" width="5.375" style="46" customWidth="1"/>
    <col min="3" max="4" width="7.75" style="46" customWidth="1"/>
    <col min="5" max="5" width="10" style="47" customWidth="1"/>
    <col min="6" max="36" width="3.75" style="47" customWidth="1"/>
    <col min="37" max="37" width="7.125" style="46" customWidth="1"/>
    <col min="38" max="38" width="7.125" style="47" customWidth="1"/>
    <col min="39" max="39" width="7.125" style="46" customWidth="1"/>
    <col min="40" max="40" width="9.75" style="49" customWidth="1"/>
    <col min="41" max="41" width="9.125" style="46" customWidth="1"/>
    <col min="42" max="16384" width="9" style="46"/>
  </cols>
  <sheetData>
    <row r="1" spans="1:41" s="201" customFormat="1" ht="39" customHeight="1" x14ac:dyDescent="0.15">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I1" s="199"/>
    </row>
    <row r="2" spans="1:41" ht="18.75" x14ac:dyDescent="0.15">
      <c r="A2" s="44" t="s">
        <v>172</v>
      </c>
      <c r="B2" s="45"/>
      <c r="P2" s="48"/>
      <c r="AK2" s="47"/>
      <c r="AO2" s="50"/>
    </row>
    <row r="3" spans="1:41" ht="18.75" x14ac:dyDescent="0.15">
      <c r="B3" s="45"/>
      <c r="P3" s="48"/>
      <c r="AI3" s="46"/>
      <c r="AJ3" s="51"/>
      <c r="AK3" s="51"/>
      <c r="AL3" s="51" t="s">
        <v>71</v>
      </c>
      <c r="AM3" s="493" t="s">
        <v>107</v>
      </c>
      <c r="AN3" s="493"/>
      <c r="AO3" s="493"/>
    </row>
    <row r="4" spans="1:41" ht="18.75" x14ac:dyDescent="0.15">
      <c r="B4" s="45"/>
      <c r="P4" s="48"/>
      <c r="AL4" s="50"/>
    </row>
    <row r="5" spans="1:41" ht="19.5" thickBot="1" x14ac:dyDescent="0.2">
      <c r="B5" s="45"/>
      <c r="P5" s="48"/>
      <c r="AL5" s="50"/>
      <c r="AM5" s="494" t="s">
        <v>72</v>
      </c>
      <c r="AN5" s="494"/>
      <c r="AO5" s="494"/>
    </row>
    <row r="6" spans="1:41" ht="13.5" customHeight="1" x14ac:dyDescent="0.15">
      <c r="B6" s="52" t="s">
        <v>123</v>
      </c>
      <c r="C6" s="52"/>
      <c r="E6" s="47" t="s">
        <v>70</v>
      </c>
      <c r="F6" s="468" t="str">
        <f>入力シート!C5</f>
        <v>××××工事（第２工区）</v>
      </c>
      <c r="G6" s="468"/>
      <c r="H6" s="468"/>
      <c r="I6" s="468"/>
      <c r="J6" s="468"/>
      <c r="K6" s="468"/>
      <c r="L6" s="468"/>
      <c r="M6" s="468"/>
      <c r="N6" s="46"/>
      <c r="O6" s="53"/>
      <c r="P6" s="469" t="s">
        <v>124</v>
      </c>
      <c r="Q6" s="470"/>
      <c r="R6" s="470"/>
      <c r="S6" s="470"/>
      <c r="T6" s="470"/>
      <c r="U6" s="473" t="str">
        <f>IF(AND(U8="未達成",AO9&lt;0.285),"未達成","達成")</f>
        <v>達成</v>
      </c>
      <c r="V6" s="473"/>
      <c r="W6" s="473"/>
      <c r="X6" s="474"/>
      <c r="Y6" s="46"/>
      <c r="Z6" s="46"/>
      <c r="AA6" s="477" t="s">
        <v>125</v>
      </c>
      <c r="AB6" s="477"/>
      <c r="AC6" s="478" t="s">
        <v>126</v>
      </c>
      <c r="AD6" s="478"/>
      <c r="AE6" s="478"/>
      <c r="AF6" s="478"/>
      <c r="AG6" s="478" t="s">
        <v>127</v>
      </c>
      <c r="AH6" s="478"/>
      <c r="AI6" s="478"/>
      <c r="AJ6" s="478"/>
      <c r="AK6" s="479" t="s">
        <v>56</v>
      </c>
      <c r="AL6" s="480" t="s">
        <v>105</v>
      </c>
      <c r="AM6" s="479" t="s">
        <v>73</v>
      </c>
      <c r="AN6" s="481" t="s">
        <v>74</v>
      </c>
      <c r="AO6" s="479" t="s">
        <v>128</v>
      </c>
    </row>
    <row r="7" spans="1:41" ht="13.5" customHeight="1" x14ac:dyDescent="0.15">
      <c r="B7" s="52" t="s">
        <v>129</v>
      </c>
      <c r="C7" s="52"/>
      <c r="E7" s="47" t="s">
        <v>70</v>
      </c>
      <c r="F7" s="539">
        <f>入力シート!C8</f>
        <v>45785</v>
      </c>
      <c r="G7" s="539"/>
      <c r="H7" s="539"/>
      <c r="I7" s="539"/>
      <c r="J7" s="539"/>
      <c r="K7" s="54"/>
      <c r="L7" s="55"/>
      <c r="M7" s="55"/>
      <c r="N7" s="46"/>
      <c r="O7" s="56"/>
      <c r="P7" s="471"/>
      <c r="Q7" s="472"/>
      <c r="R7" s="472"/>
      <c r="S7" s="472"/>
      <c r="T7" s="472"/>
      <c r="U7" s="475"/>
      <c r="V7" s="475"/>
      <c r="W7" s="475"/>
      <c r="X7" s="476"/>
      <c r="Y7" s="46"/>
      <c r="Z7" s="46"/>
      <c r="AA7" s="477"/>
      <c r="AB7" s="477"/>
      <c r="AC7" s="478"/>
      <c r="AD7" s="478"/>
      <c r="AE7" s="478"/>
      <c r="AF7" s="478"/>
      <c r="AG7" s="478"/>
      <c r="AH7" s="478"/>
      <c r="AI7" s="478"/>
      <c r="AJ7" s="478"/>
      <c r="AK7" s="479"/>
      <c r="AL7" s="480"/>
      <c r="AM7" s="479"/>
      <c r="AN7" s="481"/>
      <c r="AO7" s="479"/>
    </row>
    <row r="8" spans="1:41" ht="13.5" customHeight="1" x14ac:dyDescent="0.15">
      <c r="B8" s="52" t="s">
        <v>173</v>
      </c>
      <c r="C8" s="52"/>
      <c r="E8" s="47" t="s">
        <v>70</v>
      </c>
      <c r="F8" s="539">
        <v>45898</v>
      </c>
      <c r="G8" s="539"/>
      <c r="H8" s="539"/>
      <c r="I8" s="539"/>
      <c r="J8" s="539"/>
      <c r="K8" s="54"/>
      <c r="L8" s="55"/>
      <c r="M8" s="55"/>
      <c r="N8" s="46"/>
      <c r="O8" s="57"/>
      <c r="P8" s="482" t="s">
        <v>131</v>
      </c>
      <c r="Q8" s="483"/>
      <c r="R8" s="483"/>
      <c r="S8" s="483"/>
      <c r="T8" s="483"/>
      <c r="U8" s="486" t="str">
        <f>IF(COUNTIF(AO25:AO526,"NG")&gt;=1,"未達成","達成")</f>
        <v>達成</v>
      </c>
      <c r="V8" s="486"/>
      <c r="W8" s="486"/>
      <c r="X8" s="487"/>
      <c r="Y8" s="46"/>
      <c r="Z8" s="46"/>
      <c r="AA8" s="477"/>
      <c r="AB8" s="477"/>
      <c r="AC8" s="478"/>
      <c r="AD8" s="478"/>
      <c r="AE8" s="478"/>
      <c r="AF8" s="478"/>
      <c r="AG8" s="478"/>
      <c r="AH8" s="478"/>
      <c r="AI8" s="478"/>
      <c r="AJ8" s="478"/>
      <c r="AK8" s="58" t="s">
        <v>132</v>
      </c>
      <c r="AL8" s="59" t="s">
        <v>133</v>
      </c>
      <c r="AM8" s="60" t="s">
        <v>134</v>
      </c>
      <c r="AN8" s="61" t="s">
        <v>135</v>
      </c>
      <c r="AO8" s="58" t="s">
        <v>108</v>
      </c>
    </row>
    <row r="9" spans="1:41" ht="13.5" customHeight="1" thickBot="1" x14ac:dyDescent="0.2">
      <c r="B9" s="62"/>
      <c r="C9" s="63"/>
      <c r="E9" s="51"/>
      <c r="F9" s="54"/>
      <c r="G9" s="63"/>
      <c r="H9" s="54"/>
      <c r="I9" s="54"/>
      <c r="J9" s="54"/>
      <c r="K9" s="54"/>
      <c r="L9" s="54"/>
      <c r="M9" s="54"/>
      <c r="N9" s="46"/>
      <c r="O9" s="46"/>
      <c r="P9" s="484"/>
      <c r="Q9" s="485"/>
      <c r="R9" s="485"/>
      <c r="S9" s="485"/>
      <c r="T9" s="485"/>
      <c r="U9" s="488"/>
      <c r="V9" s="488"/>
      <c r="W9" s="488"/>
      <c r="X9" s="489"/>
      <c r="Y9" s="46"/>
      <c r="Z9" s="46"/>
      <c r="AA9" s="490" t="s">
        <v>75</v>
      </c>
      <c r="AB9" s="490"/>
      <c r="AC9" s="491" t="s">
        <v>76</v>
      </c>
      <c r="AD9" s="491"/>
      <c r="AE9" s="491"/>
      <c r="AF9" s="491"/>
      <c r="AG9" s="492" t="s">
        <v>136</v>
      </c>
      <c r="AH9" s="492"/>
      <c r="AI9" s="492"/>
      <c r="AJ9" s="492"/>
      <c r="AK9" s="64">
        <f>IFERROR((AK30+AK54+AK78+AK102+AK126+AK150+AK174+AK198+AK222+AK246+AK270+AK294+AK318+AK342+AK366+AK390+AK414+AK438+AK462+AK486+AK510),"")</f>
        <v>105</v>
      </c>
      <c r="AL9" s="64">
        <f>IFERROR((AL30+AL54+AL78+AL102+AL126+AL150+AL174+AL198+AL222+AL246+AL270+AL294+AL318+AL342+AL366+AL390+AL414+AL438+AL462+AL486+AL510),"")</f>
        <v>9</v>
      </c>
      <c r="AM9" s="64">
        <f>IFERROR((AM30+AM54+AM78+AM102+AM126+AM150+AM174+AM198+AM222+AM246+AM270+AM294+AM318+AM342+AM366+AM390+AM414+AM438+AM462+AM486+AM510),"")</f>
        <v>30</v>
      </c>
      <c r="AN9" s="65">
        <f>IFERROR(ROUND(AM9/AK9,3),"")</f>
        <v>0.28599999999999998</v>
      </c>
      <c r="AO9" s="547">
        <f>ROUND(AVERAGE(AN9:AN22),3)</f>
        <v>0.36899999999999999</v>
      </c>
    </row>
    <row r="10" spans="1:41" ht="13.5" customHeight="1" x14ac:dyDescent="0.15">
      <c r="B10" s="496" t="s">
        <v>64</v>
      </c>
      <c r="C10" s="496"/>
      <c r="E10" s="47" t="s">
        <v>70</v>
      </c>
      <c r="F10" s="497">
        <f>+F8-F7+1</f>
        <v>114</v>
      </c>
      <c r="G10" s="497"/>
      <c r="H10" s="497"/>
      <c r="I10" s="66"/>
      <c r="J10" s="54"/>
      <c r="K10" s="54"/>
      <c r="L10" s="54"/>
      <c r="M10" s="54"/>
      <c r="N10" s="46"/>
      <c r="O10" s="46"/>
      <c r="P10" s="46"/>
      <c r="Q10" s="46"/>
      <c r="R10" s="46"/>
      <c r="S10" s="46"/>
      <c r="T10" s="46"/>
      <c r="U10" s="46"/>
      <c r="V10" s="46"/>
      <c r="W10" s="46"/>
      <c r="X10" s="46"/>
      <c r="Y10" s="67"/>
      <c r="Z10" s="46"/>
      <c r="AA10" s="490"/>
      <c r="AB10" s="490"/>
      <c r="AC10" s="491"/>
      <c r="AD10" s="491"/>
      <c r="AE10" s="491"/>
      <c r="AF10" s="491"/>
      <c r="AG10" s="498" t="s">
        <v>137</v>
      </c>
      <c r="AH10" s="498"/>
      <c r="AI10" s="498"/>
      <c r="AJ10" s="498"/>
      <c r="AK10" s="68">
        <f t="shared" ref="AK10:AM14" si="0">IFERROR((AK31+AK55+AK79+AK103+AK127+AK151+AK175+AK199+AK223+AK247+AK271+AK295+AK319+AK343+AK367+AK391+AK415+AK439+AK463+AK487+AK511),"")</f>
        <v>106</v>
      </c>
      <c r="AL10" s="68">
        <f t="shared" si="0"/>
        <v>8</v>
      </c>
      <c r="AM10" s="68">
        <f t="shared" si="0"/>
        <v>32</v>
      </c>
      <c r="AN10" s="69">
        <f t="shared" ref="AN10:AN13" si="1">IFERROR(ROUND(AM10/AK10,3),"")</f>
        <v>0.30199999999999999</v>
      </c>
      <c r="AO10" s="547"/>
    </row>
    <row r="11" spans="1:41" ht="13.5" customHeight="1" x14ac:dyDescent="0.15">
      <c r="B11" s="70"/>
      <c r="E11" s="46"/>
      <c r="F11" s="46"/>
      <c r="G11" s="46"/>
      <c r="H11" s="46"/>
      <c r="I11" s="46"/>
      <c r="J11" s="46"/>
      <c r="K11" s="46"/>
      <c r="L11" s="46"/>
      <c r="M11" s="46"/>
      <c r="N11" s="46"/>
      <c r="O11" s="46"/>
      <c r="P11" s="46"/>
      <c r="Q11" s="46"/>
      <c r="R11" s="71"/>
      <c r="S11" s="71"/>
      <c r="T11" s="72"/>
      <c r="U11" s="72"/>
      <c r="V11" s="72"/>
      <c r="X11" s="67"/>
      <c r="Y11" s="67"/>
      <c r="Z11" s="46"/>
      <c r="AA11" s="490"/>
      <c r="AB11" s="490"/>
      <c r="AC11" s="491"/>
      <c r="AD11" s="491"/>
      <c r="AE11" s="491"/>
      <c r="AF11" s="491"/>
      <c r="AG11" s="498" t="s">
        <v>138</v>
      </c>
      <c r="AH11" s="498"/>
      <c r="AI11" s="498"/>
      <c r="AJ11" s="498"/>
      <c r="AK11" s="68">
        <f t="shared" si="0"/>
        <v>93</v>
      </c>
      <c r="AL11" s="68">
        <f t="shared" si="0"/>
        <v>21</v>
      </c>
      <c r="AM11" s="68">
        <f t="shared" si="0"/>
        <v>34</v>
      </c>
      <c r="AN11" s="69">
        <f t="shared" si="1"/>
        <v>0.36599999999999999</v>
      </c>
      <c r="AO11" s="547"/>
    </row>
    <row r="12" spans="1:41" ht="13.5" customHeight="1" x14ac:dyDescent="0.15">
      <c r="B12" s="70"/>
      <c r="C12" s="56"/>
      <c r="D12" s="56"/>
      <c r="E12" s="51"/>
      <c r="F12" s="51"/>
      <c r="G12" s="51"/>
      <c r="H12" s="46"/>
      <c r="I12" s="46"/>
      <c r="J12" s="46"/>
      <c r="K12" s="46"/>
      <c r="L12" s="46"/>
      <c r="M12" s="46"/>
      <c r="N12" s="46"/>
      <c r="O12" s="46"/>
      <c r="P12" s="46"/>
      <c r="Q12" s="46"/>
      <c r="R12" s="71"/>
      <c r="S12" s="71"/>
      <c r="T12" s="72"/>
      <c r="U12" s="72"/>
      <c r="V12" s="72"/>
      <c r="X12" s="67"/>
      <c r="Y12" s="67"/>
      <c r="Z12" s="46"/>
      <c r="AA12" s="490"/>
      <c r="AB12" s="490"/>
      <c r="AC12" s="491"/>
      <c r="AD12" s="491"/>
      <c r="AE12" s="491"/>
      <c r="AF12" s="491"/>
      <c r="AG12" s="498" t="s">
        <v>139</v>
      </c>
      <c r="AH12" s="498"/>
      <c r="AI12" s="498"/>
      <c r="AJ12" s="498"/>
      <c r="AK12" s="68">
        <f t="shared" si="0"/>
        <v>94</v>
      </c>
      <c r="AL12" s="68">
        <f t="shared" si="0"/>
        <v>20</v>
      </c>
      <c r="AM12" s="68">
        <f t="shared" si="0"/>
        <v>27</v>
      </c>
      <c r="AN12" s="69">
        <f t="shared" si="1"/>
        <v>0.28699999999999998</v>
      </c>
      <c r="AO12" s="547"/>
    </row>
    <row r="13" spans="1:41" ht="13.5" customHeight="1" x14ac:dyDescent="0.15">
      <c r="B13" s="70"/>
      <c r="C13" s="56"/>
      <c r="D13" s="56"/>
      <c r="E13" s="51"/>
      <c r="F13" s="51"/>
      <c r="G13" s="51"/>
      <c r="H13" s="46"/>
      <c r="I13" s="46"/>
      <c r="J13" s="46"/>
      <c r="K13" s="46"/>
      <c r="L13" s="46"/>
      <c r="M13" s="46"/>
      <c r="N13" s="46"/>
      <c r="O13" s="46"/>
      <c r="P13" s="46"/>
      <c r="Q13" s="46"/>
      <c r="R13" s="71"/>
      <c r="S13" s="71"/>
      <c r="T13" s="72"/>
      <c r="U13" s="72"/>
      <c r="V13" s="72"/>
      <c r="Z13" s="46"/>
      <c r="AA13" s="490"/>
      <c r="AB13" s="490"/>
      <c r="AC13" s="491"/>
      <c r="AD13" s="491"/>
      <c r="AE13" s="491"/>
      <c r="AF13" s="491"/>
      <c r="AG13" s="499" t="s">
        <v>140</v>
      </c>
      <c r="AH13" s="499"/>
      <c r="AI13" s="499"/>
      <c r="AJ13" s="499"/>
      <c r="AK13" s="68">
        <f t="shared" si="0"/>
        <v>79</v>
      </c>
      <c r="AL13" s="68">
        <f t="shared" si="0"/>
        <v>35</v>
      </c>
      <c r="AM13" s="68">
        <f t="shared" si="0"/>
        <v>23</v>
      </c>
      <c r="AN13" s="69">
        <f t="shared" si="1"/>
        <v>0.29099999999999998</v>
      </c>
      <c r="AO13" s="547"/>
    </row>
    <row r="14" spans="1:41" ht="13.5" customHeight="1" x14ac:dyDescent="0.15">
      <c r="B14" s="70"/>
      <c r="C14" s="56"/>
      <c r="D14" s="56"/>
      <c r="E14" s="51"/>
      <c r="F14" s="51"/>
      <c r="G14" s="51"/>
      <c r="H14" s="46"/>
      <c r="I14" s="46"/>
      <c r="J14" s="46"/>
      <c r="K14" s="46"/>
      <c r="L14" s="46"/>
      <c r="M14" s="46"/>
      <c r="N14" s="46"/>
      <c r="O14" s="46"/>
      <c r="P14" s="46"/>
      <c r="Q14" s="46"/>
      <c r="R14" s="71"/>
      <c r="S14" s="71"/>
      <c r="T14" s="72"/>
      <c r="U14" s="72"/>
      <c r="V14" s="72"/>
      <c r="Z14" s="46"/>
      <c r="AA14" s="490"/>
      <c r="AB14" s="490"/>
      <c r="AC14" s="491"/>
      <c r="AD14" s="491"/>
      <c r="AE14" s="491"/>
      <c r="AF14" s="491"/>
      <c r="AG14" s="500"/>
      <c r="AH14" s="500"/>
      <c r="AI14" s="500"/>
      <c r="AJ14" s="500"/>
      <c r="AK14" s="73" t="str">
        <f t="shared" si="0"/>
        <v/>
      </c>
      <c r="AL14" s="74" t="str">
        <f t="shared" si="0"/>
        <v/>
      </c>
      <c r="AM14" s="74" t="str">
        <f t="shared" si="0"/>
        <v/>
      </c>
      <c r="AN14" s="75" t="str">
        <f>IFERROR(ROUND(AM14/AK14,3),"")</f>
        <v/>
      </c>
      <c r="AO14" s="547"/>
    </row>
    <row r="15" spans="1:41" ht="13.5" customHeight="1" x14ac:dyDescent="0.15">
      <c r="B15" s="70"/>
      <c r="C15" s="56"/>
      <c r="D15" s="56"/>
      <c r="E15" s="51"/>
      <c r="F15" s="51"/>
      <c r="G15" s="51"/>
      <c r="H15" s="46"/>
      <c r="I15" s="46"/>
      <c r="J15" s="46"/>
      <c r="K15" s="46"/>
      <c r="L15" s="46"/>
      <c r="M15" s="46"/>
      <c r="N15" s="46"/>
      <c r="O15" s="46"/>
      <c r="P15" s="46"/>
      <c r="Q15" s="46"/>
      <c r="R15" s="71"/>
      <c r="S15" s="71"/>
      <c r="T15" s="72"/>
      <c r="U15" s="72"/>
      <c r="V15" s="72"/>
      <c r="Y15" s="46"/>
      <c r="Z15" s="46"/>
      <c r="AA15" s="478" t="s">
        <v>77</v>
      </c>
      <c r="AB15" s="478"/>
      <c r="AC15" s="501" t="s">
        <v>78</v>
      </c>
      <c r="AD15" s="501"/>
      <c r="AE15" s="501"/>
      <c r="AF15" s="501"/>
      <c r="AG15" s="542" t="s">
        <v>136</v>
      </c>
      <c r="AH15" s="542"/>
      <c r="AI15" s="542"/>
      <c r="AJ15" s="543"/>
      <c r="AK15" s="64">
        <f>IFERROR((AK37+AK61+AK85+AK109+AK133+AK157+AK181+AK205+AK229+AK253+AK277+AK301+AK325+AK349+AK373+AK397+AK421+AK445+AK469+AK493+AK517),"")</f>
        <v>76</v>
      </c>
      <c r="AL15" s="64">
        <f t="shared" ref="AL15:AM16" si="2">IFERROR((AL37+AL61+AL85+AL109+AL133+AL157+AL181+AL205+AL229+AL253+AL277+AL301+AL325+AL349+AL373+AL397+AL421+AL445+AL469+AL493+AL517),"")</f>
        <v>38</v>
      </c>
      <c r="AM15" s="64">
        <f t="shared" si="2"/>
        <v>35</v>
      </c>
      <c r="AN15" s="65">
        <f>IFERROR(ROUND(AM15/AK15,3),"")</f>
        <v>0.46100000000000002</v>
      </c>
      <c r="AO15" s="547"/>
    </row>
    <row r="16" spans="1:41" ht="13.5" customHeight="1" x14ac:dyDescent="0.15">
      <c r="B16" s="70"/>
      <c r="C16" s="56"/>
      <c r="D16" s="56"/>
      <c r="E16" s="51"/>
      <c r="F16" s="51"/>
      <c r="G16" s="51"/>
      <c r="H16" s="46"/>
      <c r="I16" s="46"/>
      <c r="J16" s="46"/>
      <c r="K16" s="46"/>
      <c r="L16" s="46"/>
      <c r="M16" s="46"/>
      <c r="N16" s="46"/>
      <c r="O16" s="46"/>
      <c r="P16" s="46"/>
      <c r="Q16" s="46"/>
      <c r="R16" s="71"/>
      <c r="S16" s="71"/>
      <c r="T16" s="72"/>
      <c r="U16" s="72"/>
      <c r="V16" s="72"/>
      <c r="Z16" s="46"/>
      <c r="AA16" s="478"/>
      <c r="AB16" s="478"/>
      <c r="AC16" s="501"/>
      <c r="AD16" s="501"/>
      <c r="AE16" s="501"/>
      <c r="AF16" s="501"/>
      <c r="AG16" s="544" t="s">
        <v>137</v>
      </c>
      <c r="AH16" s="545"/>
      <c r="AI16" s="545"/>
      <c r="AJ16" s="546"/>
      <c r="AK16" s="68">
        <f>IFERROR((AK38+AK62+AK86+AK110+AK134+AK158+AK182+AK206+AK230+AK254+AK278+AK302+AK326+AK350+AK374+AK398+AK422+AK446+AK470+AK494+AK518),"")</f>
        <v>73</v>
      </c>
      <c r="AL16" s="68">
        <f t="shared" si="2"/>
        <v>41</v>
      </c>
      <c r="AM16" s="68">
        <f t="shared" si="2"/>
        <v>32</v>
      </c>
      <c r="AN16" s="69">
        <f t="shared" ref="AN16:AN18" si="3">IFERROR(ROUND(AM16/AK16,3),"")</f>
        <v>0.438</v>
      </c>
      <c r="AO16" s="547"/>
    </row>
    <row r="17" spans="1:44" ht="13.5" customHeight="1" x14ac:dyDescent="0.15">
      <c r="B17" s="70"/>
      <c r="C17" s="56"/>
      <c r="D17" s="56"/>
      <c r="E17" s="51"/>
      <c r="F17" s="51"/>
      <c r="G17" s="51"/>
      <c r="H17" s="46"/>
      <c r="I17" s="46"/>
      <c r="J17" s="46"/>
      <c r="K17" s="46"/>
      <c r="L17" s="46"/>
      <c r="M17" s="46"/>
      <c r="N17" s="46"/>
      <c r="O17" s="46"/>
      <c r="P17" s="46"/>
      <c r="Q17" s="46"/>
      <c r="R17" s="71"/>
      <c r="S17" s="71"/>
      <c r="T17" s="72"/>
      <c r="U17" s="72"/>
      <c r="V17" s="72"/>
      <c r="Z17" s="46"/>
      <c r="AA17" s="478"/>
      <c r="AB17" s="478"/>
      <c r="AC17" s="501"/>
      <c r="AD17" s="501"/>
      <c r="AE17" s="501"/>
      <c r="AF17" s="501"/>
      <c r="AG17" s="544"/>
      <c r="AH17" s="545"/>
      <c r="AI17" s="545"/>
      <c r="AJ17" s="546"/>
      <c r="AK17" s="68" t="str">
        <f t="shared" ref="AK17:AM18" si="4">IFERROR((AK39+AK63+AK87+AK111+AK135+AK159+AK183+AK207+AK231+AK255+AK279+AK303+AK327+AK351+AK375+AK399+AK423+AK447+AK471+AK495+AK519),"")</f>
        <v/>
      </c>
      <c r="AL17" s="68" t="str">
        <f t="shared" si="4"/>
        <v/>
      </c>
      <c r="AM17" s="68" t="str">
        <f t="shared" si="4"/>
        <v/>
      </c>
      <c r="AN17" s="69" t="str">
        <f t="shared" si="3"/>
        <v/>
      </c>
      <c r="AO17" s="547"/>
    </row>
    <row r="18" spans="1:44" ht="13.5" customHeight="1" x14ac:dyDescent="0.15">
      <c r="B18" s="70"/>
      <c r="C18" s="56"/>
      <c r="D18" s="56"/>
      <c r="E18" s="51"/>
      <c r="F18" s="51"/>
      <c r="G18" s="51"/>
      <c r="H18" s="46"/>
      <c r="I18" s="46"/>
      <c r="J18" s="46"/>
      <c r="K18" s="46"/>
      <c r="L18" s="46"/>
      <c r="M18" s="46"/>
      <c r="N18" s="46"/>
      <c r="O18" s="46"/>
      <c r="P18" s="46"/>
      <c r="Q18" s="46"/>
      <c r="R18" s="71"/>
      <c r="S18" s="71"/>
      <c r="T18" s="72"/>
      <c r="U18" s="72"/>
      <c r="V18" s="72"/>
      <c r="Z18" s="46"/>
      <c r="AA18" s="478"/>
      <c r="AB18" s="478"/>
      <c r="AC18" s="501"/>
      <c r="AD18" s="501"/>
      <c r="AE18" s="501"/>
      <c r="AF18" s="501"/>
      <c r="AG18" s="500"/>
      <c r="AH18" s="500"/>
      <c r="AI18" s="500"/>
      <c r="AJ18" s="500"/>
      <c r="AK18" s="74" t="str">
        <f t="shared" si="4"/>
        <v/>
      </c>
      <c r="AL18" s="74" t="str">
        <f t="shared" si="4"/>
        <v/>
      </c>
      <c r="AM18" s="74" t="str">
        <f t="shared" si="4"/>
        <v/>
      </c>
      <c r="AN18" s="75" t="str">
        <f t="shared" si="3"/>
        <v/>
      </c>
      <c r="AO18" s="547"/>
    </row>
    <row r="19" spans="1:44" ht="13.5" customHeight="1" x14ac:dyDescent="0.15">
      <c r="B19" s="70"/>
      <c r="C19" s="56"/>
      <c r="D19" s="56"/>
      <c r="E19" s="51"/>
      <c r="F19" s="51"/>
      <c r="G19" s="51"/>
      <c r="H19" s="46"/>
      <c r="I19" s="46"/>
      <c r="J19" s="46"/>
      <c r="K19" s="46"/>
      <c r="L19" s="46"/>
      <c r="M19" s="46"/>
      <c r="N19" s="46"/>
      <c r="O19" s="46"/>
      <c r="P19" s="46"/>
      <c r="Q19" s="46"/>
      <c r="R19" s="71"/>
      <c r="S19" s="71"/>
      <c r="T19" s="72"/>
      <c r="U19" s="72"/>
      <c r="V19" s="72"/>
      <c r="Z19" s="46"/>
      <c r="AA19" s="478"/>
      <c r="AB19" s="478"/>
      <c r="AC19" s="501" t="s">
        <v>79</v>
      </c>
      <c r="AD19" s="501"/>
      <c r="AE19" s="501"/>
      <c r="AF19" s="501"/>
      <c r="AG19" s="501" t="s">
        <v>137</v>
      </c>
      <c r="AH19" s="501"/>
      <c r="AI19" s="501"/>
      <c r="AJ19" s="501"/>
      <c r="AK19" s="64">
        <f>IFERROR((AK42+AK66+AK90+AK114+AK138+AK162+AK186+AK210+AK234+AK258+AK282+AK306+AK330+AK354+AK378+AK402+AK426+AK450+AK474+AK498+AK522),"")</f>
        <v>92</v>
      </c>
      <c r="AL19" s="64">
        <f t="shared" ref="AL19:AM19" si="5">IFERROR((AL42+AL66+AL90+AL114+AL138+AL162+AL186+AL210+AL234+AL258+AL282+AL306+AL330+AL354+AL378+AL402+AL426+AL450+AL474+AL498+AL522),"")</f>
        <v>22</v>
      </c>
      <c r="AM19" s="64">
        <f t="shared" si="5"/>
        <v>48</v>
      </c>
      <c r="AN19" s="65">
        <f>IFERROR(ROUND(AM19/AK19,3),"")</f>
        <v>0.52200000000000002</v>
      </c>
      <c r="AO19" s="547"/>
    </row>
    <row r="20" spans="1:44" ht="13.5" customHeight="1" x14ac:dyDescent="0.15">
      <c r="B20" s="70"/>
      <c r="C20" s="56"/>
      <c r="D20" s="56"/>
      <c r="E20" s="51"/>
      <c r="F20" s="51"/>
      <c r="G20" s="51"/>
      <c r="H20" s="46"/>
      <c r="I20" s="46"/>
      <c r="J20" s="46"/>
      <c r="K20" s="46"/>
      <c r="L20" s="46"/>
      <c r="M20" s="46"/>
      <c r="N20" s="46"/>
      <c r="O20" s="46"/>
      <c r="P20" s="46"/>
      <c r="Q20" s="46"/>
      <c r="R20" s="71"/>
      <c r="S20" s="71"/>
      <c r="T20" s="72"/>
      <c r="U20" s="72"/>
      <c r="V20" s="72"/>
      <c r="AA20" s="478"/>
      <c r="AB20" s="478"/>
      <c r="AC20" s="501"/>
      <c r="AD20" s="501"/>
      <c r="AE20" s="501"/>
      <c r="AF20" s="501"/>
      <c r="AG20" s="501"/>
      <c r="AH20" s="501"/>
      <c r="AI20" s="501"/>
      <c r="AJ20" s="501"/>
      <c r="AK20" s="68" t="str">
        <f t="shared" ref="AK20:AM22" si="6">IFERROR((AK43+AK67+AK91+AK115+AK139+AK163+AK187+AK211+AK235+AK259+AK283+AK307+AK331+AK355+AK379+AK403+AK427+AK451+AK475+AK499+AK523),"")</f>
        <v/>
      </c>
      <c r="AL20" s="68" t="str">
        <f t="shared" si="6"/>
        <v/>
      </c>
      <c r="AM20" s="68" t="str">
        <f t="shared" si="6"/>
        <v/>
      </c>
      <c r="AN20" s="69" t="str">
        <f t="shared" ref="AN20:AN22" si="7">IFERROR(ROUND(AM20/AK20,3),"")</f>
        <v/>
      </c>
      <c r="AO20" s="547"/>
    </row>
    <row r="21" spans="1:44" ht="13.5" customHeight="1" x14ac:dyDescent="0.15">
      <c r="B21" s="70"/>
      <c r="C21" s="56"/>
      <c r="D21" s="56"/>
      <c r="E21" s="51"/>
      <c r="F21" s="51"/>
      <c r="G21" s="51"/>
      <c r="H21" s="46"/>
      <c r="I21" s="46"/>
      <c r="J21" s="46"/>
      <c r="K21" s="46"/>
      <c r="L21" s="46"/>
      <c r="M21" s="46"/>
      <c r="N21" s="46"/>
      <c r="O21" s="46"/>
      <c r="P21" s="46"/>
      <c r="Q21" s="46"/>
      <c r="R21" s="71"/>
      <c r="S21" s="71"/>
      <c r="T21" s="72"/>
      <c r="U21" s="72"/>
      <c r="V21" s="72"/>
      <c r="W21" s="76"/>
      <c r="X21" s="76"/>
      <c r="Y21" s="76"/>
      <c r="Z21" s="76"/>
      <c r="AA21" s="478"/>
      <c r="AB21" s="478"/>
      <c r="AC21" s="501"/>
      <c r="AD21" s="501"/>
      <c r="AE21" s="501"/>
      <c r="AF21" s="501"/>
      <c r="AG21" s="501"/>
      <c r="AH21" s="501"/>
      <c r="AI21" s="501"/>
      <c r="AJ21" s="501"/>
      <c r="AK21" s="68" t="str">
        <f t="shared" si="6"/>
        <v/>
      </c>
      <c r="AL21" s="68" t="str">
        <f t="shared" si="6"/>
        <v/>
      </c>
      <c r="AM21" s="68" t="str">
        <f t="shared" si="6"/>
        <v/>
      </c>
      <c r="AN21" s="69" t="str">
        <f t="shared" si="7"/>
        <v/>
      </c>
      <c r="AO21" s="547"/>
    </row>
    <row r="22" spans="1:44" ht="13.5" customHeight="1" x14ac:dyDescent="0.15">
      <c r="B22" s="70"/>
      <c r="C22" s="56"/>
      <c r="D22" s="56"/>
      <c r="E22" s="51"/>
      <c r="F22" s="51"/>
      <c r="G22" s="51"/>
      <c r="H22" s="46"/>
      <c r="I22" s="46"/>
      <c r="J22" s="46"/>
      <c r="K22" s="46"/>
      <c r="L22" s="46"/>
      <c r="M22" s="46"/>
      <c r="N22" s="46"/>
      <c r="O22" s="46"/>
      <c r="P22" s="46"/>
      <c r="Q22" s="46"/>
      <c r="R22" s="71"/>
      <c r="S22" s="71"/>
      <c r="T22" s="72"/>
      <c r="U22" s="72"/>
      <c r="V22" s="72"/>
      <c r="W22" s="76"/>
      <c r="X22" s="76"/>
      <c r="Y22" s="76"/>
      <c r="Z22" s="76"/>
      <c r="AA22" s="478"/>
      <c r="AB22" s="478"/>
      <c r="AC22" s="501"/>
      <c r="AD22" s="501"/>
      <c r="AE22" s="501"/>
      <c r="AF22" s="501"/>
      <c r="AG22" s="501"/>
      <c r="AH22" s="501"/>
      <c r="AI22" s="501"/>
      <c r="AJ22" s="501"/>
      <c r="AK22" s="77" t="str">
        <f t="shared" si="6"/>
        <v/>
      </c>
      <c r="AL22" s="77" t="str">
        <f t="shared" si="6"/>
        <v/>
      </c>
      <c r="AM22" s="77" t="str">
        <f t="shared" si="6"/>
        <v/>
      </c>
      <c r="AN22" s="78" t="str">
        <f t="shared" si="7"/>
        <v/>
      </c>
      <c r="AO22" s="547"/>
    </row>
    <row r="23" spans="1:44" ht="18" customHeight="1" x14ac:dyDescent="0.15">
      <c r="E23" s="79"/>
      <c r="F23" s="79"/>
      <c r="G23" s="79"/>
      <c r="H23" s="79"/>
      <c r="J23" s="80"/>
      <c r="K23" s="80"/>
      <c r="L23" s="80"/>
      <c r="M23" s="80"/>
      <c r="N23" s="81"/>
      <c r="O23" s="82"/>
      <c r="P23" s="82"/>
      <c r="Q23" s="82"/>
      <c r="S23" s="83"/>
      <c r="T23" s="83"/>
      <c r="U23" s="83"/>
      <c r="AD23" s="84"/>
      <c r="AE23" s="85"/>
      <c r="AF23" s="85"/>
      <c r="AG23" s="85"/>
      <c r="AH23" s="85"/>
      <c r="AI23" s="85"/>
      <c r="AJ23" s="85"/>
      <c r="AK23" s="85"/>
      <c r="AL23" s="86"/>
    </row>
    <row r="24" spans="1:44" ht="13.5" hidden="1" customHeight="1" x14ac:dyDescent="0.15">
      <c r="F24" s="46">
        <f>YEAR(F7)</f>
        <v>2025</v>
      </c>
      <c r="G24" s="46">
        <f>MONTH(F7)</f>
        <v>5</v>
      </c>
      <c r="H24" s="46"/>
      <c r="I24" s="87">
        <f>DATE(F24,G24,1)</f>
        <v>45778</v>
      </c>
    </row>
    <row r="25" spans="1:44" ht="13.5" customHeight="1" x14ac:dyDescent="0.15">
      <c r="B25" s="515"/>
      <c r="C25" s="516"/>
      <c r="D25" s="517"/>
      <c r="E25" s="88" t="s">
        <v>141</v>
      </c>
      <c r="F25" s="523">
        <f>F26</f>
        <v>45778</v>
      </c>
      <c r="G25" s="524"/>
      <c r="H25" s="524"/>
      <c r="I25" s="524"/>
      <c r="J25" s="524"/>
      <c r="K25" s="524"/>
      <c r="L25" s="524"/>
      <c r="M25" s="524"/>
      <c r="N25" s="524"/>
      <c r="O25" s="524"/>
      <c r="P25" s="524"/>
      <c r="Q25" s="524"/>
      <c r="R25" s="524"/>
      <c r="S25" s="524"/>
      <c r="T25" s="524"/>
      <c r="U25" s="524"/>
      <c r="V25" s="524"/>
      <c r="W25" s="524"/>
      <c r="X25" s="524"/>
      <c r="Y25" s="524"/>
      <c r="Z25" s="524"/>
      <c r="AA25" s="524"/>
      <c r="AB25" s="524"/>
      <c r="AC25" s="524"/>
      <c r="AD25" s="524"/>
      <c r="AE25" s="524"/>
      <c r="AF25" s="524"/>
      <c r="AG25" s="524"/>
      <c r="AH25" s="524"/>
      <c r="AI25" s="524"/>
      <c r="AJ25" s="524"/>
      <c r="AK25" s="479" t="s">
        <v>80</v>
      </c>
      <c r="AL25" s="525" t="s">
        <v>81</v>
      </c>
      <c r="AM25" s="479" t="s">
        <v>73</v>
      </c>
      <c r="AN25" s="481" t="s">
        <v>142</v>
      </c>
      <c r="AO25" s="479" t="s">
        <v>143</v>
      </c>
      <c r="AQ25" s="502" t="s">
        <v>144</v>
      </c>
      <c r="AR25" s="502" t="s">
        <v>109</v>
      </c>
    </row>
    <row r="26" spans="1:44" ht="13.5" hidden="1" customHeight="1" x14ac:dyDescent="0.15">
      <c r="B26" s="518"/>
      <c r="C26" s="505"/>
      <c r="D26" s="519"/>
      <c r="E26" s="89"/>
      <c r="F26" s="90">
        <f>DATE($F24,$G24,1)</f>
        <v>45778</v>
      </c>
      <c r="G26" s="91">
        <f>F26+1</f>
        <v>45779</v>
      </c>
      <c r="H26" s="91">
        <f t="shared" ref="H26:AJ26" si="8">G26+1</f>
        <v>45780</v>
      </c>
      <c r="I26" s="91">
        <f t="shared" si="8"/>
        <v>45781</v>
      </c>
      <c r="J26" s="91">
        <f t="shared" si="8"/>
        <v>45782</v>
      </c>
      <c r="K26" s="91">
        <f t="shared" si="8"/>
        <v>45783</v>
      </c>
      <c r="L26" s="91">
        <f t="shared" si="8"/>
        <v>45784</v>
      </c>
      <c r="M26" s="91">
        <f t="shared" si="8"/>
        <v>45785</v>
      </c>
      <c r="N26" s="91">
        <f t="shared" si="8"/>
        <v>45786</v>
      </c>
      <c r="O26" s="91">
        <f t="shared" si="8"/>
        <v>45787</v>
      </c>
      <c r="P26" s="91">
        <f t="shared" si="8"/>
        <v>45788</v>
      </c>
      <c r="Q26" s="91">
        <f t="shared" si="8"/>
        <v>45789</v>
      </c>
      <c r="R26" s="91">
        <f t="shared" si="8"/>
        <v>45790</v>
      </c>
      <c r="S26" s="91">
        <f t="shared" si="8"/>
        <v>45791</v>
      </c>
      <c r="T26" s="91">
        <f t="shared" si="8"/>
        <v>45792</v>
      </c>
      <c r="U26" s="91">
        <f t="shared" si="8"/>
        <v>45793</v>
      </c>
      <c r="V26" s="91">
        <f t="shared" si="8"/>
        <v>45794</v>
      </c>
      <c r="W26" s="91">
        <f t="shared" si="8"/>
        <v>45795</v>
      </c>
      <c r="X26" s="91">
        <f t="shared" si="8"/>
        <v>45796</v>
      </c>
      <c r="Y26" s="91">
        <f t="shared" si="8"/>
        <v>45797</v>
      </c>
      <c r="Z26" s="91">
        <f t="shared" si="8"/>
        <v>45798</v>
      </c>
      <c r="AA26" s="91">
        <f t="shared" si="8"/>
        <v>45799</v>
      </c>
      <c r="AB26" s="91">
        <f t="shared" si="8"/>
        <v>45800</v>
      </c>
      <c r="AC26" s="91">
        <f t="shared" si="8"/>
        <v>45801</v>
      </c>
      <c r="AD26" s="91">
        <f t="shared" si="8"/>
        <v>45802</v>
      </c>
      <c r="AE26" s="91">
        <f t="shared" si="8"/>
        <v>45803</v>
      </c>
      <c r="AF26" s="91">
        <f t="shared" si="8"/>
        <v>45804</v>
      </c>
      <c r="AG26" s="91">
        <f t="shared" si="8"/>
        <v>45805</v>
      </c>
      <c r="AH26" s="91">
        <f t="shared" si="8"/>
        <v>45806</v>
      </c>
      <c r="AI26" s="91">
        <f t="shared" si="8"/>
        <v>45807</v>
      </c>
      <c r="AJ26" s="92">
        <f t="shared" si="8"/>
        <v>45808</v>
      </c>
      <c r="AK26" s="479"/>
      <c r="AL26" s="525"/>
      <c r="AM26" s="479"/>
      <c r="AN26" s="481"/>
      <c r="AO26" s="479"/>
      <c r="AQ26" s="502"/>
      <c r="AR26" s="502"/>
    </row>
    <row r="27" spans="1:44" ht="13.5" customHeight="1" x14ac:dyDescent="0.15">
      <c r="B27" s="518"/>
      <c r="C27" s="505"/>
      <c r="D27" s="519"/>
      <c r="E27" s="89" t="s">
        <v>145</v>
      </c>
      <c r="F27" s="93" t="str">
        <f>IF(F26&gt;=F7,F26,"")</f>
        <v/>
      </c>
      <c r="G27" s="94" t="str">
        <f t="shared" ref="G27:AH27" si="9">IF(G26&lt;$F7,"",IF(F26=EOMONTH(DATE($F24,$G24,1),0),"",IF(F26="","",F26+1)))</f>
        <v/>
      </c>
      <c r="H27" s="94" t="str">
        <f t="shared" si="9"/>
        <v/>
      </c>
      <c r="I27" s="94" t="str">
        <f t="shared" si="9"/>
        <v/>
      </c>
      <c r="J27" s="94" t="str">
        <f t="shared" si="9"/>
        <v/>
      </c>
      <c r="K27" s="94" t="str">
        <f t="shared" si="9"/>
        <v/>
      </c>
      <c r="L27" s="94" t="str">
        <f t="shared" si="9"/>
        <v/>
      </c>
      <c r="M27" s="94">
        <f t="shared" si="9"/>
        <v>45785</v>
      </c>
      <c r="N27" s="94">
        <f t="shared" si="9"/>
        <v>45786</v>
      </c>
      <c r="O27" s="94">
        <f t="shared" si="9"/>
        <v>45787</v>
      </c>
      <c r="P27" s="94">
        <f t="shared" si="9"/>
        <v>45788</v>
      </c>
      <c r="Q27" s="94">
        <f t="shared" si="9"/>
        <v>45789</v>
      </c>
      <c r="R27" s="94">
        <f t="shared" si="9"/>
        <v>45790</v>
      </c>
      <c r="S27" s="94">
        <f t="shared" si="9"/>
        <v>45791</v>
      </c>
      <c r="T27" s="94">
        <f t="shared" si="9"/>
        <v>45792</v>
      </c>
      <c r="U27" s="94">
        <f t="shared" si="9"/>
        <v>45793</v>
      </c>
      <c r="V27" s="94">
        <f t="shared" si="9"/>
        <v>45794</v>
      </c>
      <c r="W27" s="94">
        <f t="shared" si="9"/>
        <v>45795</v>
      </c>
      <c r="X27" s="94">
        <f t="shared" si="9"/>
        <v>45796</v>
      </c>
      <c r="Y27" s="94">
        <f t="shared" si="9"/>
        <v>45797</v>
      </c>
      <c r="Z27" s="94">
        <f t="shared" si="9"/>
        <v>45798</v>
      </c>
      <c r="AA27" s="94">
        <f t="shared" si="9"/>
        <v>45799</v>
      </c>
      <c r="AB27" s="94">
        <f t="shared" si="9"/>
        <v>45800</v>
      </c>
      <c r="AC27" s="94">
        <f t="shared" si="9"/>
        <v>45801</v>
      </c>
      <c r="AD27" s="94">
        <f t="shared" si="9"/>
        <v>45802</v>
      </c>
      <c r="AE27" s="94">
        <f t="shared" si="9"/>
        <v>45803</v>
      </c>
      <c r="AF27" s="94">
        <f t="shared" si="9"/>
        <v>45804</v>
      </c>
      <c r="AG27" s="94">
        <f t="shared" si="9"/>
        <v>45805</v>
      </c>
      <c r="AH27" s="94">
        <f t="shared" si="9"/>
        <v>45806</v>
      </c>
      <c r="AI27" s="94">
        <f>IF(AI26&lt;$F7,"",IF(AH26=EOMONTH(DATE($F24,$G24,1),0),"",IF(AH27="","",AH27+1)))</f>
        <v>45807</v>
      </c>
      <c r="AJ27" s="95">
        <f>IF(AJ26&lt;$F7,"",IF(AI27=EOMONTH(DATE($F24,$G24,1),0),"",IF(AI27="","",AI27+1)))</f>
        <v>45808</v>
      </c>
      <c r="AK27" s="479"/>
      <c r="AL27" s="525"/>
      <c r="AM27" s="479"/>
      <c r="AN27" s="481"/>
      <c r="AO27" s="479"/>
      <c r="AQ27" s="502"/>
      <c r="AR27" s="502"/>
    </row>
    <row r="28" spans="1:44" x14ac:dyDescent="0.15">
      <c r="B28" s="520"/>
      <c r="C28" s="521"/>
      <c r="D28" s="522"/>
      <c r="E28" s="96" t="s">
        <v>65</v>
      </c>
      <c r="F28" s="97" t="str">
        <f>IFERROR(TEXT(WEEKDAY(+F27),"aaa"),"")</f>
        <v/>
      </c>
      <c r="G28" s="97" t="str">
        <f t="shared" ref="G28:AJ28" si="10">IFERROR(TEXT(WEEKDAY(+G27),"aaa"),"")</f>
        <v/>
      </c>
      <c r="H28" s="97" t="str">
        <f t="shared" si="10"/>
        <v/>
      </c>
      <c r="I28" s="97" t="str">
        <f t="shared" si="10"/>
        <v/>
      </c>
      <c r="J28" s="97" t="str">
        <f t="shared" si="10"/>
        <v/>
      </c>
      <c r="K28" s="97" t="str">
        <f>IFERROR(TEXT(WEEKDAY(+K27),"aaa"),"")</f>
        <v/>
      </c>
      <c r="L28" s="97" t="str">
        <f t="shared" si="10"/>
        <v/>
      </c>
      <c r="M28" s="97" t="str">
        <f t="shared" si="10"/>
        <v>木</v>
      </c>
      <c r="N28" s="97" t="str">
        <f t="shared" si="10"/>
        <v>金</v>
      </c>
      <c r="O28" s="97" t="str">
        <f t="shared" si="10"/>
        <v>土</v>
      </c>
      <c r="P28" s="97" t="str">
        <f t="shared" si="10"/>
        <v>日</v>
      </c>
      <c r="Q28" s="97" t="str">
        <f t="shared" si="10"/>
        <v>月</v>
      </c>
      <c r="R28" s="97" t="str">
        <f t="shared" si="10"/>
        <v>火</v>
      </c>
      <c r="S28" s="97" t="str">
        <f t="shared" si="10"/>
        <v>水</v>
      </c>
      <c r="T28" s="97" t="str">
        <f t="shared" si="10"/>
        <v>木</v>
      </c>
      <c r="U28" s="97" t="str">
        <f t="shared" si="10"/>
        <v>金</v>
      </c>
      <c r="V28" s="97" t="str">
        <f t="shared" si="10"/>
        <v>土</v>
      </c>
      <c r="W28" s="97" t="str">
        <f t="shared" si="10"/>
        <v>日</v>
      </c>
      <c r="X28" s="97" t="str">
        <f t="shared" si="10"/>
        <v>月</v>
      </c>
      <c r="Y28" s="97" t="str">
        <f t="shared" si="10"/>
        <v>火</v>
      </c>
      <c r="Z28" s="97" t="str">
        <f t="shared" si="10"/>
        <v>水</v>
      </c>
      <c r="AA28" s="97" t="str">
        <f t="shared" si="10"/>
        <v>木</v>
      </c>
      <c r="AB28" s="97" t="str">
        <f t="shared" si="10"/>
        <v>金</v>
      </c>
      <c r="AC28" s="97" t="str">
        <f t="shared" si="10"/>
        <v>土</v>
      </c>
      <c r="AD28" s="97" t="str">
        <f t="shared" si="10"/>
        <v>日</v>
      </c>
      <c r="AE28" s="97" t="str">
        <f t="shared" si="10"/>
        <v>月</v>
      </c>
      <c r="AF28" s="97" t="str">
        <f t="shared" si="10"/>
        <v>火</v>
      </c>
      <c r="AG28" s="97" t="str">
        <f t="shared" si="10"/>
        <v>水</v>
      </c>
      <c r="AH28" s="97" t="str">
        <f t="shared" si="10"/>
        <v>木</v>
      </c>
      <c r="AI28" s="97" t="str">
        <f t="shared" si="10"/>
        <v>金</v>
      </c>
      <c r="AJ28" s="98" t="str">
        <f t="shared" si="10"/>
        <v>土</v>
      </c>
      <c r="AK28" s="479"/>
      <c r="AL28" s="525"/>
      <c r="AM28" s="479"/>
      <c r="AN28" s="481"/>
      <c r="AO28" s="479"/>
      <c r="AQ28" s="502"/>
      <c r="AR28" s="502"/>
    </row>
    <row r="29" spans="1:44" ht="21" customHeight="1" x14ac:dyDescent="0.15">
      <c r="A29" s="504"/>
      <c r="B29" s="99" t="s">
        <v>146</v>
      </c>
      <c r="C29" s="100" t="s">
        <v>126</v>
      </c>
      <c r="D29" s="101" t="s">
        <v>152</v>
      </c>
      <c r="E29" s="102" t="s">
        <v>149</v>
      </c>
      <c r="F29" s="103"/>
      <c r="G29" s="104" t="s">
        <v>110</v>
      </c>
      <c r="H29" s="104" t="s">
        <v>110</v>
      </c>
      <c r="I29" s="104" t="s">
        <v>110</v>
      </c>
      <c r="J29" s="104" t="s">
        <v>110</v>
      </c>
      <c r="K29" s="104" t="s">
        <v>110</v>
      </c>
      <c r="L29" s="104" t="s">
        <v>110</v>
      </c>
      <c r="M29" s="104" t="s">
        <v>110</v>
      </c>
      <c r="N29" s="104" t="s">
        <v>110</v>
      </c>
      <c r="O29" s="104" t="s">
        <v>110</v>
      </c>
      <c r="P29" s="104" t="s">
        <v>110</v>
      </c>
      <c r="Q29" s="104" t="s">
        <v>110</v>
      </c>
      <c r="R29" s="104" t="s">
        <v>110</v>
      </c>
      <c r="S29" s="104" t="s">
        <v>110</v>
      </c>
      <c r="T29" s="104" t="s">
        <v>110</v>
      </c>
      <c r="U29" s="104" t="s">
        <v>110</v>
      </c>
      <c r="V29" s="104" t="s">
        <v>110</v>
      </c>
      <c r="W29" s="104" t="s">
        <v>110</v>
      </c>
      <c r="X29" s="104" t="s">
        <v>110</v>
      </c>
      <c r="Y29" s="104" t="s">
        <v>110</v>
      </c>
      <c r="Z29" s="104" t="s">
        <v>110</v>
      </c>
      <c r="AA29" s="104" t="s">
        <v>110</v>
      </c>
      <c r="AB29" s="104" t="s">
        <v>110</v>
      </c>
      <c r="AC29" s="104" t="s">
        <v>110</v>
      </c>
      <c r="AD29" s="104" t="s">
        <v>110</v>
      </c>
      <c r="AE29" s="104" t="s">
        <v>110</v>
      </c>
      <c r="AF29" s="104" t="s">
        <v>110</v>
      </c>
      <c r="AG29" s="104" t="s">
        <v>110</v>
      </c>
      <c r="AH29" s="104" t="s">
        <v>110</v>
      </c>
      <c r="AI29" s="104" t="s">
        <v>110</v>
      </c>
      <c r="AJ29" s="104"/>
      <c r="AK29" s="105" t="s">
        <v>132</v>
      </c>
      <c r="AL29" s="105" t="s">
        <v>157</v>
      </c>
      <c r="AM29" s="105" t="s">
        <v>134</v>
      </c>
      <c r="AN29" s="106" t="s">
        <v>163</v>
      </c>
      <c r="AO29" s="105" t="s">
        <v>108</v>
      </c>
      <c r="AQ29" s="503"/>
      <c r="AR29" s="503"/>
    </row>
    <row r="30" spans="1:44" ht="13.5" customHeight="1" x14ac:dyDescent="0.15">
      <c r="A30" s="505"/>
      <c r="B30" s="506" t="s">
        <v>75</v>
      </c>
      <c r="C30" s="509" t="s">
        <v>76</v>
      </c>
      <c r="D30" s="107" t="s">
        <v>136</v>
      </c>
      <c r="E30" s="108"/>
      <c r="F30" s="109"/>
      <c r="G30" s="110"/>
      <c r="H30" s="110" t="s">
        <v>84</v>
      </c>
      <c r="I30" s="110" t="s">
        <v>84</v>
      </c>
      <c r="J30" s="110" t="s">
        <v>84</v>
      </c>
      <c r="K30" s="110" t="s">
        <v>84</v>
      </c>
      <c r="L30" s="110" t="s">
        <v>84</v>
      </c>
      <c r="M30" s="110" t="s">
        <v>84</v>
      </c>
      <c r="N30" s="110" t="s">
        <v>82</v>
      </c>
      <c r="O30" s="110"/>
      <c r="P30" s="110"/>
      <c r="Q30" s="110"/>
      <c r="R30" s="110"/>
      <c r="S30" s="110"/>
      <c r="T30" s="110" t="s">
        <v>83</v>
      </c>
      <c r="U30" s="110" t="s">
        <v>83</v>
      </c>
      <c r="V30" s="110"/>
      <c r="W30" s="110"/>
      <c r="X30" s="110"/>
      <c r="Y30" s="110"/>
      <c r="Z30" s="110"/>
      <c r="AA30" s="110" t="s">
        <v>83</v>
      </c>
      <c r="AB30" s="110" t="s">
        <v>83</v>
      </c>
      <c r="AC30" s="110"/>
      <c r="AD30" s="110"/>
      <c r="AE30" s="110"/>
      <c r="AF30" s="110"/>
      <c r="AG30" s="110"/>
      <c r="AH30" s="110" t="s">
        <v>83</v>
      </c>
      <c r="AI30" s="111" t="s">
        <v>83</v>
      </c>
      <c r="AJ30" s="111"/>
      <c r="AK30" s="112">
        <f>IF(D30="","",COUNT($F$27:$AJ$27)-AL30)</f>
        <v>18</v>
      </c>
      <c r="AL30" s="113">
        <f>IF(D30="","",AQ30+AR30)</f>
        <v>6</v>
      </c>
      <c r="AM30" s="113">
        <f t="shared" ref="AM30:AM34" si="11">IF(D30="","",COUNTIF(F30:AJ30,"休"))</f>
        <v>6</v>
      </c>
      <c r="AN30" s="84">
        <f t="shared" ref="AN30:AN35" si="12">IF(D30="","",IFERROR(ROUND(AM30/AK30,3),""))</f>
        <v>0.33300000000000002</v>
      </c>
      <c r="AO30" s="512">
        <f>ROUND(AVERAGE(AN30:AN45),3)</f>
        <v>0.48299999999999998</v>
      </c>
      <c r="AQ30" s="114">
        <f t="shared" ref="AQ30:AQ32" si="13">IF(D30="","",COUNTIF(F30:AJ30,"－"))</f>
        <v>6</v>
      </c>
      <c r="AR30" s="114">
        <f t="shared" ref="AR30:AR33" si="14">IF(D30="","",COUNTIF(F30:AJ30,"外"))</f>
        <v>0</v>
      </c>
    </row>
    <row r="31" spans="1:44" ht="13.5" customHeight="1" x14ac:dyDescent="0.15">
      <c r="B31" s="507"/>
      <c r="C31" s="510"/>
      <c r="D31" s="115" t="s">
        <v>137</v>
      </c>
      <c r="E31" s="108"/>
      <c r="F31" s="116"/>
      <c r="G31" s="117"/>
      <c r="H31" s="117" t="s">
        <v>84</v>
      </c>
      <c r="I31" s="117" t="s">
        <v>84</v>
      </c>
      <c r="J31" s="117" t="s">
        <v>84</v>
      </c>
      <c r="K31" s="117" t="s">
        <v>84</v>
      </c>
      <c r="L31" s="117" t="s">
        <v>84</v>
      </c>
      <c r="M31" s="117" t="s">
        <v>82</v>
      </c>
      <c r="N31" s="117"/>
      <c r="O31" s="117"/>
      <c r="P31" s="117"/>
      <c r="Q31" s="117"/>
      <c r="R31" s="117" t="s">
        <v>83</v>
      </c>
      <c r="S31" s="117" t="s">
        <v>83</v>
      </c>
      <c r="T31" s="117"/>
      <c r="U31" s="117"/>
      <c r="V31" s="117"/>
      <c r="W31" s="117"/>
      <c r="X31" s="117"/>
      <c r="Y31" s="117" t="s">
        <v>83</v>
      </c>
      <c r="Z31" s="117" t="s">
        <v>83</v>
      </c>
      <c r="AA31" s="117"/>
      <c r="AB31" s="117"/>
      <c r="AC31" s="117"/>
      <c r="AD31" s="117"/>
      <c r="AE31" s="117"/>
      <c r="AF31" s="117" t="s">
        <v>83</v>
      </c>
      <c r="AG31" s="117" t="s">
        <v>83</v>
      </c>
      <c r="AH31" s="117"/>
      <c r="AI31" s="118"/>
      <c r="AJ31" s="118"/>
      <c r="AK31" s="112">
        <f>IF(D31="","",COUNT($F$27:$AJ$27)-AL31)</f>
        <v>19</v>
      </c>
      <c r="AL31" s="89">
        <f t="shared" ref="AL31:AL34" si="15">IF(D31="","",AQ31+AR31)</f>
        <v>5</v>
      </c>
      <c r="AM31" s="89">
        <f t="shared" si="11"/>
        <v>6</v>
      </c>
      <c r="AN31" s="119">
        <f t="shared" si="12"/>
        <v>0.316</v>
      </c>
      <c r="AO31" s="513"/>
      <c r="AQ31" s="114">
        <f t="shared" si="13"/>
        <v>5</v>
      </c>
      <c r="AR31" s="114">
        <f t="shared" si="14"/>
        <v>0</v>
      </c>
    </row>
    <row r="32" spans="1:44" x14ac:dyDescent="0.15">
      <c r="B32" s="507"/>
      <c r="C32" s="510"/>
      <c r="D32" s="120" t="s">
        <v>138</v>
      </c>
      <c r="E32" s="108"/>
      <c r="F32" s="116"/>
      <c r="G32" s="117"/>
      <c r="H32" s="117" t="s">
        <v>84</v>
      </c>
      <c r="I32" s="117" t="s">
        <v>84</v>
      </c>
      <c r="J32" s="117" t="s">
        <v>84</v>
      </c>
      <c r="K32" s="117" t="s">
        <v>84</v>
      </c>
      <c r="L32" s="117" t="s">
        <v>84</v>
      </c>
      <c r="M32" s="117" t="s">
        <v>84</v>
      </c>
      <c r="N32" s="117" t="s">
        <v>84</v>
      </c>
      <c r="O32" s="117" t="s">
        <v>84</v>
      </c>
      <c r="P32" s="117" t="s">
        <v>84</v>
      </c>
      <c r="Q32" s="117" t="s">
        <v>84</v>
      </c>
      <c r="R32" s="117" t="s">
        <v>84</v>
      </c>
      <c r="S32" s="117" t="s">
        <v>84</v>
      </c>
      <c r="T32" s="117" t="s">
        <v>84</v>
      </c>
      <c r="U32" s="117" t="s">
        <v>84</v>
      </c>
      <c r="V32" s="117" t="s">
        <v>84</v>
      </c>
      <c r="W32" s="117" t="s">
        <v>84</v>
      </c>
      <c r="X32" s="117" t="s">
        <v>84</v>
      </c>
      <c r="Y32" s="117" t="s">
        <v>84</v>
      </c>
      <c r="Z32" s="117" t="s">
        <v>82</v>
      </c>
      <c r="AA32" s="117"/>
      <c r="AB32" s="117"/>
      <c r="AC32" s="117" t="s">
        <v>83</v>
      </c>
      <c r="AD32" s="117" t="s">
        <v>83</v>
      </c>
      <c r="AE32" s="117"/>
      <c r="AF32" s="117"/>
      <c r="AG32" s="117" t="s">
        <v>83</v>
      </c>
      <c r="AH32" s="118"/>
      <c r="AI32" s="118"/>
      <c r="AJ32" s="118"/>
      <c r="AK32" s="112">
        <f t="shared" ref="AK32:AK34" si="16">IF(D32="","",COUNT($F$27:$AJ$27)-AL32)</f>
        <v>6</v>
      </c>
      <c r="AL32" s="89">
        <f t="shared" si="15"/>
        <v>18</v>
      </c>
      <c r="AM32" s="89">
        <f t="shared" si="11"/>
        <v>3</v>
      </c>
      <c r="AN32" s="119">
        <f t="shared" si="12"/>
        <v>0.5</v>
      </c>
      <c r="AO32" s="513"/>
      <c r="AQ32" s="114">
        <f t="shared" si="13"/>
        <v>18</v>
      </c>
      <c r="AR32" s="114">
        <f t="shared" si="14"/>
        <v>0</v>
      </c>
    </row>
    <row r="33" spans="1:44" x14ac:dyDescent="0.15">
      <c r="B33" s="507"/>
      <c r="C33" s="510"/>
      <c r="D33" s="120" t="s">
        <v>139</v>
      </c>
      <c r="E33" s="121"/>
      <c r="F33" s="116"/>
      <c r="G33" s="117"/>
      <c r="H33" s="117" t="s">
        <v>84</v>
      </c>
      <c r="I33" s="117" t="s">
        <v>84</v>
      </c>
      <c r="J33" s="117" t="s">
        <v>84</v>
      </c>
      <c r="K33" s="117" t="s">
        <v>84</v>
      </c>
      <c r="L33" s="117" t="s">
        <v>84</v>
      </c>
      <c r="M33" s="117" t="s">
        <v>84</v>
      </c>
      <c r="N33" s="117" t="s">
        <v>84</v>
      </c>
      <c r="O33" s="117" t="s">
        <v>84</v>
      </c>
      <c r="P33" s="117" t="s">
        <v>84</v>
      </c>
      <c r="Q33" s="117" t="s">
        <v>84</v>
      </c>
      <c r="R33" s="117" t="s">
        <v>84</v>
      </c>
      <c r="S33" s="117" t="s">
        <v>84</v>
      </c>
      <c r="T33" s="117" t="s">
        <v>84</v>
      </c>
      <c r="U33" s="117" t="s">
        <v>84</v>
      </c>
      <c r="V33" s="117" t="s">
        <v>84</v>
      </c>
      <c r="W33" s="117" t="s">
        <v>84</v>
      </c>
      <c r="X33" s="117" t="s">
        <v>84</v>
      </c>
      <c r="Y33" s="117" t="s">
        <v>82</v>
      </c>
      <c r="Z33" s="117"/>
      <c r="AA33" s="117"/>
      <c r="AB33" s="117" t="s">
        <v>83</v>
      </c>
      <c r="AC33" s="117"/>
      <c r="AD33" s="117"/>
      <c r="AE33" s="117" t="s">
        <v>83</v>
      </c>
      <c r="AF33" s="117"/>
      <c r="AG33" s="117"/>
      <c r="AH33" s="118"/>
      <c r="AI33" s="118" t="s">
        <v>83</v>
      </c>
      <c r="AJ33" s="118"/>
      <c r="AK33" s="112">
        <f t="shared" si="16"/>
        <v>7</v>
      </c>
      <c r="AL33" s="89">
        <f>IF(D33="","",AQ33+AR33)</f>
        <v>17</v>
      </c>
      <c r="AM33" s="89">
        <f t="shared" si="11"/>
        <v>3</v>
      </c>
      <c r="AN33" s="119">
        <f t="shared" si="12"/>
        <v>0.42899999999999999</v>
      </c>
      <c r="AO33" s="513"/>
      <c r="AQ33" s="114">
        <f>IF(D33="","",COUNTIF(F33:AJ33,"－"))</f>
        <v>17</v>
      </c>
      <c r="AR33" s="114">
        <f t="shared" si="14"/>
        <v>0</v>
      </c>
    </row>
    <row r="34" spans="1:44" x14ac:dyDescent="0.15">
      <c r="B34" s="507"/>
      <c r="C34" s="510"/>
      <c r="D34" s="120" t="s">
        <v>140</v>
      </c>
      <c r="E34" s="108"/>
      <c r="F34" s="116"/>
      <c r="G34" s="117"/>
      <c r="H34" s="117" t="s">
        <v>84</v>
      </c>
      <c r="I34" s="117" t="s">
        <v>84</v>
      </c>
      <c r="J34" s="117" t="s">
        <v>84</v>
      </c>
      <c r="K34" s="117" t="s">
        <v>84</v>
      </c>
      <c r="L34" s="117" t="s">
        <v>84</v>
      </c>
      <c r="M34" s="117" t="s">
        <v>84</v>
      </c>
      <c r="N34" s="117" t="s">
        <v>84</v>
      </c>
      <c r="O34" s="117" t="s">
        <v>84</v>
      </c>
      <c r="P34" s="117" t="s">
        <v>84</v>
      </c>
      <c r="Q34" s="117" t="s">
        <v>84</v>
      </c>
      <c r="R34" s="117" t="s">
        <v>84</v>
      </c>
      <c r="S34" s="117" t="s">
        <v>84</v>
      </c>
      <c r="T34" s="117" t="s">
        <v>84</v>
      </c>
      <c r="U34" s="117" t="s">
        <v>84</v>
      </c>
      <c r="V34" s="117" t="s">
        <v>84</v>
      </c>
      <c r="W34" s="117" t="s">
        <v>84</v>
      </c>
      <c r="X34" s="117" t="s">
        <v>84</v>
      </c>
      <c r="Y34" s="117" t="s">
        <v>84</v>
      </c>
      <c r="Z34" s="117" t="s">
        <v>84</v>
      </c>
      <c r="AA34" s="117" t="s">
        <v>84</v>
      </c>
      <c r="AB34" s="117" t="s">
        <v>84</v>
      </c>
      <c r="AC34" s="117" t="s">
        <v>84</v>
      </c>
      <c r="AD34" s="117" t="s">
        <v>84</v>
      </c>
      <c r="AE34" s="117" t="s">
        <v>84</v>
      </c>
      <c r="AF34" s="117" t="s">
        <v>84</v>
      </c>
      <c r="AG34" s="117" t="s">
        <v>84</v>
      </c>
      <c r="AH34" s="117" t="s">
        <v>84</v>
      </c>
      <c r="AI34" s="117" t="s">
        <v>84</v>
      </c>
      <c r="AJ34" s="117"/>
      <c r="AK34" s="112">
        <f t="shared" si="16"/>
        <v>-4</v>
      </c>
      <c r="AL34" s="89">
        <f t="shared" si="15"/>
        <v>28</v>
      </c>
      <c r="AM34" s="89">
        <f t="shared" si="11"/>
        <v>0</v>
      </c>
      <c r="AN34" s="119">
        <f>IF(D34="","",IFERROR(ROUND(AM34/AK34,3),""))</f>
        <v>0</v>
      </c>
      <c r="AO34" s="513"/>
      <c r="AQ34" s="114">
        <f>IF(D34="","",COUNTIF(F34:AJ34,"－"))</f>
        <v>28</v>
      </c>
      <c r="AR34" s="114">
        <f>IF(D34="","",COUNTIF(F34:AJ34,"外"))</f>
        <v>0</v>
      </c>
    </row>
    <row r="35" spans="1:44" x14ac:dyDescent="0.15">
      <c r="B35" s="508"/>
      <c r="C35" s="511"/>
      <c r="D35" s="122"/>
      <c r="E35" s="123"/>
      <c r="F35" s="124"/>
      <c r="G35" s="125"/>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7"/>
      <c r="AH35" s="127"/>
      <c r="AI35" s="127"/>
      <c r="AJ35" s="127"/>
      <c r="AK35" s="112" t="str">
        <f>IF(D35="","",COUNT($F$27:$AJ$27)-AL35)</f>
        <v/>
      </c>
      <c r="AL35" s="113" t="str">
        <f>IF(D35="","",AQ35+AR35)</f>
        <v/>
      </c>
      <c r="AM35" s="128" t="str">
        <f>IF(D35="","",COUNTIF(F35:AJ35,"休"))</f>
        <v/>
      </c>
      <c r="AN35" s="119" t="str">
        <f t="shared" si="12"/>
        <v/>
      </c>
      <c r="AO35" s="513"/>
      <c r="AQ35" s="114" t="str">
        <f>IF(D35="","",COUNTIF(F35:AJ35,"－"))</f>
        <v/>
      </c>
      <c r="AR35" s="114" t="str">
        <f>IF(D35="","",COUNTIF(F35:AJ35,"外"))</f>
        <v/>
      </c>
    </row>
    <row r="36" spans="1:44" ht="23.25" customHeight="1" x14ac:dyDescent="0.15">
      <c r="A36" s="504"/>
      <c r="B36" s="506" t="s">
        <v>77</v>
      </c>
      <c r="C36" s="509" t="s">
        <v>78</v>
      </c>
      <c r="D36" s="101" t="s">
        <v>127</v>
      </c>
      <c r="E36" s="129" t="s">
        <v>149</v>
      </c>
      <c r="F36" s="103"/>
      <c r="G36" s="104" t="s">
        <v>110</v>
      </c>
      <c r="H36" s="104" t="s">
        <v>110</v>
      </c>
      <c r="I36" s="104" t="s">
        <v>110</v>
      </c>
      <c r="J36" s="104" t="s">
        <v>110</v>
      </c>
      <c r="K36" s="104" t="s">
        <v>110</v>
      </c>
      <c r="L36" s="104" t="s">
        <v>110</v>
      </c>
      <c r="M36" s="104" t="s">
        <v>110</v>
      </c>
      <c r="N36" s="104" t="s">
        <v>110</v>
      </c>
      <c r="O36" s="104" t="s">
        <v>110</v>
      </c>
      <c r="P36" s="104" t="s">
        <v>110</v>
      </c>
      <c r="Q36" s="104" t="s">
        <v>110</v>
      </c>
      <c r="R36" s="104" t="s">
        <v>110</v>
      </c>
      <c r="S36" s="104" t="s">
        <v>110</v>
      </c>
      <c r="T36" s="104" t="s">
        <v>110</v>
      </c>
      <c r="U36" s="104" t="s">
        <v>110</v>
      </c>
      <c r="V36" s="104" t="s">
        <v>110</v>
      </c>
      <c r="W36" s="104" t="s">
        <v>110</v>
      </c>
      <c r="X36" s="104" t="s">
        <v>110</v>
      </c>
      <c r="Y36" s="104" t="s">
        <v>110</v>
      </c>
      <c r="Z36" s="104" t="s">
        <v>110</v>
      </c>
      <c r="AA36" s="104" t="s">
        <v>110</v>
      </c>
      <c r="AB36" s="104" t="s">
        <v>110</v>
      </c>
      <c r="AC36" s="104" t="s">
        <v>110</v>
      </c>
      <c r="AD36" s="104" t="s">
        <v>110</v>
      </c>
      <c r="AE36" s="104" t="s">
        <v>110</v>
      </c>
      <c r="AF36" s="104" t="s">
        <v>110</v>
      </c>
      <c r="AG36" s="130" t="s">
        <v>110</v>
      </c>
      <c r="AH36" s="130" t="s">
        <v>110</v>
      </c>
      <c r="AI36" s="130" t="s">
        <v>110</v>
      </c>
      <c r="AJ36" s="130" t="s">
        <v>110</v>
      </c>
      <c r="AK36" s="131"/>
      <c r="AL36" s="114"/>
      <c r="AM36" s="132"/>
      <c r="AN36" s="133"/>
      <c r="AO36" s="513"/>
    </row>
    <row r="37" spans="1:44" ht="13.5" customHeight="1" x14ac:dyDescent="0.15">
      <c r="A37" s="505"/>
      <c r="B37" s="507"/>
      <c r="C37" s="510"/>
      <c r="D37" s="134" t="s">
        <v>136</v>
      </c>
      <c r="E37" s="108"/>
      <c r="F37" s="109"/>
      <c r="G37" s="110"/>
      <c r="H37" s="110" t="s">
        <v>84</v>
      </c>
      <c r="I37" s="110" t="s">
        <v>84</v>
      </c>
      <c r="J37" s="110" t="s">
        <v>84</v>
      </c>
      <c r="K37" s="110" t="s">
        <v>84</v>
      </c>
      <c r="L37" s="110" t="s">
        <v>84</v>
      </c>
      <c r="M37" s="110" t="s">
        <v>84</v>
      </c>
      <c r="N37" s="110" t="s">
        <v>84</v>
      </c>
      <c r="O37" s="110" t="s">
        <v>84</v>
      </c>
      <c r="P37" s="110" t="s">
        <v>84</v>
      </c>
      <c r="Q37" s="110" t="s">
        <v>84</v>
      </c>
      <c r="R37" s="110" t="s">
        <v>84</v>
      </c>
      <c r="S37" s="110" t="s">
        <v>84</v>
      </c>
      <c r="T37" s="110" t="s">
        <v>84</v>
      </c>
      <c r="U37" s="110" t="s">
        <v>84</v>
      </c>
      <c r="V37" s="110" t="s">
        <v>84</v>
      </c>
      <c r="W37" s="110" t="s">
        <v>84</v>
      </c>
      <c r="X37" s="110" t="s">
        <v>84</v>
      </c>
      <c r="Y37" s="110" t="s">
        <v>84</v>
      </c>
      <c r="Z37" s="110" t="s">
        <v>84</v>
      </c>
      <c r="AA37" s="110" t="s">
        <v>84</v>
      </c>
      <c r="AB37" s="110" t="s">
        <v>84</v>
      </c>
      <c r="AC37" s="110" t="s">
        <v>82</v>
      </c>
      <c r="AD37" s="110"/>
      <c r="AE37" s="110"/>
      <c r="AF37" s="110"/>
      <c r="AG37" s="110" t="s">
        <v>83</v>
      </c>
      <c r="AH37" s="111" t="s">
        <v>83</v>
      </c>
      <c r="AI37" s="111" t="s">
        <v>83</v>
      </c>
      <c r="AJ37" s="118"/>
      <c r="AK37" s="112">
        <f>IF(D37="","",COUNT($F$27:$AJ$27)-AL37)</f>
        <v>3</v>
      </c>
      <c r="AL37" s="113">
        <f>IF(D37="","",AQ37+AR37)</f>
        <v>21</v>
      </c>
      <c r="AM37" s="113">
        <f t="shared" ref="AM37:AM40" si="17">IF(D37="","",COUNTIF(F37:AJ37,"休"))</f>
        <v>3</v>
      </c>
      <c r="AN37" s="84">
        <f t="shared" ref="AN37:AN40" si="18">IF(D37="","",IFERROR(ROUND(AM37/AK37,3),""))</f>
        <v>1</v>
      </c>
      <c r="AO37" s="513"/>
      <c r="AQ37" s="114">
        <f>+COUNTIF(F37:AI37,"－")</f>
        <v>21</v>
      </c>
      <c r="AR37" s="114">
        <f>+COUNTIF(F37:AI37,"外")</f>
        <v>0</v>
      </c>
    </row>
    <row r="38" spans="1:44" ht="13.5" customHeight="1" x14ac:dyDescent="0.15">
      <c r="B38" s="507"/>
      <c r="C38" s="510"/>
      <c r="D38" s="115" t="s">
        <v>137</v>
      </c>
      <c r="E38" s="135"/>
      <c r="F38" s="116"/>
      <c r="G38" s="117"/>
      <c r="H38" s="117" t="s">
        <v>84</v>
      </c>
      <c r="I38" s="117" t="s">
        <v>84</v>
      </c>
      <c r="J38" s="117" t="s">
        <v>84</v>
      </c>
      <c r="K38" s="117" t="s">
        <v>84</v>
      </c>
      <c r="L38" s="117" t="s">
        <v>84</v>
      </c>
      <c r="M38" s="117" t="s">
        <v>84</v>
      </c>
      <c r="N38" s="117" t="s">
        <v>84</v>
      </c>
      <c r="O38" s="117" t="s">
        <v>84</v>
      </c>
      <c r="P38" s="117" t="s">
        <v>84</v>
      </c>
      <c r="Q38" s="117" t="s">
        <v>84</v>
      </c>
      <c r="R38" s="117" t="s">
        <v>84</v>
      </c>
      <c r="S38" s="117" t="s">
        <v>84</v>
      </c>
      <c r="T38" s="117" t="s">
        <v>84</v>
      </c>
      <c r="U38" s="117" t="s">
        <v>84</v>
      </c>
      <c r="V38" s="117" t="s">
        <v>84</v>
      </c>
      <c r="W38" s="117" t="s">
        <v>84</v>
      </c>
      <c r="X38" s="117" t="s">
        <v>84</v>
      </c>
      <c r="Y38" s="117" t="s">
        <v>84</v>
      </c>
      <c r="Z38" s="117" t="s">
        <v>84</v>
      </c>
      <c r="AA38" s="117" t="s">
        <v>84</v>
      </c>
      <c r="AB38" s="117" t="s">
        <v>84</v>
      </c>
      <c r="AC38" s="117" t="s">
        <v>84</v>
      </c>
      <c r="AD38" s="117" t="s">
        <v>84</v>
      </c>
      <c r="AE38" s="117" t="s">
        <v>84</v>
      </c>
      <c r="AF38" s="117" t="s">
        <v>82</v>
      </c>
      <c r="AG38" s="117"/>
      <c r="AH38" s="118"/>
      <c r="AI38" s="118"/>
      <c r="AJ38" s="118"/>
      <c r="AK38" s="112">
        <f>IF(D38="","",COUNT($F$27:$AJ$27)-AL38)</f>
        <v>0</v>
      </c>
      <c r="AL38" s="89">
        <f t="shared" ref="AL38:AL40" si="19">IF(D38="","",AQ38+AR38)</f>
        <v>24</v>
      </c>
      <c r="AM38" s="89">
        <f t="shared" si="17"/>
        <v>0</v>
      </c>
      <c r="AN38" s="119" t="str">
        <f t="shared" si="18"/>
        <v/>
      </c>
      <c r="AO38" s="513"/>
      <c r="AQ38" s="114">
        <f>+COUNTIF(F38:AI38,"－")</f>
        <v>24</v>
      </c>
      <c r="AR38" s="114">
        <f>+COUNTIF(F38:AI38,"外")</f>
        <v>0</v>
      </c>
    </row>
    <row r="39" spans="1:44" x14ac:dyDescent="0.15">
      <c r="B39" s="507"/>
      <c r="C39" s="510"/>
      <c r="E39" s="135"/>
      <c r="F39" s="116"/>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8"/>
      <c r="AH39" s="118"/>
      <c r="AI39" s="118"/>
      <c r="AJ39" s="117"/>
      <c r="AK39" s="112" t="str">
        <f t="shared" ref="AK39:AK40" si="20">IF(D39="","",COUNT($F$27:$AJ$27)-AL39)</f>
        <v/>
      </c>
      <c r="AL39" s="89" t="str">
        <f t="shared" si="19"/>
        <v/>
      </c>
      <c r="AM39" s="89" t="str">
        <f t="shared" si="17"/>
        <v/>
      </c>
      <c r="AN39" s="119" t="str">
        <f t="shared" si="18"/>
        <v/>
      </c>
      <c r="AO39" s="513"/>
      <c r="AQ39" s="114">
        <f>+COUNTIF(F39:AJ39,"－")</f>
        <v>0</v>
      </c>
      <c r="AR39" s="114">
        <f>+COUNTIF(F39:AJ39,"外")</f>
        <v>0</v>
      </c>
    </row>
    <row r="40" spans="1:44" x14ac:dyDescent="0.15">
      <c r="B40" s="507"/>
      <c r="C40" s="511"/>
      <c r="D40" s="136"/>
      <c r="E40" s="128"/>
      <c r="F40" s="116"/>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11"/>
      <c r="AH40" s="111"/>
      <c r="AI40" s="111"/>
      <c r="AJ40" s="127"/>
      <c r="AK40" s="112" t="str">
        <f t="shared" si="20"/>
        <v/>
      </c>
      <c r="AL40" s="113" t="str">
        <f t="shared" si="19"/>
        <v/>
      </c>
      <c r="AM40" s="89" t="str">
        <f t="shared" si="17"/>
        <v/>
      </c>
      <c r="AN40" s="119" t="str">
        <f t="shared" si="18"/>
        <v/>
      </c>
      <c r="AO40" s="513"/>
      <c r="AQ40" s="114">
        <f>+COUNTIF(F40:AJ40,"－")</f>
        <v>0</v>
      </c>
      <c r="AR40" s="114">
        <f>+COUNTIF(F40:AJ40,"外")</f>
        <v>0</v>
      </c>
    </row>
    <row r="41" spans="1:44" ht="23.25" customHeight="1" x14ac:dyDescent="0.15">
      <c r="A41" s="504"/>
      <c r="B41" s="507"/>
      <c r="C41" s="509" t="s">
        <v>79</v>
      </c>
      <c r="D41" s="101" t="s">
        <v>127</v>
      </c>
      <c r="E41" s="138" t="s">
        <v>149</v>
      </c>
      <c r="F41" s="103"/>
      <c r="G41" s="104"/>
      <c r="H41" s="104" t="s">
        <v>110</v>
      </c>
      <c r="I41" s="104" t="s">
        <v>110</v>
      </c>
      <c r="J41" s="104" t="s">
        <v>110</v>
      </c>
      <c r="K41" s="104" t="s">
        <v>110</v>
      </c>
      <c r="L41" s="104" t="s">
        <v>110</v>
      </c>
      <c r="M41" s="104" t="s">
        <v>110</v>
      </c>
      <c r="N41" s="104" t="s">
        <v>110</v>
      </c>
      <c r="O41" s="104" t="s">
        <v>110</v>
      </c>
      <c r="P41" s="104" t="s">
        <v>110</v>
      </c>
      <c r="Q41" s="104" t="s">
        <v>110</v>
      </c>
      <c r="R41" s="104" t="s">
        <v>110</v>
      </c>
      <c r="S41" s="104" t="s">
        <v>110</v>
      </c>
      <c r="T41" s="104" t="s">
        <v>110</v>
      </c>
      <c r="U41" s="104" t="s">
        <v>110</v>
      </c>
      <c r="V41" s="104" t="s">
        <v>110</v>
      </c>
      <c r="W41" s="104" t="s">
        <v>110</v>
      </c>
      <c r="X41" s="104" t="s">
        <v>110</v>
      </c>
      <c r="Y41" s="104" t="s">
        <v>110</v>
      </c>
      <c r="Z41" s="104" t="s">
        <v>110</v>
      </c>
      <c r="AA41" s="104" t="s">
        <v>110</v>
      </c>
      <c r="AB41" s="104" t="s">
        <v>110</v>
      </c>
      <c r="AC41" s="104" t="s">
        <v>110</v>
      </c>
      <c r="AD41" s="104" t="s">
        <v>110</v>
      </c>
      <c r="AE41" s="104" t="s">
        <v>110</v>
      </c>
      <c r="AF41" s="104" t="s">
        <v>110</v>
      </c>
      <c r="AG41" s="130" t="s">
        <v>110</v>
      </c>
      <c r="AH41" s="130" t="s">
        <v>110</v>
      </c>
      <c r="AI41" s="130" t="s">
        <v>110</v>
      </c>
      <c r="AJ41" s="130" t="s">
        <v>110</v>
      </c>
      <c r="AK41" s="131"/>
      <c r="AL41" s="114"/>
      <c r="AM41" s="139"/>
      <c r="AN41" s="133"/>
      <c r="AO41" s="513"/>
    </row>
    <row r="42" spans="1:44" ht="13.5" customHeight="1" x14ac:dyDescent="0.15">
      <c r="A42" s="505"/>
      <c r="B42" s="507"/>
      <c r="C42" s="510"/>
      <c r="D42" s="140" t="s">
        <v>137</v>
      </c>
      <c r="E42" s="108"/>
      <c r="F42" s="109"/>
      <c r="G42" s="110"/>
      <c r="H42" s="110" t="s">
        <v>84</v>
      </c>
      <c r="I42" s="110" t="s">
        <v>84</v>
      </c>
      <c r="J42" s="110" t="s">
        <v>84</v>
      </c>
      <c r="K42" s="110" t="s">
        <v>84</v>
      </c>
      <c r="L42" s="110" t="s">
        <v>84</v>
      </c>
      <c r="M42" s="110" t="s">
        <v>84</v>
      </c>
      <c r="N42" s="110" t="s">
        <v>84</v>
      </c>
      <c r="O42" s="110" t="s">
        <v>84</v>
      </c>
      <c r="P42" s="110" t="s">
        <v>84</v>
      </c>
      <c r="Q42" s="110" t="s">
        <v>84</v>
      </c>
      <c r="R42" s="110" t="s">
        <v>84</v>
      </c>
      <c r="S42" s="110" t="s">
        <v>84</v>
      </c>
      <c r="T42" s="110" t="s">
        <v>84</v>
      </c>
      <c r="U42" s="110" t="s">
        <v>84</v>
      </c>
      <c r="V42" s="110" t="s">
        <v>84</v>
      </c>
      <c r="W42" s="110" t="s">
        <v>84</v>
      </c>
      <c r="X42" s="110" t="s">
        <v>84</v>
      </c>
      <c r="Y42" s="110" t="s">
        <v>84</v>
      </c>
      <c r="Z42" s="110" t="s">
        <v>84</v>
      </c>
      <c r="AA42" s="110" t="s">
        <v>82</v>
      </c>
      <c r="AB42" s="110" t="s">
        <v>83</v>
      </c>
      <c r="AC42" s="110"/>
      <c r="AD42" s="110" t="s">
        <v>83</v>
      </c>
      <c r="AE42" s="110"/>
      <c r="AF42" s="110" t="s">
        <v>83</v>
      </c>
      <c r="AG42" s="110"/>
      <c r="AH42" s="141" t="s">
        <v>83</v>
      </c>
      <c r="AI42" s="141"/>
      <c r="AJ42" s="141"/>
      <c r="AK42" s="112">
        <f>IF(D42="","",COUNT($F$27:$AJ$27)-AL42)</f>
        <v>5</v>
      </c>
      <c r="AL42" s="113">
        <f>IF(D42="","",AQ42+AR42)</f>
        <v>19</v>
      </c>
      <c r="AM42" s="113">
        <f t="shared" ref="AM42:AM45" si="21">IF(D42="","",COUNTIF(F42:AJ42,"休"))</f>
        <v>4</v>
      </c>
      <c r="AN42" s="84">
        <f t="shared" ref="AN42:AN45" si="22">IF(D42="","",IFERROR(ROUND(AM42/AK42,3),""))</f>
        <v>0.8</v>
      </c>
      <c r="AO42" s="513"/>
      <c r="AQ42" s="114">
        <f>+COUNTIF(F42:AJ42,"－")</f>
        <v>19</v>
      </c>
      <c r="AR42" s="114">
        <f>+COUNTIF(F42:AJ42,"外")</f>
        <v>0</v>
      </c>
    </row>
    <row r="43" spans="1:44" ht="13.5" customHeight="1" x14ac:dyDescent="0.15">
      <c r="B43" s="507"/>
      <c r="C43" s="510"/>
      <c r="E43" s="135"/>
      <c r="F43" s="116"/>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8"/>
      <c r="AH43" s="118"/>
      <c r="AI43" s="118"/>
      <c r="AJ43" s="118"/>
      <c r="AK43" s="112" t="str">
        <f>IF(D43="","",COUNT($F$27:$AJ$27)-AL43)</f>
        <v/>
      </c>
      <c r="AL43" s="89" t="str">
        <f t="shared" ref="AL43:AL45" si="23">IF(D43="","",AQ43+AR43)</f>
        <v/>
      </c>
      <c r="AM43" s="89" t="str">
        <f t="shared" si="21"/>
        <v/>
      </c>
      <c r="AN43" s="119" t="str">
        <f t="shared" si="22"/>
        <v/>
      </c>
      <c r="AO43" s="513"/>
      <c r="AQ43" s="114">
        <f>+COUNTIF(F43:AJ43,"－")</f>
        <v>0</v>
      </c>
      <c r="AR43" s="114">
        <f>+COUNTIF(F43:AJ43,"外")</f>
        <v>0</v>
      </c>
    </row>
    <row r="44" spans="1:44" x14ac:dyDescent="0.15">
      <c r="B44" s="507"/>
      <c r="C44" s="510"/>
      <c r="E44" s="135"/>
      <c r="F44" s="116"/>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8"/>
      <c r="AH44" s="118"/>
      <c r="AI44" s="118"/>
      <c r="AJ44" s="118"/>
      <c r="AK44" s="112" t="str">
        <f t="shared" ref="AK44:AK45" si="24">IF(D44="","",COUNT($F$27:$AJ$27)-AL44)</f>
        <v/>
      </c>
      <c r="AL44" s="89" t="str">
        <f t="shared" si="23"/>
        <v/>
      </c>
      <c r="AM44" s="89" t="str">
        <f t="shared" si="21"/>
        <v/>
      </c>
      <c r="AN44" s="119" t="str">
        <f t="shared" si="22"/>
        <v/>
      </c>
      <c r="AO44" s="513"/>
      <c r="AQ44" s="114">
        <f>+COUNTIF(F44:AJ44,"－")</f>
        <v>0</v>
      </c>
      <c r="AR44" s="114">
        <f>+COUNTIF(F44:AJ44,"外")</f>
        <v>0</v>
      </c>
    </row>
    <row r="45" spans="1:44" ht="14.25" thickBot="1" x14ac:dyDescent="0.2">
      <c r="B45" s="508"/>
      <c r="C45" s="511"/>
      <c r="D45" s="136"/>
      <c r="E45" s="128"/>
      <c r="F45" s="142"/>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43"/>
      <c r="AH45" s="143"/>
      <c r="AI45" s="143"/>
      <c r="AJ45" s="143"/>
      <c r="AK45" s="144" t="str">
        <f t="shared" si="24"/>
        <v/>
      </c>
      <c r="AL45" s="128" t="str">
        <f t="shared" si="23"/>
        <v/>
      </c>
      <c r="AM45" s="96" t="str">
        <f t="shared" si="21"/>
        <v/>
      </c>
      <c r="AN45" s="119" t="str">
        <f t="shared" si="22"/>
        <v/>
      </c>
      <c r="AO45" s="514"/>
      <c r="AQ45" s="114">
        <f>+COUNTIF(F45:AJ45,"－")</f>
        <v>0</v>
      </c>
      <c r="AR45" s="114">
        <f>+COUNTIF(F45:AJ45,"外")</f>
        <v>0</v>
      </c>
    </row>
    <row r="46" spans="1:44" ht="14.25" thickBot="1" x14ac:dyDescent="0.2">
      <c r="B46" s="145"/>
      <c r="C46" s="146"/>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47"/>
      <c r="AN46" s="148" t="s">
        <v>153</v>
      </c>
      <c r="AO46" s="149" t="str">
        <f>IF(AO30&gt;=0.285,"OK","NG")</f>
        <v>OK</v>
      </c>
      <c r="AQ46" s="47"/>
      <c r="AR46" s="47"/>
    </row>
    <row r="47" spans="1:44" x14ac:dyDescent="0.15">
      <c r="F47" s="150"/>
      <c r="G47" s="150"/>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row>
    <row r="48" spans="1:44" hidden="1" x14ac:dyDescent="0.15">
      <c r="F48" s="47">
        <f>YEAR(F51)</f>
        <v>2025</v>
      </c>
      <c r="G48" s="47">
        <f>MONTH(F51)</f>
        <v>6</v>
      </c>
    </row>
    <row r="49" spans="2:44" ht="13.5" customHeight="1" x14ac:dyDescent="0.15">
      <c r="B49" s="515"/>
      <c r="C49" s="516"/>
      <c r="D49" s="517"/>
      <c r="E49" s="151" t="s">
        <v>141</v>
      </c>
      <c r="F49" s="523">
        <f>F51</f>
        <v>45809</v>
      </c>
      <c r="G49" s="524"/>
      <c r="H49" s="524"/>
      <c r="I49" s="524"/>
      <c r="J49" s="524"/>
      <c r="K49" s="524"/>
      <c r="L49" s="524"/>
      <c r="M49" s="524"/>
      <c r="N49" s="524"/>
      <c r="O49" s="524"/>
      <c r="P49" s="524"/>
      <c r="Q49" s="524"/>
      <c r="R49" s="524"/>
      <c r="S49" s="524"/>
      <c r="T49" s="524"/>
      <c r="U49" s="524"/>
      <c r="V49" s="524"/>
      <c r="W49" s="524"/>
      <c r="X49" s="524"/>
      <c r="Y49" s="524"/>
      <c r="Z49" s="524"/>
      <c r="AA49" s="524"/>
      <c r="AB49" s="524"/>
      <c r="AC49" s="524"/>
      <c r="AD49" s="524"/>
      <c r="AE49" s="524"/>
      <c r="AF49" s="524"/>
      <c r="AG49" s="524"/>
      <c r="AH49" s="524"/>
      <c r="AI49" s="524"/>
      <c r="AJ49" s="524"/>
      <c r="AK49" s="479" t="s">
        <v>80</v>
      </c>
      <c r="AL49" s="525" t="s">
        <v>81</v>
      </c>
      <c r="AM49" s="479" t="s">
        <v>73</v>
      </c>
      <c r="AN49" s="481" t="s">
        <v>142</v>
      </c>
      <c r="AO49" s="479" t="s">
        <v>143</v>
      </c>
      <c r="AQ49" s="502" t="s">
        <v>144</v>
      </c>
      <c r="AR49" s="502" t="s">
        <v>109</v>
      </c>
    </row>
    <row r="50" spans="2:44" ht="13.5" hidden="1" customHeight="1" x14ac:dyDescent="0.15">
      <c r="B50" s="518"/>
      <c r="C50" s="505"/>
      <c r="D50" s="519"/>
      <c r="E50" s="152"/>
      <c r="F50" s="94">
        <f>DATE($F48,$G48,1)</f>
        <v>45809</v>
      </c>
      <c r="G50" s="94">
        <f>F50+1</f>
        <v>45810</v>
      </c>
      <c r="H50" s="94">
        <f t="shared" ref="H50:AJ50" si="25">G50+1</f>
        <v>45811</v>
      </c>
      <c r="I50" s="94">
        <f t="shared" si="25"/>
        <v>45812</v>
      </c>
      <c r="J50" s="94">
        <f t="shared" si="25"/>
        <v>45813</v>
      </c>
      <c r="K50" s="94">
        <f t="shared" si="25"/>
        <v>45814</v>
      </c>
      <c r="L50" s="94">
        <f t="shared" si="25"/>
        <v>45815</v>
      </c>
      <c r="M50" s="94">
        <f t="shared" si="25"/>
        <v>45816</v>
      </c>
      <c r="N50" s="94">
        <f t="shared" si="25"/>
        <v>45817</v>
      </c>
      <c r="O50" s="94">
        <f t="shared" si="25"/>
        <v>45818</v>
      </c>
      <c r="P50" s="94">
        <f t="shared" si="25"/>
        <v>45819</v>
      </c>
      <c r="Q50" s="94">
        <f t="shared" si="25"/>
        <v>45820</v>
      </c>
      <c r="R50" s="94">
        <f t="shared" si="25"/>
        <v>45821</v>
      </c>
      <c r="S50" s="94">
        <f t="shared" si="25"/>
        <v>45822</v>
      </c>
      <c r="T50" s="94">
        <f t="shared" si="25"/>
        <v>45823</v>
      </c>
      <c r="U50" s="94">
        <f t="shared" si="25"/>
        <v>45824</v>
      </c>
      <c r="V50" s="94">
        <f t="shared" si="25"/>
        <v>45825</v>
      </c>
      <c r="W50" s="94">
        <f t="shared" si="25"/>
        <v>45826</v>
      </c>
      <c r="X50" s="94">
        <f t="shared" si="25"/>
        <v>45827</v>
      </c>
      <c r="Y50" s="94">
        <f t="shared" si="25"/>
        <v>45828</v>
      </c>
      <c r="Z50" s="94">
        <f t="shared" si="25"/>
        <v>45829</v>
      </c>
      <c r="AA50" s="94">
        <f t="shared" si="25"/>
        <v>45830</v>
      </c>
      <c r="AB50" s="94">
        <f t="shared" si="25"/>
        <v>45831</v>
      </c>
      <c r="AC50" s="94">
        <f t="shared" si="25"/>
        <v>45832</v>
      </c>
      <c r="AD50" s="94">
        <f t="shared" si="25"/>
        <v>45833</v>
      </c>
      <c r="AE50" s="94">
        <f t="shared" si="25"/>
        <v>45834</v>
      </c>
      <c r="AF50" s="94">
        <f t="shared" si="25"/>
        <v>45835</v>
      </c>
      <c r="AG50" s="94">
        <f t="shared" si="25"/>
        <v>45836</v>
      </c>
      <c r="AH50" s="94">
        <f t="shared" si="25"/>
        <v>45837</v>
      </c>
      <c r="AI50" s="94">
        <f t="shared" si="25"/>
        <v>45838</v>
      </c>
      <c r="AJ50" s="94">
        <f t="shared" si="25"/>
        <v>45839</v>
      </c>
      <c r="AK50" s="479"/>
      <c r="AL50" s="525"/>
      <c r="AM50" s="479"/>
      <c r="AN50" s="481"/>
      <c r="AO50" s="479"/>
      <c r="AQ50" s="502"/>
      <c r="AR50" s="502"/>
    </row>
    <row r="51" spans="2:44" x14ac:dyDescent="0.15">
      <c r="B51" s="518"/>
      <c r="C51" s="505"/>
      <c r="D51" s="519"/>
      <c r="E51" s="153" t="s">
        <v>145</v>
      </c>
      <c r="F51" s="154">
        <f>IF(EDATE(F26,1)&gt;$F$8,"",EDATE(F26,1))</f>
        <v>45809</v>
      </c>
      <c r="G51" s="94">
        <f t="shared" ref="G51:AJ51" si="26">IF(G50&gt;$F$8,"",IF(F51=EOMONTH(DATE($F48,$G48,1),0),"",IF(F51="","",F51+1)))</f>
        <v>45810</v>
      </c>
      <c r="H51" s="94">
        <f t="shared" si="26"/>
        <v>45811</v>
      </c>
      <c r="I51" s="94">
        <f t="shared" si="26"/>
        <v>45812</v>
      </c>
      <c r="J51" s="94">
        <f t="shared" si="26"/>
        <v>45813</v>
      </c>
      <c r="K51" s="94">
        <f t="shared" si="26"/>
        <v>45814</v>
      </c>
      <c r="L51" s="94">
        <f t="shared" si="26"/>
        <v>45815</v>
      </c>
      <c r="M51" s="94">
        <f t="shared" si="26"/>
        <v>45816</v>
      </c>
      <c r="N51" s="94">
        <f t="shared" si="26"/>
        <v>45817</v>
      </c>
      <c r="O51" s="94">
        <f t="shared" si="26"/>
        <v>45818</v>
      </c>
      <c r="P51" s="94">
        <f t="shared" si="26"/>
        <v>45819</v>
      </c>
      <c r="Q51" s="94">
        <f t="shared" si="26"/>
        <v>45820</v>
      </c>
      <c r="R51" s="94">
        <f t="shared" si="26"/>
        <v>45821</v>
      </c>
      <c r="S51" s="94">
        <f t="shared" si="26"/>
        <v>45822</v>
      </c>
      <c r="T51" s="94">
        <f t="shared" si="26"/>
        <v>45823</v>
      </c>
      <c r="U51" s="94">
        <f t="shared" si="26"/>
        <v>45824</v>
      </c>
      <c r="V51" s="94">
        <f t="shared" si="26"/>
        <v>45825</v>
      </c>
      <c r="W51" s="94">
        <f t="shared" si="26"/>
        <v>45826</v>
      </c>
      <c r="X51" s="94">
        <f t="shared" si="26"/>
        <v>45827</v>
      </c>
      <c r="Y51" s="94">
        <f t="shared" si="26"/>
        <v>45828</v>
      </c>
      <c r="Z51" s="94">
        <f t="shared" si="26"/>
        <v>45829</v>
      </c>
      <c r="AA51" s="94">
        <f t="shared" si="26"/>
        <v>45830</v>
      </c>
      <c r="AB51" s="94">
        <f t="shared" si="26"/>
        <v>45831</v>
      </c>
      <c r="AC51" s="94">
        <f t="shared" si="26"/>
        <v>45832</v>
      </c>
      <c r="AD51" s="94">
        <f t="shared" si="26"/>
        <v>45833</v>
      </c>
      <c r="AE51" s="94">
        <f t="shared" si="26"/>
        <v>45834</v>
      </c>
      <c r="AF51" s="94">
        <f t="shared" si="26"/>
        <v>45835</v>
      </c>
      <c r="AG51" s="94">
        <f t="shared" si="26"/>
        <v>45836</v>
      </c>
      <c r="AH51" s="94">
        <f t="shared" si="26"/>
        <v>45837</v>
      </c>
      <c r="AI51" s="94">
        <f t="shared" si="26"/>
        <v>45838</v>
      </c>
      <c r="AJ51" s="94" t="str">
        <f t="shared" si="26"/>
        <v/>
      </c>
      <c r="AK51" s="479"/>
      <c r="AL51" s="525"/>
      <c r="AM51" s="479"/>
      <c r="AN51" s="481"/>
      <c r="AO51" s="479"/>
      <c r="AQ51" s="502"/>
      <c r="AR51" s="502"/>
    </row>
    <row r="52" spans="2:44" x14ac:dyDescent="0.15">
      <c r="B52" s="520"/>
      <c r="C52" s="521"/>
      <c r="D52" s="522"/>
      <c r="E52" s="89" t="s">
        <v>65</v>
      </c>
      <c r="F52" s="155" t="str">
        <f>IFERROR(TEXT(WEEKDAY(+F51),"aaa"),"")</f>
        <v>日</v>
      </c>
      <c r="G52" s="155" t="str">
        <f t="shared" ref="G52:AJ52" si="27">IFERROR(TEXT(WEEKDAY(+G51),"aaa"),"")</f>
        <v>月</v>
      </c>
      <c r="H52" s="155" t="str">
        <f t="shared" si="27"/>
        <v>火</v>
      </c>
      <c r="I52" s="155" t="str">
        <f t="shared" si="27"/>
        <v>水</v>
      </c>
      <c r="J52" s="155" t="str">
        <f t="shared" si="27"/>
        <v>木</v>
      </c>
      <c r="K52" s="155" t="str">
        <f t="shared" si="27"/>
        <v>金</v>
      </c>
      <c r="L52" s="155" t="str">
        <f t="shared" si="27"/>
        <v>土</v>
      </c>
      <c r="M52" s="155" t="str">
        <f t="shared" si="27"/>
        <v>日</v>
      </c>
      <c r="N52" s="155" t="str">
        <f t="shared" si="27"/>
        <v>月</v>
      </c>
      <c r="O52" s="155" t="str">
        <f t="shared" si="27"/>
        <v>火</v>
      </c>
      <c r="P52" s="155" t="str">
        <f t="shared" si="27"/>
        <v>水</v>
      </c>
      <c r="Q52" s="155" t="str">
        <f t="shared" si="27"/>
        <v>木</v>
      </c>
      <c r="R52" s="155" t="str">
        <f t="shared" si="27"/>
        <v>金</v>
      </c>
      <c r="S52" s="155" t="str">
        <f t="shared" si="27"/>
        <v>土</v>
      </c>
      <c r="T52" s="155" t="str">
        <f t="shared" si="27"/>
        <v>日</v>
      </c>
      <c r="U52" s="155" t="str">
        <f t="shared" si="27"/>
        <v>月</v>
      </c>
      <c r="V52" s="155" t="str">
        <f t="shared" si="27"/>
        <v>火</v>
      </c>
      <c r="W52" s="155" t="str">
        <f t="shared" si="27"/>
        <v>水</v>
      </c>
      <c r="X52" s="155" t="str">
        <f t="shared" si="27"/>
        <v>木</v>
      </c>
      <c r="Y52" s="155" t="str">
        <f t="shared" si="27"/>
        <v>金</v>
      </c>
      <c r="Z52" s="155" t="str">
        <f t="shared" si="27"/>
        <v>土</v>
      </c>
      <c r="AA52" s="155" t="str">
        <f t="shared" si="27"/>
        <v>日</v>
      </c>
      <c r="AB52" s="155" t="str">
        <f t="shared" si="27"/>
        <v>月</v>
      </c>
      <c r="AC52" s="155" t="str">
        <f t="shared" si="27"/>
        <v>火</v>
      </c>
      <c r="AD52" s="155" t="str">
        <f>IFERROR(TEXT(WEEKDAY(+AD51),"aaa"),"")</f>
        <v>水</v>
      </c>
      <c r="AE52" s="155" t="str">
        <f t="shared" si="27"/>
        <v>木</v>
      </c>
      <c r="AF52" s="155" t="str">
        <f t="shared" si="27"/>
        <v>金</v>
      </c>
      <c r="AG52" s="155" t="str">
        <f t="shared" si="27"/>
        <v>土</v>
      </c>
      <c r="AH52" s="155" t="str">
        <f t="shared" si="27"/>
        <v>日</v>
      </c>
      <c r="AI52" s="155" t="str">
        <f t="shared" si="27"/>
        <v>月</v>
      </c>
      <c r="AJ52" s="155" t="str">
        <f t="shared" si="27"/>
        <v/>
      </c>
      <c r="AK52" s="479"/>
      <c r="AL52" s="525"/>
      <c r="AM52" s="479"/>
      <c r="AN52" s="481"/>
      <c r="AO52" s="479"/>
      <c r="AQ52" s="502"/>
      <c r="AR52" s="502"/>
    </row>
    <row r="53" spans="2:44" ht="21" customHeight="1" x14ac:dyDescent="0.15">
      <c r="B53" s="156" t="s">
        <v>146</v>
      </c>
      <c r="C53" s="157" t="s">
        <v>126</v>
      </c>
      <c r="D53" s="101" t="s">
        <v>127</v>
      </c>
      <c r="E53" s="102" t="s">
        <v>149</v>
      </c>
      <c r="F53" s="103" t="s">
        <v>110</v>
      </c>
      <c r="G53" s="104"/>
      <c r="H53" s="104" t="s">
        <v>110</v>
      </c>
      <c r="I53" s="104" t="s">
        <v>110</v>
      </c>
      <c r="J53" s="104" t="s">
        <v>110</v>
      </c>
      <c r="K53" s="104" t="s">
        <v>110</v>
      </c>
      <c r="L53" s="104" t="s">
        <v>110</v>
      </c>
      <c r="M53" s="104" t="s">
        <v>110</v>
      </c>
      <c r="N53" s="104" t="s">
        <v>110</v>
      </c>
      <c r="O53" s="104" t="s">
        <v>110</v>
      </c>
      <c r="P53" s="104" t="s">
        <v>110</v>
      </c>
      <c r="Q53" s="104" t="s">
        <v>110</v>
      </c>
      <c r="R53" s="104" t="s">
        <v>110</v>
      </c>
      <c r="S53" s="104" t="s">
        <v>110</v>
      </c>
      <c r="T53" s="104" t="s">
        <v>110</v>
      </c>
      <c r="U53" s="104" t="s">
        <v>110</v>
      </c>
      <c r="V53" s="104"/>
      <c r="W53" s="104"/>
      <c r="X53" s="104"/>
      <c r="Y53" s="104" t="s">
        <v>110</v>
      </c>
      <c r="Z53" s="104" t="s">
        <v>110</v>
      </c>
      <c r="AA53" s="104" t="s">
        <v>110</v>
      </c>
      <c r="AB53" s="104" t="s">
        <v>110</v>
      </c>
      <c r="AC53" s="104" t="s">
        <v>110</v>
      </c>
      <c r="AD53" s="104" t="s">
        <v>110</v>
      </c>
      <c r="AE53" s="104" t="s">
        <v>110</v>
      </c>
      <c r="AF53" s="104" t="s">
        <v>110</v>
      </c>
      <c r="AG53" s="130"/>
      <c r="AH53" s="130"/>
      <c r="AI53" s="130"/>
      <c r="AJ53" s="130"/>
      <c r="AK53" s="105" t="s">
        <v>132</v>
      </c>
      <c r="AL53" s="105" t="s">
        <v>174</v>
      </c>
      <c r="AM53" s="105" t="s">
        <v>158</v>
      </c>
      <c r="AN53" s="106" t="s">
        <v>135</v>
      </c>
      <c r="AO53" s="105" t="s">
        <v>108</v>
      </c>
      <c r="AQ53" s="503"/>
      <c r="AR53" s="503"/>
    </row>
    <row r="54" spans="2:44" ht="13.5" customHeight="1" x14ac:dyDescent="0.15">
      <c r="B54" s="506" t="s">
        <v>75</v>
      </c>
      <c r="C54" s="509" t="s">
        <v>76</v>
      </c>
      <c r="D54" s="107" t="s">
        <v>136</v>
      </c>
      <c r="E54" s="108"/>
      <c r="F54" s="158"/>
      <c r="G54" s="159"/>
      <c r="H54" s="141"/>
      <c r="I54" s="110"/>
      <c r="J54" s="110"/>
      <c r="K54" s="110" t="s">
        <v>83</v>
      </c>
      <c r="L54" s="110" t="s">
        <v>83</v>
      </c>
      <c r="M54" s="110"/>
      <c r="N54" s="110"/>
      <c r="O54" s="110"/>
      <c r="P54" s="110"/>
      <c r="Q54" s="110"/>
      <c r="R54" s="110" t="s">
        <v>83</v>
      </c>
      <c r="S54" s="110" t="s">
        <v>83</v>
      </c>
      <c r="T54" s="110"/>
      <c r="U54" s="110"/>
      <c r="V54" s="110"/>
      <c r="W54" s="110"/>
      <c r="X54" s="110"/>
      <c r="Y54" s="110" t="s">
        <v>83</v>
      </c>
      <c r="Z54" s="110" t="s">
        <v>83</v>
      </c>
      <c r="AA54" s="110"/>
      <c r="AB54" s="110"/>
      <c r="AC54" s="110"/>
      <c r="AD54" s="110"/>
      <c r="AE54" s="110"/>
      <c r="AF54" s="110" t="s">
        <v>83</v>
      </c>
      <c r="AG54" s="110" t="s">
        <v>83</v>
      </c>
      <c r="AH54" s="110"/>
      <c r="AI54" s="111"/>
      <c r="AJ54" s="111"/>
      <c r="AK54" s="112">
        <f>IF(D54="","",COUNT($F$51:$AJ$51)-AL54)</f>
        <v>30</v>
      </c>
      <c r="AL54" s="113">
        <f>IF(D54="","",AQ54+AR54)</f>
        <v>0</v>
      </c>
      <c r="AM54" s="113">
        <f>IF(D54="","",COUNTIF(F54:AJ54,"休"))</f>
        <v>8</v>
      </c>
      <c r="AN54" s="84">
        <f>IF(D54="","",IFERROR(ROUND(AM54/AK54,3),""))</f>
        <v>0.26700000000000002</v>
      </c>
      <c r="AO54" s="512">
        <f>ROUND(AVERAGE(AN54:AN69),3)</f>
        <v>0.32300000000000001</v>
      </c>
      <c r="AQ54" s="114">
        <f>+COUNTIF(F54:AJ54,"－")</f>
        <v>0</v>
      </c>
      <c r="AR54" s="114">
        <f t="shared" ref="AR54:AR59" si="28">+COUNTIF(H54:AJ54,"外")</f>
        <v>0</v>
      </c>
    </row>
    <row r="55" spans="2:44" ht="13.5" customHeight="1" x14ac:dyDescent="0.15">
      <c r="B55" s="507"/>
      <c r="C55" s="510"/>
      <c r="D55" s="115" t="s">
        <v>137</v>
      </c>
      <c r="E55" s="108"/>
      <c r="F55" s="160"/>
      <c r="G55" s="161"/>
      <c r="H55" s="118"/>
      <c r="I55" s="117" t="s">
        <v>83</v>
      </c>
      <c r="J55" s="117" t="s">
        <v>83</v>
      </c>
      <c r="K55" s="117"/>
      <c r="L55" s="117"/>
      <c r="M55" s="117"/>
      <c r="N55" s="117"/>
      <c r="O55" s="117"/>
      <c r="P55" s="117" t="s">
        <v>83</v>
      </c>
      <c r="Q55" s="117" t="s">
        <v>83</v>
      </c>
      <c r="R55" s="117"/>
      <c r="S55" s="117"/>
      <c r="T55" s="117"/>
      <c r="U55" s="117"/>
      <c r="V55" s="117"/>
      <c r="W55" s="117" t="s">
        <v>83</v>
      </c>
      <c r="X55" s="117" t="s">
        <v>83</v>
      </c>
      <c r="Y55" s="117"/>
      <c r="Z55" s="117"/>
      <c r="AA55" s="117"/>
      <c r="AB55" s="117"/>
      <c r="AC55" s="117"/>
      <c r="AD55" s="117" t="s">
        <v>83</v>
      </c>
      <c r="AE55" s="117" t="s">
        <v>83</v>
      </c>
      <c r="AF55" s="117"/>
      <c r="AG55" s="117"/>
      <c r="AH55" s="117"/>
      <c r="AI55" s="118"/>
      <c r="AJ55" s="118"/>
      <c r="AK55" s="112">
        <f t="shared" ref="AK55:AK59" si="29">IF(D55="","",COUNT($F$51:$AJ$51)-AL55)</f>
        <v>30</v>
      </c>
      <c r="AL55" s="113">
        <f t="shared" ref="AL55:AL59" si="30">IF(D55="","",AQ55+AR55)</f>
        <v>0</v>
      </c>
      <c r="AM55" s="113">
        <f t="shared" ref="AM55:AM59" si="31">IF(D55="","",COUNTIF(F55:AJ55,"休"))</f>
        <v>8</v>
      </c>
      <c r="AN55" s="84">
        <f t="shared" ref="AN55:AN59" si="32">IF(D55="","",IFERROR(ROUND(AM55/AK55,3),""))</f>
        <v>0.26700000000000002</v>
      </c>
      <c r="AO55" s="513"/>
      <c r="AQ55" s="114">
        <f>+COUNTIF(F55:AJ55,"－")</f>
        <v>0</v>
      </c>
      <c r="AR55" s="114">
        <f t="shared" si="28"/>
        <v>0</v>
      </c>
    </row>
    <row r="56" spans="2:44" x14ac:dyDescent="0.15">
      <c r="B56" s="507"/>
      <c r="C56" s="510"/>
      <c r="D56" s="120" t="s">
        <v>138</v>
      </c>
      <c r="E56" s="108"/>
      <c r="F56" s="160"/>
      <c r="G56" s="117" t="s">
        <v>83</v>
      </c>
      <c r="H56" s="162"/>
      <c r="I56" s="117"/>
      <c r="J56" s="117" t="s">
        <v>83</v>
      </c>
      <c r="K56" s="117"/>
      <c r="L56" s="117"/>
      <c r="M56" s="117" t="s">
        <v>83</v>
      </c>
      <c r="N56" s="117" t="s">
        <v>83</v>
      </c>
      <c r="O56" s="117"/>
      <c r="P56" s="117"/>
      <c r="Q56" s="117" t="s">
        <v>83</v>
      </c>
      <c r="R56" s="117"/>
      <c r="S56" s="117"/>
      <c r="T56" s="117"/>
      <c r="U56" s="117" t="s">
        <v>83</v>
      </c>
      <c r="V56" s="117"/>
      <c r="W56" s="117"/>
      <c r="X56" s="117" t="s">
        <v>83</v>
      </c>
      <c r="Y56" s="117"/>
      <c r="Z56" s="117"/>
      <c r="AA56" s="117" t="s">
        <v>83</v>
      </c>
      <c r="AB56" s="117" t="s">
        <v>83</v>
      </c>
      <c r="AC56" s="117"/>
      <c r="AD56" s="117"/>
      <c r="AE56" s="117" t="s">
        <v>83</v>
      </c>
      <c r="AF56" s="117"/>
      <c r="AG56" s="117"/>
      <c r="AH56" s="117"/>
      <c r="AI56" s="117" t="s">
        <v>83</v>
      </c>
      <c r="AJ56" s="118"/>
      <c r="AK56" s="112">
        <f t="shared" si="29"/>
        <v>30</v>
      </c>
      <c r="AL56" s="113">
        <f t="shared" si="30"/>
        <v>0</v>
      </c>
      <c r="AM56" s="113">
        <f t="shared" si="31"/>
        <v>11</v>
      </c>
      <c r="AN56" s="84">
        <f t="shared" si="32"/>
        <v>0.36699999999999999</v>
      </c>
      <c r="AO56" s="513"/>
      <c r="AQ56" s="114">
        <f t="shared" ref="AQ56:AQ59" si="33">+COUNTIF(F56:AJ56,"－")</f>
        <v>0</v>
      </c>
      <c r="AR56" s="114">
        <f t="shared" si="28"/>
        <v>0</v>
      </c>
    </row>
    <row r="57" spans="2:44" x14ac:dyDescent="0.15">
      <c r="B57" s="507"/>
      <c r="C57" s="510"/>
      <c r="D57" s="120" t="s">
        <v>139</v>
      </c>
      <c r="E57" s="121"/>
      <c r="F57" s="160"/>
      <c r="G57" s="161"/>
      <c r="H57" s="162" t="s">
        <v>83</v>
      </c>
      <c r="I57" s="117"/>
      <c r="J57" s="117"/>
      <c r="K57" s="117"/>
      <c r="L57" s="117" t="s">
        <v>83</v>
      </c>
      <c r="M57" s="117"/>
      <c r="N57" s="117"/>
      <c r="O57" s="117" t="s">
        <v>83</v>
      </c>
      <c r="P57" s="117"/>
      <c r="Q57" s="117"/>
      <c r="R57" s="117"/>
      <c r="S57" s="117" t="s">
        <v>83</v>
      </c>
      <c r="T57" s="117"/>
      <c r="U57" s="117"/>
      <c r="V57" s="117" t="s">
        <v>83</v>
      </c>
      <c r="W57" s="117"/>
      <c r="X57" s="117"/>
      <c r="Y57" s="117"/>
      <c r="Z57" s="117" t="s">
        <v>83</v>
      </c>
      <c r="AA57" s="117"/>
      <c r="AB57" s="117"/>
      <c r="AC57" s="117" t="s">
        <v>83</v>
      </c>
      <c r="AD57" s="117"/>
      <c r="AE57" s="117"/>
      <c r="AF57" s="117"/>
      <c r="AG57" s="117" t="s">
        <v>83</v>
      </c>
      <c r="AH57" s="117"/>
      <c r="AI57" s="118"/>
      <c r="AJ57" s="117" t="s">
        <v>83</v>
      </c>
      <c r="AK57" s="112">
        <f t="shared" si="29"/>
        <v>30</v>
      </c>
      <c r="AL57" s="113">
        <f t="shared" si="30"/>
        <v>0</v>
      </c>
      <c r="AM57" s="113">
        <f t="shared" si="31"/>
        <v>9</v>
      </c>
      <c r="AN57" s="84">
        <f t="shared" si="32"/>
        <v>0.3</v>
      </c>
      <c r="AO57" s="513"/>
      <c r="AQ57" s="114">
        <f t="shared" si="33"/>
        <v>0</v>
      </c>
      <c r="AR57" s="114">
        <f t="shared" si="28"/>
        <v>0</v>
      </c>
    </row>
    <row r="58" spans="2:44" x14ac:dyDescent="0.15">
      <c r="B58" s="507"/>
      <c r="C58" s="510"/>
      <c r="D58" s="120" t="s">
        <v>140</v>
      </c>
      <c r="E58" s="108"/>
      <c r="F58" s="160" t="s">
        <v>84</v>
      </c>
      <c r="G58" s="161" t="s">
        <v>84</v>
      </c>
      <c r="H58" s="118" t="s">
        <v>84</v>
      </c>
      <c r="I58" s="117" t="s">
        <v>84</v>
      </c>
      <c r="J58" s="117" t="s">
        <v>82</v>
      </c>
      <c r="K58" s="117"/>
      <c r="L58" s="117"/>
      <c r="M58" s="117" t="s">
        <v>83</v>
      </c>
      <c r="N58" s="117"/>
      <c r="O58" s="117"/>
      <c r="P58" s="117" t="s">
        <v>83</v>
      </c>
      <c r="Q58" s="117"/>
      <c r="R58" s="117"/>
      <c r="S58" s="117"/>
      <c r="T58" s="117" t="s">
        <v>83</v>
      </c>
      <c r="U58" s="117"/>
      <c r="V58" s="117"/>
      <c r="W58" s="117" t="s">
        <v>83</v>
      </c>
      <c r="X58" s="117"/>
      <c r="Y58" s="117"/>
      <c r="Z58" s="117"/>
      <c r="AA58" s="117" t="s">
        <v>83</v>
      </c>
      <c r="AB58" s="117"/>
      <c r="AC58" s="117"/>
      <c r="AD58" s="117" t="s">
        <v>83</v>
      </c>
      <c r="AE58" s="117"/>
      <c r="AF58" s="117"/>
      <c r="AG58" s="117"/>
      <c r="AH58" s="117" t="s">
        <v>83</v>
      </c>
      <c r="AI58" s="118"/>
      <c r="AJ58" s="118"/>
      <c r="AK58" s="112">
        <f t="shared" si="29"/>
        <v>26</v>
      </c>
      <c r="AL58" s="113">
        <f t="shared" si="30"/>
        <v>4</v>
      </c>
      <c r="AM58" s="113">
        <f t="shared" si="31"/>
        <v>7</v>
      </c>
      <c r="AN58" s="84">
        <f t="shared" si="32"/>
        <v>0.26900000000000002</v>
      </c>
      <c r="AO58" s="513"/>
      <c r="AQ58" s="114">
        <f t="shared" si="33"/>
        <v>4</v>
      </c>
      <c r="AR58" s="114">
        <f t="shared" si="28"/>
        <v>0</v>
      </c>
    </row>
    <row r="59" spans="2:44" x14ac:dyDescent="0.15">
      <c r="B59" s="508"/>
      <c r="C59" s="511"/>
      <c r="D59" s="122">
        <f>E$30</f>
        <v>0</v>
      </c>
      <c r="E59" s="123"/>
      <c r="F59" s="142"/>
      <c r="G59" s="163"/>
      <c r="H59" s="143"/>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7"/>
      <c r="AJ59" s="127"/>
      <c r="AK59" s="112">
        <f t="shared" si="29"/>
        <v>30</v>
      </c>
      <c r="AL59" s="113">
        <f t="shared" si="30"/>
        <v>0</v>
      </c>
      <c r="AM59" s="128">
        <f t="shared" si="31"/>
        <v>0</v>
      </c>
      <c r="AN59" s="84">
        <f t="shared" si="32"/>
        <v>0</v>
      </c>
      <c r="AO59" s="513"/>
      <c r="AQ59" s="114">
        <f t="shared" si="33"/>
        <v>0</v>
      </c>
      <c r="AR59" s="114">
        <f t="shared" si="28"/>
        <v>0</v>
      </c>
    </row>
    <row r="60" spans="2:44" ht="15" x14ac:dyDescent="0.15">
      <c r="B60" s="506" t="s">
        <v>77</v>
      </c>
      <c r="C60" s="509" t="s">
        <v>78</v>
      </c>
      <c r="D60" s="101" t="s">
        <v>148</v>
      </c>
      <c r="E60" s="164" t="s">
        <v>149</v>
      </c>
      <c r="F60" s="103" t="s">
        <v>110</v>
      </c>
      <c r="G60" s="130" t="s">
        <v>110</v>
      </c>
      <c r="H60" s="104"/>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t="s">
        <v>110</v>
      </c>
      <c r="AF60" s="104" t="s">
        <v>110</v>
      </c>
      <c r="AG60" s="130"/>
      <c r="AH60" s="130"/>
      <c r="AI60" s="130"/>
      <c r="AJ60" s="130"/>
      <c r="AK60" s="131"/>
      <c r="AL60" s="114"/>
      <c r="AM60" s="132"/>
      <c r="AN60" s="133"/>
      <c r="AO60" s="513"/>
    </row>
    <row r="61" spans="2:44" x14ac:dyDescent="0.15">
      <c r="B61" s="507"/>
      <c r="C61" s="510"/>
      <c r="D61" s="134" t="s">
        <v>136</v>
      </c>
      <c r="E61" s="108"/>
      <c r="F61" s="158"/>
      <c r="G61" s="165"/>
      <c r="H61" s="165"/>
      <c r="I61" s="165"/>
      <c r="J61" s="165" t="s">
        <v>83</v>
      </c>
      <c r="K61" s="165" t="s">
        <v>83</v>
      </c>
      <c r="L61" s="165" t="s">
        <v>83</v>
      </c>
      <c r="M61" s="165"/>
      <c r="N61" s="165"/>
      <c r="O61" s="165"/>
      <c r="P61" s="165"/>
      <c r="Q61" s="165" t="s">
        <v>83</v>
      </c>
      <c r="R61" s="165" t="s">
        <v>83</v>
      </c>
      <c r="S61" s="165" t="s">
        <v>83</v>
      </c>
      <c r="T61" s="165"/>
      <c r="U61" s="165"/>
      <c r="V61" s="165"/>
      <c r="W61" s="165"/>
      <c r="X61" s="165" t="s">
        <v>83</v>
      </c>
      <c r="Y61" s="165" t="s">
        <v>83</v>
      </c>
      <c r="Z61" s="165" t="s">
        <v>83</v>
      </c>
      <c r="AA61" s="165"/>
      <c r="AB61" s="165"/>
      <c r="AC61" s="165"/>
      <c r="AD61" s="165"/>
      <c r="AE61" s="165" t="s">
        <v>83</v>
      </c>
      <c r="AF61" s="165" t="s">
        <v>83</v>
      </c>
      <c r="AG61" s="165" t="s">
        <v>83</v>
      </c>
      <c r="AH61" s="165"/>
      <c r="AI61" s="165"/>
      <c r="AJ61" s="166"/>
      <c r="AK61" s="112">
        <f>IF(D61="","",COUNT($F$51:$AJ$51)-AL61)</f>
        <v>30</v>
      </c>
      <c r="AL61" s="113">
        <f>IF(D61="","",AQ61+AR61)</f>
        <v>0</v>
      </c>
      <c r="AM61" s="113">
        <f>IF(D61="","",COUNTIF(F61:AJ61,"休"))</f>
        <v>12</v>
      </c>
      <c r="AN61" s="84">
        <f>IF(D61="","",IFERROR(ROUND(AM61/AK61,3),""))</f>
        <v>0.4</v>
      </c>
      <c r="AO61" s="513"/>
      <c r="AQ61" s="114">
        <f>+COUNTIF(F61:AJ61,"－")</f>
        <v>0</v>
      </c>
      <c r="AR61" s="114">
        <f>+COUNTIF(F61:AJ61,"外")</f>
        <v>0</v>
      </c>
    </row>
    <row r="62" spans="2:44" x14ac:dyDescent="0.15">
      <c r="B62" s="507"/>
      <c r="C62" s="510"/>
      <c r="D62" s="115" t="s">
        <v>137</v>
      </c>
      <c r="E62" s="108"/>
      <c r="F62" s="167" t="s">
        <v>83</v>
      </c>
      <c r="G62" s="126" t="s">
        <v>83</v>
      </c>
      <c r="H62" s="126" t="s">
        <v>83</v>
      </c>
      <c r="I62" s="126"/>
      <c r="J62" s="126"/>
      <c r="K62" s="137"/>
      <c r="L62" s="137"/>
      <c r="M62" s="126" t="s">
        <v>83</v>
      </c>
      <c r="N62" s="126" t="s">
        <v>83</v>
      </c>
      <c r="O62" s="126" t="s">
        <v>83</v>
      </c>
      <c r="P62" s="126"/>
      <c r="Q62" s="137"/>
      <c r="R62" s="137"/>
      <c r="S62" s="126"/>
      <c r="T62" s="126" t="s">
        <v>83</v>
      </c>
      <c r="U62" s="126" t="s">
        <v>83</v>
      </c>
      <c r="V62" s="126" t="s">
        <v>83</v>
      </c>
      <c r="W62" s="126"/>
      <c r="X62" s="126"/>
      <c r="Y62" s="137"/>
      <c r="Z62" s="126"/>
      <c r="AA62" s="126" t="s">
        <v>83</v>
      </c>
      <c r="AB62" s="126" t="s">
        <v>83</v>
      </c>
      <c r="AC62" s="126" t="s">
        <v>83</v>
      </c>
      <c r="AD62" s="126"/>
      <c r="AE62" s="126"/>
      <c r="AF62" s="137"/>
      <c r="AG62" s="126"/>
      <c r="AH62" s="126" t="s">
        <v>83</v>
      </c>
      <c r="AI62" s="127" t="s">
        <v>83</v>
      </c>
      <c r="AJ62" s="127" t="s">
        <v>83</v>
      </c>
      <c r="AK62" s="112">
        <f t="shared" ref="AK62:AK64" si="34">IF(D62="","",COUNT($F$51:$AJ$51)-AL62)</f>
        <v>30</v>
      </c>
      <c r="AL62" s="113">
        <f t="shared" ref="AL62:AL64" si="35">IF(D62="","",AQ62+AR62)</f>
        <v>0</v>
      </c>
      <c r="AM62" s="113">
        <f t="shared" ref="AM62:AM64" si="36">IF(D62="","",COUNTIF(F62:AJ62,"休"))</f>
        <v>15</v>
      </c>
      <c r="AN62" s="84">
        <f t="shared" ref="AN62:AN64" si="37">IF(D62="","",IFERROR(ROUND(AM62/AK62,3),""))</f>
        <v>0.5</v>
      </c>
      <c r="AO62" s="513"/>
      <c r="AQ62" s="114">
        <f>+COUNTIF(F62:AJ62,"－")</f>
        <v>0</v>
      </c>
      <c r="AR62" s="114">
        <f>+COUNTIF(F62:AJ62,"外")</f>
        <v>0</v>
      </c>
    </row>
    <row r="63" spans="2:44" x14ac:dyDescent="0.15">
      <c r="B63" s="507"/>
      <c r="C63" s="510"/>
      <c r="E63" s="108"/>
      <c r="F63" s="160"/>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8"/>
      <c r="AH63" s="118"/>
      <c r="AI63" s="118"/>
      <c r="AJ63" s="118"/>
      <c r="AK63" s="112" t="str">
        <f t="shared" si="34"/>
        <v/>
      </c>
      <c r="AL63" s="113" t="str">
        <f t="shared" si="35"/>
        <v/>
      </c>
      <c r="AM63" s="113" t="str">
        <f t="shared" si="36"/>
        <v/>
      </c>
      <c r="AN63" s="84" t="str">
        <f t="shared" si="37"/>
        <v/>
      </c>
      <c r="AO63" s="513"/>
      <c r="AQ63" s="114">
        <f>+COUNTIF(F63:AJ63,"－")</f>
        <v>0</v>
      </c>
      <c r="AR63" s="114">
        <f>+COUNTIF(F63:AJ63,"外")</f>
        <v>0</v>
      </c>
    </row>
    <row r="64" spans="2:44" x14ac:dyDescent="0.15">
      <c r="B64" s="507"/>
      <c r="C64" s="511"/>
      <c r="D64" s="136"/>
      <c r="E64" s="168"/>
      <c r="F64" s="169"/>
      <c r="G64" s="12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11"/>
      <c r="AH64" s="111"/>
      <c r="AI64" s="111"/>
      <c r="AJ64" s="111"/>
      <c r="AK64" s="112" t="str">
        <f t="shared" si="34"/>
        <v/>
      </c>
      <c r="AL64" s="113" t="str">
        <f t="shared" si="35"/>
        <v/>
      </c>
      <c r="AM64" s="113" t="str">
        <f t="shared" si="36"/>
        <v/>
      </c>
      <c r="AN64" s="84" t="str">
        <f t="shared" si="37"/>
        <v/>
      </c>
      <c r="AO64" s="513"/>
      <c r="AQ64" s="114">
        <f>+COUNTIF(F64:AJ64,"－")</f>
        <v>0</v>
      </c>
      <c r="AR64" s="114">
        <f>+COUNTIF(F64:AJ64,"外")</f>
        <v>0</v>
      </c>
    </row>
    <row r="65" spans="2:44" ht="15" x14ac:dyDescent="0.15">
      <c r="B65" s="507"/>
      <c r="C65" s="509" t="s">
        <v>79</v>
      </c>
      <c r="D65" s="101" t="s">
        <v>127</v>
      </c>
      <c r="E65" s="102" t="s">
        <v>149</v>
      </c>
      <c r="F65" s="103" t="s">
        <v>110</v>
      </c>
      <c r="G65" s="130" t="s">
        <v>110</v>
      </c>
      <c r="H65" s="104" t="s">
        <v>110</v>
      </c>
      <c r="I65" s="104" t="s">
        <v>110</v>
      </c>
      <c r="J65" s="104" t="s">
        <v>110</v>
      </c>
      <c r="K65" s="104" t="s">
        <v>110</v>
      </c>
      <c r="L65" s="104" t="s">
        <v>110</v>
      </c>
      <c r="M65" s="104" t="s">
        <v>110</v>
      </c>
      <c r="N65" s="104" t="s">
        <v>110</v>
      </c>
      <c r="O65" s="104" t="s">
        <v>110</v>
      </c>
      <c r="P65" s="104" t="s">
        <v>110</v>
      </c>
      <c r="Q65" s="104" t="s">
        <v>110</v>
      </c>
      <c r="R65" s="104" t="s">
        <v>110</v>
      </c>
      <c r="S65" s="104" t="s">
        <v>110</v>
      </c>
      <c r="T65" s="104" t="s">
        <v>110</v>
      </c>
      <c r="U65" s="104" t="s">
        <v>110</v>
      </c>
      <c r="V65" s="104"/>
      <c r="W65" s="104"/>
      <c r="X65" s="104"/>
      <c r="Y65" s="104" t="s">
        <v>110</v>
      </c>
      <c r="Z65" s="104" t="s">
        <v>110</v>
      </c>
      <c r="AA65" s="104" t="s">
        <v>110</v>
      </c>
      <c r="AB65" s="104" t="s">
        <v>110</v>
      </c>
      <c r="AC65" s="104" t="s">
        <v>110</v>
      </c>
      <c r="AD65" s="104" t="s">
        <v>110</v>
      </c>
      <c r="AE65" s="104" t="s">
        <v>110</v>
      </c>
      <c r="AF65" s="104" t="s">
        <v>110</v>
      </c>
      <c r="AG65" s="130"/>
      <c r="AH65" s="130"/>
      <c r="AI65" s="130"/>
      <c r="AJ65" s="130"/>
      <c r="AK65" s="131"/>
      <c r="AL65" s="114"/>
      <c r="AM65" s="139"/>
      <c r="AN65" s="133"/>
      <c r="AO65" s="513"/>
    </row>
    <row r="66" spans="2:44" x14ac:dyDescent="0.15">
      <c r="B66" s="507"/>
      <c r="C66" s="510"/>
      <c r="D66" s="140" t="s">
        <v>137</v>
      </c>
      <c r="E66" s="108"/>
      <c r="F66" s="158" t="s">
        <v>83</v>
      </c>
      <c r="G66" s="165"/>
      <c r="H66" s="110" t="s">
        <v>83</v>
      </c>
      <c r="I66" s="110"/>
      <c r="J66" s="110" t="s">
        <v>83</v>
      </c>
      <c r="K66" s="110"/>
      <c r="L66" s="110" t="s">
        <v>83</v>
      </c>
      <c r="M66" s="110"/>
      <c r="N66" s="110" t="s">
        <v>83</v>
      </c>
      <c r="O66" s="110"/>
      <c r="P66" s="110" t="s">
        <v>83</v>
      </c>
      <c r="Q66" s="110"/>
      <c r="R66" s="110" t="s">
        <v>83</v>
      </c>
      <c r="S66" s="110"/>
      <c r="T66" s="110" t="s">
        <v>83</v>
      </c>
      <c r="U66" s="110"/>
      <c r="V66" s="110" t="s">
        <v>83</v>
      </c>
      <c r="W66" s="110"/>
      <c r="X66" s="110" t="s">
        <v>83</v>
      </c>
      <c r="Y66" s="165"/>
      <c r="Z66" s="165" t="s">
        <v>83</v>
      </c>
      <c r="AA66" s="110"/>
      <c r="AB66" s="110" t="s">
        <v>83</v>
      </c>
      <c r="AC66" s="110"/>
      <c r="AD66" s="110" t="s">
        <v>83</v>
      </c>
      <c r="AE66" s="110"/>
      <c r="AF66" s="110" t="s">
        <v>83</v>
      </c>
      <c r="AG66" s="141"/>
      <c r="AH66" s="141" t="s">
        <v>83</v>
      </c>
      <c r="AI66" s="110"/>
      <c r="AJ66" s="110" t="s">
        <v>83</v>
      </c>
      <c r="AK66" s="112">
        <f>IF(D66="","",COUNT($F$51:$AJ$51)-AL66)</f>
        <v>30</v>
      </c>
      <c r="AL66" s="113">
        <f>IF(D66="","",AQ66+AR66)</f>
        <v>0</v>
      </c>
      <c r="AM66" s="113">
        <f>IF(D66="","",COUNTIF(F66:AJ66,"休"))</f>
        <v>16</v>
      </c>
      <c r="AN66" s="84">
        <f>IF(D66="","",IFERROR(ROUND(AM66/AK66,3),""))</f>
        <v>0.53300000000000003</v>
      </c>
      <c r="AO66" s="513"/>
      <c r="AQ66" s="114">
        <f>+COUNTIF(F66:AJ66,"－")</f>
        <v>0</v>
      </c>
      <c r="AR66" s="114">
        <f>+COUNTIF(F66:AJ66,"外")</f>
        <v>0</v>
      </c>
    </row>
    <row r="67" spans="2:44" x14ac:dyDescent="0.15">
      <c r="B67" s="507"/>
      <c r="C67" s="510"/>
      <c r="E67" s="108"/>
      <c r="F67" s="160"/>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8"/>
      <c r="AH67" s="118"/>
      <c r="AI67" s="118"/>
      <c r="AJ67" s="118"/>
      <c r="AK67" s="112" t="str">
        <f t="shared" ref="AK67:AK69" si="38">IF(D67="","",COUNT($F$51:$AJ$51)-AL67)</f>
        <v/>
      </c>
      <c r="AL67" s="113" t="str">
        <f t="shared" ref="AL67:AL69" si="39">IF(D67="","",AQ67+AR67)</f>
        <v/>
      </c>
      <c r="AM67" s="113" t="str">
        <f t="shared" ref="AM67:AM69" si="40">IF(D67="","",COUNTIF(F67:AJ67,"休"))</f>
        <v/>
      </c>
      <c r="AN67" s="84" t="str">
        <f t="shared" ref="AN67:AN69" si="41">IF(D67="","",IFERROR(ROUND(AM67/AK67,3),""))</f>
        <v/>
      </c>
      <c r="AO67" s="513"/>
      <c r="AQ67" s="114">
        <f>+COUNTIF(F67:AJ67,"－")</f>
        <v>0</v>
      </c>
      <c r="AR67" s="114">
        <f>+COUNTIF(F67:AJ67,"外")</f>
        <v>0</v>
      </c>
    </row>
    <row r="68" spans="2:44" x14ac:dyDescent="0.15">
      <c r="B68" s="507"/>
      <c r="C68" s="510"/>
      <c r="E68" s="108"/>
      <c r="F68" s="160"/>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8"/>
      <c r="AH68" s="118"/>
      <c r="AI68" s="118"/>
      <c r="AJ68" s="118"/>
      <c r="AK68" s="112" t="str">
        <f t="shared" si="38"/>
        <v/>
      </c>
      <c r="AL68" s="113" t="str">
        <f t="shared" si="39"/>
        <v/>
      </c>
      <c r="AM68" s="113" t="str">
        <f t="shared" si="40"/>
        <v/>
      </c>
      <c r="AN68" s="84" t="str">
        <f t="shared" si="41"/>
        <v/>
      </c>
      <c r="AO68" s="513"/>
      <c r="AQ68" s="114">
        <f>+COUNTIF(F68:AJ68,"－")</f>
        <v>0</v>
      </c>
      <c r="AR68" s="114">
        <f>+COUNTIF(F68:AJ68,"外")</f>
        <v>0</v>
      </c>
    </row>
    <row r="69" spans="2:44" ht="14.25" thickBot="1" x14ac:dyDescent="0.2">
      <c r="B69" s="508"/>
      <c r="C69" s="511"/>
      <c r="D69" s="136"/>
      <c r="E69" s="168"/>
      <c r="F69" s="142"/>
      <c r="G69" s="170"/>
      <c r="H69" s="170"/>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43"/>
      <c r="AH69" s="143"/>
      <c r="AI69" s="143"/>
      <c r="AJ69" s="143"/>
      <c r="AK69" s="144" t="str">
        <f t="shared" si="38"/>
        <v/>
      </c>
      <c r="AL69" s="128" t="str">
        <f t="shared" si="39"/>
        <v/>
      </c>
      <c r="AM69" s="128" t="str">
        <f t="shared" si="40"/>
        <v/>
      </c>
      <c r="AN69" s="84" t="str">
        <f t="shared" si="41"/>
        <v/>
      </c>
      <c r="AO69" s="514"/>
      <c r="AQ69" s="114">
        <f>+COUNTIF(F69:AJ69,"－")</f>
        <v>0</v>
      </c>
      <c r="AR69" s="114">
        <f>+COUNTIF(F69:AJ69,"外")</f>
        <v>0</v>
      </c>
    </row>
    <row r="70" spans="2:44" ht="14.25" thickBot="1" x14ac:dyDescent="0.2">
      <c r="B70" s="145"/>
      <c r="C70" s="146"/>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47"/>
      <c r="AN70" s="148" t="s">
        <v>153</v>
      </c>
      <c r="AO70" s="149" t="str">
        <f>IF(AO54&gt;=0.285,"OK","NG")</f>
        <v>OK</v>
      </c>
      <c r="AQ70" s="47"/>
      <c r="AR70" s="47"/>
    </row>
    <row r="71" spans="2:44" x14ac:dyDescent="0.15">
      <c r="F71" s="150"/>
      <c r="G71" s="150"/>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row>
    <row r="72" spans="2:44" hidden="1" x14ac:dyDescent="0.15">
      <c r="F72" s="47">
        <f>YEAR(F75)</f>
        <v>2025</v>
      </c>
      <c r="G72" s="47">
        <f>MONTH(F75)</f>
        <v>7</v>
      </c>
    </row>
    <row r="73" spans="2:44" ht="13.5" customHeight="1" x14ac:dyDescent="0.15">
      <c r="B73" s="515"/>
      <c r="C73" s="516"/>
      <c r="D73" s="517"/>
      <c r="E73" s="151" t="s">
        <v>141</v>
      </c>
      <c r="F73" s="523">
        <f>F75</f>
        <v>45839</v>
      </c>
      <c r="G73" s="524"/>
      <c r="H73" s="524"/>
      <c r="I73" s="524"/>
      <c r="J73" s="524"/>
      <c r="K73" s="524"/>
      <c r="L73" s="524"/>
      <c r="M73" s="524"/>
      <c r="N73" s="524"/>
      <c r="O73" s="524"/>
      <c r="P73" s="524"/>
      <c r="Q73" s="524"/>
      <c r="R73" s="524"/>
      <c r="S73" s="524"/>
      <c r="T73" s="524"/>
      <c r="U73" s="524"/>
      <c r="V73" s="524"/>
      <c r="W73" s="524"/>
      <c r="X73" s="524"/>
      <c r="Y73" s="524"/>
      <c r="Z73" s="524"/>
      <c r="AA73" s="524"/>
      <c r="AB73" s="524"/>
      <c r="AC73" s="524"/>
      <c r="AD73" s="524"/>
      <c r="AE73" s="524"/>
      <c r="AF73" s="524"/>
      <c r="AG73" s="524"/>
      <c r="AH73" s="524"/>
      <c r="AI73" s="524"/>
      <c r="AJ73" s="524"/>
      <c r="AK73" s="526" t="s">
        <v>80</v>
      </c>
      <c r="AL73" s="529" t="s">
        <v>81</v>
      </c>
      <c r="AM73" s="532" t="s">
        <v>73</v>
      </c>
      <c r="AN73" s="481" t="s">
        <v>142</v>
      </c>
      <c r="AO73" s="479" t="s">
        <v>143</v>
      </c>
      <c r="AQ73" s="502" t="s">
        <v>169</v>
      </c>
      <c r="AR73" s="502" t="s">
        <v>109</v>
      </c>
    </row>
    <row r="74" spans="2:44" ht="13.5" hidden="1" customHeight="1" x14ac:dyDescent="0.15">
      <c r="B74" s="518"/>
      <c r="C74" s="505"/>
      <c r="D74" s="519"/>
      <c r="E74" s="152"/>
      <c r="F74" s="94">
        <f>DATE($F72,$G72,1)</f>
        <v>45839</v>
      </c>
      <c r="G74" s="94">
        <f t="shared" ref="G74:AJ74" si="42">F74+1</f>
        <v>45840</v>
      </c>
      <c r="H74" s="94">
        <f t="shared" si="42"/>
        <v>45841</v>
      </c>
      <c r="I74" s="94">
        <f t="shared" si="42"/>
        <v>45842</v>
      </c>
      <c r="J74" s="94">
        <f t="shared" si="42"/>
        <v>45843</v>
      </c>
      <c r="K74" s="94">
        <f t="shared" si="42"/>
        <v>45844</v>
      </c>
      <c r="L74" s="94">
        <f t="shared" si="42"/>
        <v>45845</v>
      </c>
      <c r="M74" s="94">
        <f t="shared" si="42"/>
        <v>45846</v>
      </c>
      <c r="N74" s="94">
        <f t="shared" si="42"/>
        <v>45847</v>
      </c>
      <c r="O74" s="94">
        <f t="shared" si="42"/>
        <v>45848</v>
      </c>
      <c r="P74" s="94">
        <f t="shared" si="42"/>
        <v>45849</v>
      </c>
      <c r="Q74" s="94">
        <f t="shared" si="42"/>
        <v>45850</v>
      </c>
      <c r="R74" s="94">
        <f t="shared" si="42"/>
        <v>45851</v>
      </c>
      <c r="S74" s="94">
        <f t="shared" si="42"/>
        <v>45852</v>
      </c>
      <c r="T74" s="94">
        <f t="shared" si="42"/>
        <v>45853</v>
      </c>
      <c r="U74" s="94">
        <f t="shared" si="42"/>
        <v>45854</v>
      </c>
      <c r="V74" s="94">
        <f t="shared" si="42"/>
        <v>45855</v>
      </c>
      <c r="W74" s="94">
        <f t="shared" si="42"/>
        <v>45856</v>
      </c>
      <c r="X74" s="94">
        <f t="shared" si="42"/>
        <v>45857</v>
      </c>
      <c r="Y74" s="94">
        <f t="shared" si="42"/>
        <v>45858</v>
      </c>
      <c r="Z74" s="94">
        <f t="shared" si="42"/>
        <v>45859</v>
      </c>
      <c r="AA74" s="94">
        <f t="shared" si="42"/>
        <v>45860</v>
      </c>
      <c r="AB74" s="94">
        <f t="shared" si="42"/>
        <v>45861</v>
      </c>
      <c r="AC74" s="94">
        <f t="shared" si="42"/>
        <v>45862</v>
      </c>
      <c r="AD74" s="94">
        <f t="shared" si="42"/>
        <v>45863</v>
      </c>
      <c r="AE74" s="94">
        <f t="shared" si="42"/>
        <v>45864</v>
      </c>
      <c r="AF74" s="94">
        <f t="shared" si="42"/>
        <v>45865</v>
      </c>
      <c r="AG74" s="94">
        <f t="shared" si="42"/>
        <v>45866</v>
      </c>
      <c r="AH74" s="94">
        <f t="shared" si="42"/>
        <v>45867</v>
      </c>
      <c r="AI74" s="94">
        <f t="shared" si="42"/>
        <v>45868</v>
      </c>
      <c r="AJ74" s="94">
        <f t="shared" si="42"/>
        <v>45869</v>
      </c>
      <c r="AK74" s="527"/>
      <c r="AL74" s="530"/>
      <c r="AM74" s="533"/>
      <c r="AN74" s="481"/>
      <c r="AO74" s="479"/>
      <c r="AQ74" s="502"/>
      <c r="AR74" s="502"/>
    </row>
    <row r="75" spans="2:44" x14ac:dyDescent="0.15">
      <c r="B75" s="518"/>
      <c r="C75" s="505"/>
      <c r="D75" s="519"/>
      <c r="E75" s="153" t="s">
        <v>145</v>
      </c>
      <c r="F75" s="154">
        <f>IF(EDATE(F50,1)&gt;$F$8,"",EDATE(F50,1))</f>
        <v>45839</v>
      </c>
      <c r="G75" s="94">
        <f t="shared" ref="G75:AJ75" si="43">IF(G74&gt;$F$8,"",IF(F75=EOMONTH(DATE($F72,$G72,1),0),"",IF(F75="","",F75+1)))</f>
        <v>45840</v>
      </c>
      <c r="H75" s="94">
        <f t="shared" si="43"/>
        <v>45841</v>
      </c>
      <c r="I75" s="94">
        <f t="shared" si="43"/>
        <v>45842</v>
      </c>
      <c r="J75" s="94">
        <f t="shared" si="43"/>
        <v>45843</v>
      </c>
      <c r="K75" s="94">
        <f t="shared" si="43"/>
        <v>45844</v>
      </c>
      <c r="L75" s="94">
        <f t="shared" si="43"/>
        <v>45845</v>
      </c>
      <c r="M75" s="94">
        <f t="shared" si="43"/>
        <v>45846</v>
      </c>
      <c r="N75" s="94">
        <f t="shared" si="43"/>
        <v>45847</v>
      </c>
      <c r="O75" s="94">
        <f t="shared" si="43"/>
        <v>45848</v>
      </c>
      <c r="P75" s="94">
        <f t="shared" si="43"/>
        <v>45849</v>
      </c>
      <c r="Q75" s="94">
        <f t="shared" si="43"/>
        <v>45850</v>
      </c>
      <c r="R75" s="94">
        <f t="shared" si="43"/>
        <v>45851</v>
      </c>
      <c r="S75" s="94">
        <f t="shared" si="43"/>
        <v>45852</v>
      </c>
      <c r="T75" s="94">
        <f t="shared" si="43"/>
        <v>45853</v>
      </c>
      <c r="U75" s="94">
        <f t="shared" si="43"/>
        <v>45854</v>
      </c>
      <c r="V75" s="94">
        <f t="shared" si="43"/>
        <v>45855</v>
      </c>
      <c r="W75" s="94">
        <f t="shared" si="43"/>
        <v>45856</v>
      </c>
      <c r="X75" s="94">
        <f t="shared" si="43"/>
        <v>45857</v>
      </c>
      <c r="Y75" s="94">
        <f t="shared" si="43"/>
        <v>45858</v>
      </c>
      <c r="Z75" s="94">
        <f t="shared" si="43"/>
        <v>45859</v>
      </c>
      <c r="AA75" s="94">
        <f t="shared" si="43"/>
        <v>45860</v>
      </c>
      <c r="AB75" s="94">
        <f t="shared" si="43"/>
        <v>45861</v>
      </c>
      <c r="AC75" s="94">
        <f t="shared" si="43"/>
        <v>45862</v>
      </c>
      <c r="AD75" s="94">
        <f t="shared" si="43"/>
        <v>45863</v>
      </c>
      <c r="AE75" s="94">
        <f t="shared" si="43"/>
        <v>45864</v>
      </c>
      <c r="AF75" s="94">
        <f t="shared" si="43"/>
        <v>45865</v>
      </c>
      <c r="AG75" s="94">
        <f t="shared" si="43"/>
        <v>45866</v>
      </c>
      <c r="AH75" s="94">
        <f t="shared" si="43"/>
        <v>45867</v>
      </c>
      <c r="AI75" s="94">
        <f t="shared" si="43"/>
        <v>45868</v>
      </c>
      <c r="AJ75" s="94">
        <f t="shared" si="43"/>
        <v>45869</v>
      </c>
      <c r="AK75" s="527"/>
      <c r="AL75" s="530"/>
      <c r="AM75" s="533"/>
      <c r="AN75" s="481"/>
      <c r="AO75" s="479"/>
      <c r="AQ75" s="502"/>
      <c r="AR75" s="502"/>
    </row>
    <row r="76" spans="2:44" x14ac:dyDescent="0.15">
      <c r="B76" s="520"/>
      <c r="C76" s="521"/>
      <c r="D76" s="522"/>
      <c r="E76" s="89" t="s">
        <v>65</v>
      </c>
      <c r="F76" s="155" t="str">
        <f>IFERROR(TEXT(WEEKDAY(+F75),"aaa"),"")</f>
        <v>火</v>
      </c>
      <c r="G76" s="155" t="str">
        <f t="shared" ref="G76:AJ76" si="44">IFERROR(TEXT(WEEKDAY(+G75),"aaa"),"")</f>
        <v>水</v>
      </c>
      <c r="H76" s="155" t="str">
        <f t="shared" si="44"/>
        <v>木</v>
      </c>
      <c r="I76" s="155" t="str">
        <f t="shared" si="44"/>
        <v>金</v>
      </c>
      <c r="J76" s="155" t="str">
        <f t="shared" si="44"/>
        <v>土</v>
      </c>
      <c r="K76" s="155" t="str">
        <f t="shared" si="44"/>
        <v>日</v>
      </c>
      <c r="L76" s="155" t="str">
        <f t="shared" si="44"/>
        <v>月</v>
      </c>
      <c r="M76" s="155" t="str">
        <f t="shared" si="44"/>
        <v>火</v>
      </c>
      <c r="N76" s="155" t="str">
        <f t="shared" si="44"/>
        <v>水</v>
      </c>
      <c r="O76" s="155" t="str">
        <f t="shared" si="44"/>
        <v>木</v>
      </c>
      <c r="P76" s="155" t="str">
        <f t="shared" si="44"/>
        <v>金</v>
      </c>
      <c r="Q76" s="155" t="str">
        <f t="shared" si="44"/>
        <v>土</v>
      </c>
      <c r="R76" s="155" t="str">
        <f t="shared" si="44"/>
        <v>日</v>
      </c>
      <c r="S76" s="155" t="str">
        <f t="shared" si="44"/>
        <v>月</v>
      </c>
      <c r="T76" s="155" t="str">
        <f t="shared" si="44"/>
        <v>火</v>
      </c>
      <c r="U76" s="155" t="str">
        <f t="shared" si="44"/>
        <v>水</v>
      </c>
      <c r="V76" s="155" t="str">
        <f t="shared" si="44"/>
        <v>木</v>
      </c>
      <c r="W76" s="155" t="str">
        <f t="shared" si="44"/>
        <v>金</v>
      </c>
      <c r="X76" s="155" t="str">
        <f t="shared" si="44"/>
        <v>土</v>
      </c>
      <c r="Y76" s="155" t="str">
        <f t="shared" si="44"/>
        <v>日</v>
      </c>
      <c r="Z76" s="155" t="str">
        <f t="shared" si="44"/>
        <v>月</v>
      </c>
      <c r="AA76" s="155" t="str">
        <f t="shared" si="44"/>
        <v>火</v>
      </c>
      <c r="AB76" s="155" t="str">
        <f t="shared" si="44"/>
        <v>水</v>
      </c>
      <c r="AC76" s="155" t="str">
        <f t="shared" si="44"/>
        <v>木</v>
      </c>
      <c r="AD76" s="155" t="str">
        <f t="shared" si="44"/>
        <v>金</v>
      </c>
      <c r="AE76" s="155" t="str">
        <f t="shared" si="44"/>
        <v>土</v>
      </c>
      <c r="AF76" s="155" t="str">
        <f t="shared" si="44"/>
        <v>日</v>
      </c>
      <c r="AG76" s="155" t="str">
        <f t="shared" si="44"/>
        <v>月</v>
      </c>
      <c r="AH76" s="155" t="str">
        <f t="shared" si="44"/>
        <v>火</v>
      </c>
      <c r="AI76" s="155" t="str">
        <f t="shared" si="44"/>
        <v>水</v>
      </c>
      <c r="AJ76" s="155" t="str">
        <f t="shared" si="44"/>
        <v>木</v>
      </c>
      <c r="AK76" s="527"/>
      <c r="AL76" s="530"/>
      <c r="AM76" s="533"/>
      <c r="AN76" s="481"/>
      <c r="AO76" s="479"/>
      <c r="AQ76" s="502"/>
      <c r="AR76" s="502"/>
    </row>
    <row r="77" spans="2:44" ht="21" customHeight="1" x14ac:dyDescent="0.15">
      <c r="B77" s="156" t="s">
        <v>146</v>
      </c>
      <c r="C77" s="157" t="s">
        <v>160</v>
      </c>
      <c r="D77" s="101" t="s">
        <v>152</v>
      </c>
      <c r="E77" s="102" t="s">
        <v>149</v>
      </c>
      <c r="F77" s="103" t="s">
        <v>110</v>
      </c>
      <c r="G77" s="104" t="s">
        <v>110</v>
      </c>
      <c r="H77" s="104" t="s">
        <v>110</v>
      </c>
      <c r="I77" s="104" t="s">
        <v>110</v>
      </c>
      <c r="J77" s="104" t="s">
        <v>110</v>
      </c>
      <c r="K77" s="104" t="s">
        <v>110</v>
      </c>
      <c r="L77" s="104" t="s">
        <v>110</v>
      </c>
      <c r="M77" s="104" t="s">
        <v>110</v>
      </c>
      <c r="N77" s="104" t="s">
        <v>110</v>
      </c>
      <c r="O77" s="104" t="s">
        <v>110</v>
      </c>
      <c r="P77" s="104" t="s">
        <v>92</v>
      </c>
      <c r="Q77" s="104" t="s">
        <v>92</v>
      </c>
      <c r="R77" s="104" t="s">
        <v>92</v>
      </c>
      <c r="S77" s="104" t="s">
        <v>92</v>
      </c>
      <c r="T77" s="104" t="s">
        <v>92</v>
      </c>
      <c r="U77" s="104" t="s">
        <v>92</v>
      </c>
      <c r="V77" s="104" t="s">
        <v>110</v>
      </c>
      <c r="W77" s="104" t="s">
        <v>110</v>
      </c>
      <c r="X77" s="104" t="s">
        <v>110</v>
      </c>
      <c r="Y77" s="104" t="s">
        <v>110</v>
      </c>
      <c r="Z77" s="104" t="s">
        <v>110</v>
      </c>
      <c r="AA77" s="104" t="s">
        <v>110</v>
      </c>
      <c r="AB77" s="104"/>
      <c r="AC77" s="104"/>
      <c r="AD77" s="104"/>
      <c r="AE77" s="104"/>
      <c r="AF77" s="104"/>
      <c r="AG77" s="130"/>
      <c r="AH77" s="130"/>
      <c r="AI77" s="130"/>
      <c r="AJ77" s="130"/>
      <c r="AK77" s="528"/>
      <c r="AL77" s="531"/>
      <c r="AM77" s="534"/>
      <c r="AN77" s="106" t="s">
        <v>163</v>
      </c>
      <c r="AO77" s="105" t="s">
        <v>108</v>
      </c>
      <c r="AQ77" s="503"/>
      <c r="AR77" s="503"/>
    </row>
    <row r="78" spans="2:44" ht="13.5" customHeight="1" x14ac:dyDescent="0.15">
      <c r="B78" s="506" t="s">
        <v>75</v>
      </c>
      <c r="C78" s="509" t="s">
        <v>76</v>
      </c>
      <c r="D78" s="107" t="s">
        <v>136</v>
      </c>
      <c r="E78" s="108"/>
      <c r="F78" s="109"/>
      <c r="G78" s="110"/>
      <c r="H78" s="110" t="s">
        <v>83</v>
      </c>
      <c r="I78" s="110" t="s">
        <v>83</v>
      </c>
      <c r="J78" s="110"/>
      <c r="K78" s="110"/>
      <c r="L78" s="110"/>
      <c r="M78" s="110"/>
      <c r="N78" s="110"/>
      <c r="O78" s="110" t="s">
        <v>83</v>
      </c>
      <c r="P78" s="110" t="s">
        <v>85</v>
      </c>
      <c r="Q78" s="110" t="s">
        <v>85</v>
      </c>
      <c r="R78" s="110" t="s">
        <v>85</v>
      </c>
      <c r="S78" s="110"/>
      <c r="T78" s="110"/>
      <c r="U78" s="110"/>
      <c r="V78" s="110" t="s">
        <v>83</v>
      </c>
      <c r="W78" s="110" t="s">
        <v>83</v>
      </c>
      <c r="X78" s="110"/>
      <c r="Y78" s="110"/>
      <c r="Z78" s="110"/>
      <c r="AA78" s="110"/>
      <c r="AB78" s="110"/>
      <c r="AC78" s="110" t="s">
        <v>83</v>
      </c>
      <c r="AD78" s="110" t="s">
        <v>83</v>
      </c>
      <c r="AE78" s="110"/>
      <c r="AF78" s="110"/>
      <c r="AG78" s="171"/>
      <c r="AH78" s="171"/>
      <c r="AI78" s="171"/>
      <c r="AJ78" s="171" t="s">
        <v>83</v>
      </c>
      <c r="AK78" s="112">
        <f>IF(D78="","",COUNT($F$75:$AJ$75)-AL78)</f>
        <v>28</v>
      </c>
      <c r="AL78" s="113">
        <f>IF(D78="","",AQ78+AR78)</f>
        <v>3</v>
      </c>
      <c r="AM78" s="113">
        <f>IF(D78="","",COUNTIF(F78:AJ78,"休"))</f>
        <v>8</v>
      </c>
      <c r="AN78" s="84">
        <f>IF(D78="","",IFERROR(ROUND(AM78/AK78,3),""))</f>
        <v>0.28599999999999998</v>
      </c>
      <c r="AO78" s="512">
        <f>ROUND(AVERAGE(AN78:AN93),3)</f>
        <v>0.32500000000000001</v>
      </c>
      <c r="AQ78" s="114">
        <f>+COUNTIF(F78:AJ78,"－")</f>
        <v>0</v>
      </c>
      <c r="AR78" s="114">
        <f>+COUNTIF(F78:AJ78,"外")</f>
        <v>3</v>
      </c>
    </row>
    <row r="79" spans="2:44" ht="13.5" customHeight="1" x14ac:dyDescent="0.15">
      <c r="B79" s="507"/>
      <c r="C79" s="510"/>
      <c r="D79" s="115" t="s">
        <v>137</v>
      </c>
      <c r="E79" s="108"/>
      <c r="F79" s="160" t="s">
        <v>83</v>
      </c>
      <c r="G79" s="117" t="s">
        <v>83</v>
      </c>
      <c r="H79" s="117"/>
      <c r="I79" s="117"/>
      <c r="J79" s="117"/>
      <c r="K79" s="117"/>
      <c r="L79" s="117"/>
      <c r="M79" s="117" t="s">
        <v>83</v>
      </c>
      <c r="N79" s="117" t="s">
        <v>83</v>
      </c>
      <c r="O79" s="117"/>
      <c r="P79" s="117" t="s">
        <v>85</v>
      </c>
      <c r="Q79" s="117" t="s">
        <v>85</v>
      </c>
      <c r="R79" s="117" t="s">
        <v>85</v>
      </c>
      <c r="S79" s="117"/>
      <c r="T79" s="117" t="s">
        <v>83</v>
      </c>
      <c r="U79" s="117" t="s">
        <v>83</v>
      </c>
      <c r="V79" s="117"/>
      <c r="W79" s="117"/>
      <c r="X79" s="117"/>
      <c r="Y79" s="117"/>
      <c r="Z79" s="117"/>
      <c r="AA79" s="117" t="s">
        <v>83</v>
      </c>
      <c r="AB79" s="117" t="s">
        <v>83</v>
      </c>
      <c r="AC79" s="117"/>
      <c r="AD79" s="117"/>
      <c r="AE79" s="117"/>
      <c r="AF79" s="117"/>
      <c r="AG79" s="161"/>
      <c r="AH79" s="117" t="s">
        <v>83</v>
      </c>
      <c r="AI79" s="117" t="s">
        <v>83</v>
      </c>
      <c r="AJ79" s="161"/>
      <c r="AK79" s="112">
        <f t="shared" ref="AK79:AK83" si="45">IF(D79="","",COUNT($F$75:$AJ$75)-AL79)</f>
        <v>28</v>
      </c>
      <c r="AL79" s="113">
        <f t="shared" ref="AL79:AL83" si="46">IF(D79="","",AQ79+AR79)</f>
        <v>3</v>
      </c>
      <c r="AM79" s="113">
        <f t="shared" ref="AM79:AM83" si="47">IF(D79="","",COUNTIF(F79:AJ79,"休"))</f>
        <v>10</v>
      </c>
      <c r="AN79" s="84">
        <f t="shared" ref="AN79:AN83" si="48">IF(D79="","",IFERROR(ROUND(AM79/AK79,3),""))</f>
        <v>0.35699999999999998</v>
      </c>
      <c r="AO79" s="513"/>
      <c r="AQ79" s="114">
        <f>+COUNTIF(F79:AJ79,"－")</f>
        <v>0</v>
      </c>
      <c r="AR79" s="114">
        <f>+COUNTIF(F79:AJ79,"外")</f>
        <v>3</v>
      </c>
    </row>
    <row r="80" spans="2:44" x14ac:dyDescent="0.15">
      <c r="B80" s="507"/>
      <c r="C80" s="510"/>
      <c r="D80" s="120" t="s">
        <v>138</v>
      </c>
      <c r="E80" s="108"/>
      <c r="F80" s="160"/>
      <c r="G80" s="117" t="s">
        <v>83</v>
      </c>
      <c r="H80" s="117"/>
      <c r="I80" s="117"/>
      <c r="J80" s="117" t="s">
        <v>83</v>
      </c>
      <c r="K80" s="117" t="s">
        <v>83</v>
      </c>
      <c r="L80" s="117"/>
      <c r="M80" s="117"/>
      <c r="N80" s="117" t="s">
        <v>83</v>
      </c>
      <c r="O80" s="117"/>
      <c r="P80" s="117" t="s">
        <v>85</v>
      </c>
      <c r="Q80" s="117" t="s">
        <v>85</v>
      </c>
      <c r="R80" s="117" t="s">
        <v>85</v>
      </c>
      <c r="S80" s="117"/>
      <c r="T80" s="117"/>
      <c r="U80" s="117" t="s">
        <v>83</v>
      </c>
      <c r="V80" s="117"/>
      <c r="W80" s="117"/>
      <c r="X80" s="117" t="s">
        <v>83</v>
      </c>
      <c r="Y80" s="117" t="s">
        <v>83</v>
      </c>
      <c r="Z80" s="117"/>
      <c r="AA80" s="117"/>
      <c r="AB80" s="117" t="s">
        <v>83</v>
      </c>
      <c r="AC80" s="117"/>
      <c r="AD80" s="117"/>
      <c r="AE80" s="117"/>
      <c r="AF80" s="117" t="s">
        <v>83</v>
      </c>
      <c r="AG80" s="161"/>
      <c r="AH80" s="161"/>
      <c r="AI80" s="161" t="s">
        <v>83</v>
      </c>
      <c r="AJ80" s="161"/>
      <c r="AK80" s="112">
        <f t="shared" si="45"/>
        <v>28</v>
      </c>
      <c r="AL80" s="113">
        <f t="shared" si="46"/>
        <v>3</v>
      </c>
      <c r="AM80" s="113">
        <f t="shared" si="47"/>
        <v>10</v>
      </c>
      <c r="AN80" s="84">
        <f t="shared" si="48"/>
        <v>0.35699999999999998</v>
      </c>
      <c r="AO80" s="513"/>
      <c r="AQ80" s="114">
        <f>+COUNTIF(F80:AJ80,"－")</f>
        <v>0</v>
      </c>
      <c r="AR80" s="114">
        <f t="shared" ref="AR80:AR83" si="49">+COUNTIF(F80:AJ80,"外")</f>
        <v>3</v>
      </c>
    </row>
    <row r="81" spans="2:44" x14ac:dyDescent="0.15">
      <c r="B81" s="507"/>
      <c r="C81" s="510"/>
      <c r="D81" s="120" t="s">
        <v>139</v>
      </c>
      <c r="E81" s="121"/>
      <c r="F81" s="160"/>
      <c r="G81" s="117"/>
      <c r="H81" s="117"/>
      <c r="I81" s="117" t="s">
        <v>83</v>
      </c>
      <c r="J81" s="117"/>
      <c r="K81" s="117"/>
      <c r="L81" s="117" t="s">
        <v>83</v>
      </c>
      <c r="M81" s="117"/>
      <c r="N81" s="117"/>
      <c r="O81" s="117"/>
      <c r="P81" s="117" t="s">
        <v>83</v>
      </c>
      <c r="Q81" s="117"/>
      <c r="R81" s="117"/>
      <c r="S81" s="117" t="s">
        <v>85</v>
      </c>
      <c r="T81" s="117" t="s">
        <v>85</v>
      </c>
      <c r="U81" s="117" t="s">
        <v>85</v>
      </c>
      <c r="V81" s="117"/>
      <c r="W81" s="117" t="s">
        <v>83</v>
      </c>
      <c r="X81" s="117"/>
      <c r="Y81" s="117"/>
      <c r="Z81" s="117" t="s">
        <v>83</v>
      </c>
      <c r="AA81" s="117"/>
      <c r="AB81" s="117"/>
      <c r="AC81" s="117"/>
      <c r="AD81" s="117" t="s">
        <v>83</v>
      </c>
      <c r="AE81" s="117"/>
      <c r="AF81" s="117"/>
      <c r="AG81" s="117" t="s">
        <v>83</v>
      </c>
      <c r="AH81" s="161"/>
      <c r="AI81" s="161" t="s">
        <v>110</v>
      </c>
      <c r="AJ81" s="161"/>
      <c r="AK81" s="112">
        <f t="shared" si="45"/>
        <v>28</v>
      </c>
      <c r="AL81" s="113">
        <f t="shared" si="46"/>
        <v>3</v>
      </c>
      <c r="AM81" s="113">
        <f t="shared" si="47"/>
        <v>7</v>
      </c>
      <c r="AN81" s="84">
        <f t="shared" si="48"/>
        <v>0.25</v>
      </c>
      <c r="AO81" s="513"/>
      <c r="AQ81" s="114">
        <f>+COUNTIF(F81:AJ81,"－")</f>
        <v>0</v>
      </c>
      <c r="AR81" s="114">
        <f t="shared" si="49"/>
        <v>3</v>
      </c>
    </row>
    <row r="82" spans="2:44" x14ac:dyDescent="0.15">
      <c r="B82" s="507"/>
      <c r="C82" s="510"/>
      <c r="D82" s="120" t="s">
        <v>140</v>
      </c>
      <c r="E82" s="108"/>
      <c r="F82" s="160" t="s">
        <v>83</v>
      </c>
      <c r="G82" s="117"/>
      <c r="H82" s="117"/>
      <c r="I82" s="117"/>
      <c r="J82" s="117" t="s">
        <v>83</v>
      </c>
      <c r="K82" s="117"/>
      <c r="L82" s="117"/>
      <c r="M82" s="117" t="s">
        <v>83</v>
      </c>
      <c r="N82" s="117"/>
      <c r="O82" s="117"/>
      <c r="P82" s="117"/>
      <c r="Q82" s="117" t="s">
        <v>83</v>
      </c>
      <c r="R82" s="117"/>
      <c r="S82" s="117" t="s">
        <v>85</v>
      </c>
      <c r="T82" s="117" t="s">
        <v>85</v>
      </c>
      <c r="U82" s="117" t="s">
        <v>85</v>
      </c>
      <c r="V82" s="117"/>
      <c r="W82" s="117"/>
      <c r="X82" s="117" t="s">
        <v>83</v>
      </c>
      <c r="Y82" s="117"/>
      <c r="Z82" s="117"/>
      <c r="AA82" s="117" t="s">
        <v>83</v>
      </c>
      <c r="AB82" s="117"/>
      <c r="AC82" s="117"/>
      <c r="AD82" s="117"/>
      <c r="AE82" s="117" t="s">
        <v>83</v>
      </c>
      <c r="AF82" s="117"/>
      <c r="AG82" s="117"/>
      <c r="AH82" s="117" t="s">
        <v>83</v>
      </c>
      <c r="AI82" s="117"/>
      <c r="AJ82" s="117"/>
      <c r="AK82" s="112">
        <f t="shared" si="45"/>
        <v>28</v>
      </c>
      <c r="AL82" s="113">
        <f>IF(D82="","",AQ82+AR82)</f>
        <v>3</v>
      </c>
      <c r="AM82" s="113">
        <f t="shared" si="47"/>
        <v>8</v>
      </c>
      <c r="AN82" s="84">
        <f t="shared" si="48"/>
        <v>0.28599999999999998</v>
      </c>
      <c r="AO82" s="513"/>
      <c r="AQ82" s="114">
        <f t="shared" ref="AQ82:AQ83" si="50">+COUNTIF(F82:AJ82,"－")</f>
        <v>0</v>
      </c>
      <c r="AR82" s="114">
        <f t="shared" si="49"/>
        <v>3</v>
      </c>
    </row>
    <row r="83" spans="2:44" x14ac:dyDescent="0.15">
      <c r="B83" s="508"/>
      <c r="C83" s="511"/>
      <c r="D83" s="122">
        <f>E$30</f>
        <v>0</v>
      </c>
      <c r="E83" s="123"/>
      <c r="F83" s="172"/>
      <c r="G83" s="126"/>
      <c r="H83" s="126"/>
      <c r="I83" s="126"/>
      <c r="J83" s="126"/>
      <c r="K83" s="126"/>
      <c r="L83" s="126"/>
      <c r="M83" s="126"/>
      <c r="N83" s="126"/>
      <c r="O83" s="126"/>
      <c r="P83" s="126"/>
      <c r="Q83" s="126"/>
      <c r="R83" s="126"/>
      <c r="S83" s="126"/>
      <c r="T83" s="126"/>
      <c r="U83" s="126"/>
      <c r="V83" s="126"/>
      <c r="W83" s="126"/>
      <c r="X83" s="126"/>
      <c r="Y83" s="126"/>
      <c r="Z83" s="126"/>
      <c r="AA83" s="126"/>
      <c r="AB83" s="126"/>
      <c r="AC83" s="126"/>
      <c r="AD83" s="126"/>
      <c r="AE83" s="126"/>
      <c r="AF83" s="126"/>
      <c r="AG83" s="127"/>
      <c r="AH83" s="127"/>
      <c r="AI83" s="127"/>
      <c r="AJ83" s="127"/>
      <c r="AK83" s="112">
        <f t="shared" si="45"/>
        <v>31</v>
      </c>
      <c r="AL83" s="113">
        <f t="shared" si="46"/>
        <v>0</v>
      </c>
      <c r="AM83" s="128">
        <f t="shared" si="47"/>
        <v>0</v>
      </c>
      <c r="AN83" s="84">
        <f t="shared" si="48"/>
        <v>0</v>
      </c>
      <c r="AO83" s="513"/>
      <c r="AQ83" s="114">
        <f t="shared" si="50"/>
        <v>0</v>
      </c>
      <c r="AR83" s="114">
        <f t="shared" si="49"/>
        <v>0</v>
      </c>
    </row>
    <row r="84" spans="2:44" ht="15" customHeight="1" x14ac:dyDescent="0.15">
      <c r="B84" s="506" t="s">
        <v>77</v>
      </c>
      <c r="C84" s="509" t="s">
        <v>78</v>
      </c>
      <c r="D84" s="101" t="s">
        <v>148</v>
      </c>
      <c r="E84" s="129" t="s">
        <v>149</v>
      </c>
      <c r="F84" s="103" t="s">
        <v>110</v>
      </c>
      <c r="G84" s="104" t="s">
        <v>110</v>
      </c>
      <c r="H84" s="104" t="s">
        <v>110</v>
      </c>
      <c r="I84" s="104" t="s">
        <v>110</v>
      </c>
      <c r="J84" s="104" t="s">
        <v>110</v>
      </c>
      <c r="K84" s="104" t="s">
        <v>110</v>
      </c>
      <c r="L84" s="104" t="s">
        <v>110</v>
      </c>
      <c r="M84" s="104" t="s">
        <v>110</v>
      </c>
      <c r="N84" s="104" t="s">
        <v>110</v>
      </c>
      <c r="O84" s="104" t="s">
        <v>92</v>
      </c>
      <c r="P84" s="104" t="s">
        <v>92</v>
      </c>
      <c r="Q84" s="104" t="s">
        <v>92</v>
      </c>
      <c r="R84" s="104" t="s">
        <v>92</v>
      </c>
      <c r="S84" s="104" t="s">
        <v>92</v>
      </c>
      <c r="T84" s="104" t="s">
        <v>92</v>
      </c>
      <c r="U84" s="104" t="s">
        <v>110</v>
      </c>
      <c r="V84" s="104" t="s">
        <v>110</v>
      </c>
      <c r="W84" s="104" t="s">
        <v>110</v>
      </c>
      <c r="X84" s="104" t="s">
        <v>110</v>
      </c>
      <c r="Y84" s="104" t="s">
        <v>110</v>
      </c>
      <c r="Z84" s="104" t="s">
        <v>110</v>
      </c>
      <c r="AA84" s="104" t="s">
        <v>110</v>
      </c>
      <c r="AB84" s="104"/>
      <c r="AC84" s="104"/>
      <c r="AD84" s="104"/>
      <c r="AE84" s="104"/>
      <c r="AF84" s="104"/>
      <c r="AG84" s="130"/>
      <c r="AH84" s="130"/>
      <c r="AI84" s="130"/>
      <c r="AJ84" s="130"/>
      <c r="AK84" s="131"/>
      <c r="AL84" s="114"/>
      <c r="AM84" s="132"/>
      <c r="AN84" s="133"/>
      <c r="AO84" s="513"/>
    </row>
    <row r="85" spans="2:44" x14ac:dyDescent="0.15">
      <c r="B85" s="507"/>
      <c r="C85" s="510"/>
      <c r="D85" s="134" t="s">
        <v>136</v>
      </c>
      <c r="E85" s="108"/>
      <c r="F85" s="158"/>
      <c r="G85" s="165" t="s">
        <v>83</v>
      </c>
      <c r="H85" s="165" t="s">
        <v>83</v>
      </c>
      <c r="I85" s="165" t="s">
        <v>83</v>
      </c>
      <c r="J85" s="165"/>
      <c r="K85" s="165"/>
      <c r="L85" s="165"/>
      <c r="M85" s="165"/>
      <c r="N85" s="165" t="s">
        <v>83</v>
      </c>
      <c r="O85" s="165" t="s">
        <v>83</v>
      </c>
      <c r="P85" s="165" t="s">
        <v>83</v>
      </c>
      <c r="Q85" s="165"/>
      <c r="R85" s="165" t="s">
        <v>85</v>
      </c>
      <c r="S85" s="165" t="s">
        <v>85</v>
      </c>
      <c r="T85" s="165" t="s">
        <v>85</v>
      </c>
      <c r="U85" s="165" t="s">
        <v>83</v>
      </c>
      <c r="V85" s="165" t="s">
        <v>83</v>
      </c>
      <c r="W85" s="165" t="s">
        <v>83</v>
      </c>
      <c r="X85" s="165"/>
      <c r="Y85" s="165"/>
      <c r="Z85" s="165"/>
      <c r="AA85" s="165"/>
      <c r="AB85" s="165" t="s">
        <v>83</v>
      </c>
      <c r="AC85" s="165" t="s">
        <v>83</v>
      </c>
      <c r="AD85" s="165" t="s">
        <v>83</v>
      </c>
      <c r="AE85" s="165"/>
      <c r="AF85" s="165"/>
      <c r="AG85" s="165"/>
      <c r="AH85" s="165"/>
      <c r="AI85" s="165" t="s">
        <v>83</v>
      </c>
      <c r="AJ85" s="165" t="s">
        <v>83</v>
      </c>
      <c r="AK85" s="112">
        <f>IF(D85="","",COUNT($F$75:$AJ$75)-AL85)</f>
        <v>28</v>
      </c>
      <c r="AL85" s="113">
        <f>IF(D85="","",AQ85+AR85)</f>
        <v>3</v>
      </c>
      <c r="AM85" s="113">
        <f>IF(D85="","",COUNTIF(F85:AJ85,"休"))</f>
        <v>14</v>
      </c>
      <c r="AN85" s="84">
        <f>IF(D85="","",IFERROR(ROUND(AM85/AK85,3),""))</f>
        <v>0.5</v>
      </c>
      <c r="AO85" s="513"/>
      <c r="AQ85" s="114">
        <f>+COUNTIF(F85:AJ85,"－")</f>
        <v>0</v>
      </c>
      <c r="AR85" s="114">
        <f>+COUNTIF(F85:AJ85,"外")</f>
        <v>3</v>
      </c>
    </row>
    <row r="86" spans="2:44" x14ac:dyDescent="0.15">
      <c r="B86" s="507"/>
      <c r="C86" s="510"/>
      <c r="D86" s="115" t="s">
        <v>137</v>
      </c>
      <c r="E86" s="135"/>
      <c r="F86" s="167"/>
      <c r="G86" s="126"/>
      <c r="H86" s="137"/>
      <c r="I86" s="137"/>
      <c r="J86" s="126" t="s">
        <v>83</v>
      </c>
      <c r="K86" s="126" t="s">
        <v>83</v>
      </c>
      <c r="L86" s="126" t="s">
        <v>83</v>
      </c>
      <c r="M86" s="126"/>
      <c r="N86" s="126"/>
      <c r="O86" s="126" t="s">
        <v>85</v>
      </c>
      <c r="P86" s="126" t="s">
        <v>85</v>
      </c>
      <c r="Q86" s="137" t="s">
        <v>85</v>
      </c>
      <c r="R86" s="137" t="s">
        <v>83</v>
      </c>
      <c r="S86" s="126" t="s">
        <v>83</v>
      </c>
      <c r="T86" s="126"/>
      <c r="U86" s="126"/>
      <c r="V86" s="137"/>
      <c r="W86" s="137"/>
      <c r="X86" s="126" t="s">
        <v>83</v>
      </c>
      <c r="Y86" s="126" t="s">
        <v>83</v>
      </c>
      <c r="Z86" s="126" t="s">
        <v>83</v>
      </c>
      <c r="AA86" s="126"/>
      <c r="AB86" s="126"/>
      <c r="AC86" s="126"/>
      <c r="AD86" s="126"/>
      <c r="AE86" s="126" t="s">
        <v>83</v>
      </c>
      <c r="AF86" s="126" t="s">
        <v>83</v>
      </c>
      <c r="AG86" s="126" t="s">
        <v>83</v>
      </c>
      <c r="AH86" s="126"/>
      <c r="AI86" s="126"/>
      <c r="AJ86" s="126"/>
      <c r="AK86" s="112">
        <f t="shared" ref="AK86:AK88" si="51">IF(D86="","",COUNT($F$75:$AJ$75)-AL86)</f>
        <v>28</v>
      </c>
      <c r="AL86" s="113">
        <f t="shared" ref="AL86:AL88" si="52">IF(D86="","",AQ86+AR86)</f>
        <v>3</v>
      </c>
      <c r="AM86" s="113">
        <f t="shared" ref="AM86:AM88" si="53">IF(D86="","",COUNTIF(F86:AJ86,"休"))</f>
        <v>11</v>
      </c>
      <c r="AN86" s="84">
        <f t="shared" ref="AN86:AN88" si="54">IF(D86="","",IFERROR(ROUND(AM86/AK86,3),""))</f>
        <v>0.39300000000000002</v>
      </c>
      <c r="AO86" s="513"/>
      <c r="AQ86" s="114">
        <f>+COUNTIF(F86:AJ86,"－")</f>
        <v>0</v>
      </c>
      <c r="AR86" s="114">
        <f>+COUNTIF(F86:AJ86,"外")</f>
        <v>3</v>
      </c>
    </row>
    <row r="87" spans="2:44" x14ac:dyDescent="0.15">
      <c r="B87" s="507"/>
      <c r="C87" s="510"/>
      <c r="E87" s="135"/>
      <c r="F87" s="160"/>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8"/>
      <c r="AH87" s="118"/>
      <c r="AI87" s="118"/>
      <c r="AJ87" s="118"/>
      <c r="AK87" s="112" t="str">
        <f t="shared" si="51"/>
        <v/>
      </c>
      <c r="AL87" s="113" t="str">
        <f t="shared" si="52"/>
        <v/>
      </c>
      <c r="AM87" s="113" t="str">
        <f t="shared" si="53"/>
        <v/>
      </c>
      <c r="AN87" s="84" t="str">
        <f t="shared" si="54"/>
        <v/>
      </c>
      <c r="AO87" s="513"/>
      <c r="AQ87" s="114">
        <f>+COUNTIF(F87:AJ87,"－")</f>
        <v>0</v>
      </c>
      <c r="AR87" s="114">
        <f>+COUNTIF(F87:AJ87,"外")</f>
        <v>0</v>
      </c>
    </row>
    <row r="88" spans="2:44" x14ac:dyDescent="0.15">
      <c r="B88" s="507"/>
      <c r="C88" s="511"/>
      <c r="D88" s="136"/>
      <c r="E88" s="128"/>
      <c r="F88" s="173"/>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11"/>
      <c r="AH88" s="111"/>
      <c r="AI88" s="111"/>
      <c r="AJ88" s="111"/>
      <c r="AK88" s="112" t="str">
        <f t="shared" si="51"/>
        <v/>
      </c>
      <c r="AL88" s="113" t="str">
        <f t="shared" si="52"/>
        <v/>
      </c>
      <c r="AM88" s="113" t="str">
        <f t="shared" si="53"/>
        <v/>
      </c>
      <c r="AN88" s="84" t="str">
        <f t="shared" si="54"/>
        <v/>
      </c>
      <c r="AO88" s="513"/>
      <c r="AQ88" s="114">
        <f>+COUNTIF(F88:AJ88,"－")</f>
        <v>0</v>
      </c>
      <c r="AR88" s="114">
        <f>+COUNTIF(F88:AJ88,"外")</f>
        <v>0</v>
      </c>
    </row>
    <row r="89" spans="2:44" ht="15" customHeight="1" x14ac:dyDescent="0.15">
      <c r="B89" s="507"/>
      <c r="C89" s="509" t="s">
        <v>79</v>
      </c>
      <c r="D89" s="101" t="s">
        <v>148</v>
      </c>
      <c r="E89" s="138" t="s">
        <v>149</v>
      </c>
      <c r="F89" s="103" t="s">
        <v>110</v>
      </c>
      <c r="G89" s="104" t="s">
        <v>110</v>
      </c>
      <c r="H89" s="104" t="s">
        <v>110</v>
      </c>
      <c r="I89" s="104" t="s">
        <v>110</v>
      </c>
      <c r="J89" s="104" t="s">
        <v>110</v>
      </c>
      <c r="K89" s="104" t="s">
        <v>110</v>
      </c>
      <c r="L89" s="104" t="s">
        <v>110</v>
      </c>
      <c r="M89" s="104" t="s">
        <v>110</v>
      </c>
      <c r="N89" s="104" t="s">
        <v>110</v>
      </c>
      <c r="O89" s="104"/>
      <c r="P89" s="104"/>
      <c r="Q89" s="104"/>
      <c r="R89" s="104" t="s">
        <v>92</v>
      </c>
      <c r="S89" s="104" t="s">
        <v>92</v>
      </c>
      <c r="T89" s="104" t="s">
        <v>92</v>
      </c>
      <c r="U89" s="104" t="s">
        <v>110</v>
      </c>
      <c r="V89" s="104" t="s">
        <v>110</v>
      </c>
      <c r="W89" s="104" t="s">
        <v>110</v>
      </c>
      <c r="X89" s="104" t="s">
        <v>110</v>
      </c>
      <c r="Y89" s="104" t="s">
        <v>110</v>
      </c>
      <c r="Z89" s="104" t="s">
        <v>110</v>
      </c>
      <c r="AA89" s="104" t="s">
        <v>110</v>
      </c>
      <c r="AB89" s="104"/>
      <c r="AC89" s="104"/>
      <c r="AD89" s="104"/>
      <c r="AE89" s="104"/>
      <c r="AF89" s="104"/>
      <c r="AG89" s="130"/>
      <c r="AH89" s="130"/>
      <c r="AI89" s="130"/>
      <c r="AJ89" s="130"/>
      <c r="AK89" s="131"/>
      <c r="AL89" s="114"/>
      <c r="AM89" s="139"/>
      <c r="AN89" s="133"/>
      <c r="AO89" s="513"/>
    </row>
    <row r="90" spans="2:44" x14ac:dyDescent="0.15">
      <c r="B90" s="507"/>
      <c r="C90" s="510"/>
      <c r="D90" s="140" t="s">
        <v>137</v>
      </c>
      <c r="E90" s="108"/>
      <c r="F90" s="109"/>
      <c r="G90" s="110" t="s">
        <v>83</v>
      </c>
      <c r="H90" s="110"/>
      <c r="I90" s="165" t="s">
        <v>83</v>
      </c>
      <c r="J90" s="165"/>
      <c r="K90" s="110" t="s">
        <v>83</v>
      </c>
      <c r="L90" s="110"/>
      <c r="M90" s="110" t="s">
        <v>83</v>
      </c>
      <c r="N90" s="110"/>
      <c r="O90" s="165" t="s">
        <v>83</v>
      </c>
      <c r="P90" s="165"/>
      <c r="Q90" s="110" t="s">
        <v>83</v>
      </c>
      <c r="R90" s="110" t="s">
        <v>85</v>
      </c>
      <c r="S90" s="110" t="s">
        <v>85</v>
      </c>
      <c r="T90" s="110" t="s">
        <v>85</v>
      </c>
      <c r="U90" s="165" t="s">
        <v>83</v>
      </c>
      <c r="V90" s="165"/>
      <c r="W90" s="110" t="s">
        <v>83</v>
      </c>
      <c r="X90" s="110"/>
      <c r="Y90" s="110" t="s">
        <v>83</v>
      </c>
      <c r="Z90" s="110"/>
      <c r="AA90" s="165" t="s">
        <v>83</v>
      </c>
      <c r="AB90" s="165"/>
      <c r="AC90" s="165" t="s">
        <v>83</v>
      </c>
      <c r="AD90" s="165"/>
      <c r="AE90" s="165" t="s">
        <v>83</v>
      </c>
      <c r="AF90" s="165"/>
      <c r="AG90" s="165" t="s">
        <v>83</v>
      </c>
      <c r="AH90" s="165"/>
      <c r="AI90" s="165" t="s">
        <v>83</v>
      </c>
      <c r="AJ90" s="165"/>
      <c r="AK90" s="112">
        <f>IF(D90="","",COUNT($F$75:$AJ$75)-AL90)</f>
        <v>28</v>
      </c>
      <c r="AL90" s="113">
        <f>IF(D90="","",AQ90+AR90)</f>
        <v>3</v>
      </c>
      <c r="AM90" s="113">
        <f>IF(D90="","",COUNTIF(F90:AJ90,"休"))</f>
        <v>14</v>
      </c>
      <c r="AN90" s="84">
        <f>IF(D90="","",IFERROR(ROUND(AM90/AK90,3),""))</f>
        <v>0.5</v>
      </c>
      <c r="AO90" s="513"/>
      <c r="AQ90" s="114">
        <f>+COUNTIF(F90:AJ90,"－")</f>
        <v>0</v>
      </c>
      <c r="AR90" s="114">
        <f>+COUNTIF(F90:AJ90,"外")</f>
        <v>3</v>
      </c>
    </row>
    <row r="91" spans="2:44" x14ac:dyDescent="0.15">
      <c r="B91" s="507"/>
      <c r="C91" s="510"/>
      <c r="E91" s="135"/>
      <c r="F91" s="116"/>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8"/>
      <c r="AH91" s="118"/>
      <c r="AI91" s="118"/>
      <c r="AJ91" s="118"/>
      <c r="AK91" s="112" t="str">
        <f>IF(D91="","",COUNT($F$75:$AJ$75)-AL91)</f>
        <v/>
      </c>
      <c r="AL91" s="113" t="str">
        <f>IF(D91="","",AQ91+AR91)</f>
        <v/>
      </c>
      <c r="AM91" s="113" t="str">
        <f t="shared" ref="AM91:AM93" si="55">IF(D91="","",COUNTIF(F91:AJ91,"休"))</f>
        <v/>
      </c>
      <c r="AN91" s="84" t="str">
        <f t="shared" ref="AN91:AN93" si="56">IF(D91="","",IFERROR(ROUND(AM91/AK91,3),""))</f>
        <v/>
      </c>
      <c r="AO91" s="513"/>
      <c r="AQ91" s="114">
        <f>+COUNTIF(F91:AJ91,"－")</f>
        <v>0</v>
      </c>
      <c r="AR91" s="114">
        <f>+COUNTIF(F91:AJ91,"外")</f>
        <v>0</v>
      </c>
    </row>
    <row r="92" spans="2:44" x14ac:dyDescent="0.15">
      <c r="B92" s="507"/>
      <c r="C92" s="510"/>
      <c r="E92" s="135"/>
      <c r="F92" s="116"/>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8"/>
      <c r="AH92" s="118"/>
      <c r="AI92" s="118"/>
      <c r="AJ92" s="118"/>
      <c r="AK92" s="112" t="str">
        <f>IF(D92="","",COUNT($F$75:$AJ$75)-AL92)</f>
        <v/>
      </c>
      <c r="AL92" s="113" t="str">
        <f t="shared" ref="AL92:AL93" si="57">IF(D92="","",AQ92+AR92)</f>
        <v/>
      </c>
      <c r="AM92" s="113" t="str">
        <f t="shared" si="55"/>
        <v/>
      </c>
      <c r="AN92" s="84" t="str">
        <f t="shared" si="56"/>
        <v/>
      </c>
      <c r="AO92" s="513"/>
      <c r="AQ92" s="114">
        <f>+COUNTIF(F92:AJ92,"－")</f>
        <v>0</v>
      </c>
      <c r="AR92" s="114">
        <f>+COUNTIF(F92:AJ92,"外")</f>
        <v>0</v>
      </c>
    </row>
    <row r="93" spans="2:44" ht="14.25" thickBot="1" x14ac:dyDescent="0.2">
      <c r="B93" s="508"/>
      <c r="C93" s="511"/>
      <c r="D93" s="136"/>
      <c r="E93" s="128"/>
      <c r="F93" s="172"/>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43"/>
      <c r="AH93" s="143"/>
      <c r="AI93" s="143"/>
      <c r="AJ93" s="143"/>
      <c r="AK93" s="144" t="str">
        <f t="shared" ref="AK93" si="58">IF(D93="","",COUNT($F$75:$AJ$75)-AL93)</f>
        <v/>
      </c>
      <c r="AL93" s="128" t="str">
        <f t="shared" si="57"/>
        <v/>
      </c>
      <c r="AM93" s="128" t="str">
        <f t="shared" si="55"/>
        <v/>
      </c>
      <c r="AN93" s="84" t="str">
        <f t="shared" si="56"/>
        <v/>
      </c>
      <c r="AO93" s="514"/>
      <c r="AQ93" s="114">
        <f>+COUNTIF(F93:AJ93,"－")</f>
        <v>0</v>
      </c>
      <c r="AR93" s="114">
        <f>+COUNTIF(F93:AJ93,"外")</f>
        <v>0</v>
      </c>
    </row>
    <row r="94" spans="2:44" ht="14.25" thickBot="1" x14ac:dyDescent="0.2">
      <c r="B94" s="145"/>
      <c r="C94" s="146"/>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47"/>
      <c r="AN94" s="148" t="s">
        <v>153</v>
      </c>
      <c r="AO94" s="149" t="str">
        <f>IF(AO78&gt;=0.285,"OK","NG")</f>
        <v>OK</v>
      </c>
      <c r="AQ94" s="47"/>
      <c r="AR94" s="47"/>
    </row>
    <row r="96" spans="2:44" hidden="1" x14ac:dyDescent="0.15">
      <c r="F96" s="47">
        <f>YEAR(F99)</f>
        <v>2025</v>
      </c>
      <c r="G96" s="47">
        <f>MONTH(F99)</f>
        <v>8</v>
      </c>
    </row>
    <row r="97" spans="2:44" x14ac:dyDescent="0.15">
      <c r="B97" s="515"/>
      <c r="C97" s="516"/>
      <c r="D97" s="517"/>
      <c r="E97" s="151" t="s">
        <v>141</v>
      </c>
      <c r="F97" s="523">
        <f>F99</f>
        <v>45870</v>
      </c>
      <c r="G97" s="524"/>
      <c r="H97" s="524"/>
      <c r="I97" s="524"/>
      <c r="J97" s="524"/>
      <c r="K97" s="524"/>
      <c r="L97" s="524"/>
      <c r="M97" s="524"/>
      <c r="N97" s="524"/>
      <c r="O97" s="524"/>
      <c r="P97" s="524"/>
      <c r="Q97" s="524"/>
      <c r="R97" s="524"/>
      <c r="S97" s="524"/>
      <c r="T97" s="524"/>
      <c r="U97" s="524"/>
      <c r="V97" s="524"/>
      <c r="W97" s="524"/>
      <c r="X97" s="524"/>
      <c r="Y97" s="524"/>
      <c r="Z97" s="524"/>
      <c r="AA97" s="524"/>
      <c r="AB97" s="524"/>
      <c r="AC97" s="524"/>
      <c r="AD97" s="524"/>
      <c r="AE97" s="524"/>
      <c r="AF97" s="524"/>
      <c r="AG97" s="524"/>
      <c r="AH97" s="524"/>
      <c r="AI97" s="524"/>
      <c r="AJ97" s="524"/>
      <c r="AK97" s="526" t="s">
        <v>80</v>
      </c>
      <c r="AL97" s="529" t="s">
        <v>81</v>
      </c>
      <c r="AM97" s="532" t="s">
        <v>73</v>
      </c>
      <c r="AN97" s="481" t="s">
        <v>142</v>
      </c>
      <c r="AO97" s="479" t="s">
        <v>143</v>
      </c>
      <c r="AQ97" s="502" t="s">
        <v>144</v>
      </c>
      <c r="AR97" s="502" t="s">
        <v>109</v>
      </c>
    </row>
    <row r="98" spans="2:44" ht="13.5" hidden="1" customHeight="1" x14ac:dyDescent="0.15">
      <c r="B98" s="518"/>
      <c r="C98" s="505"/>
      <c r="D98" s="519"/>
      <c r="E98" s="152"/>
      <c r="F98" s="94">
        <f>DATE($F96,$G96,1)</f>
        <v>45870</v>
      </c>
      <c r="G98" s="94">
        <f t="shared" ref="G98:AJ98" si="59">F98+1</f>
        <v>45871</v>
      </c>
      <c r="H98" s="94">
        <f t="shared" si="59"/>
        <v>45872</v>
      </c>
      <c r="I98" s="94">
        <f t="shared" si="59"/>
        <v>45873</v>
      </c>
      <c r="J98" s="94">
        <f t="shared" si="59"/>
        <v>45874</v>
      </c>
      <c r="K98" s="94">
        <f t="shared" si="59"/>
        <v>45875</v>
      </c>
      <c r="L98" s="94">
        <f t="shared" si="59"/>
        <v>45876</v>
      </c>
      <c r="M98" s="94">
        <f t="shared" si="59"/>
        <v>45877</v>
      </c>
      <c r="N98" s="94">
        <f t="shared" si="59"/>
        <v>45878</v>
      </c>
      <c r="O98" s="94">
        <f t="shared" si="59"/>
        <v>45879</v>
      </c>
      <c r="P98" s="94">
        <f t="shared" si="59"/>
        <v>45880</v>
      </c>
      <c r="Q98" s="94">
        <f t="shared" si="59"/>
        <v>45881</v>
      </c>
      <c r="R98" s="94">
        <f t="shared" si="59"/>
        <v>45882</v>
      </c>
      <c r="S98" s="94">
        <f t="shared" si="59"/>
        <v>45883</v>
      </c>
      <c r="T98" s="94">
        <f t="shared" si="59"/>
        <v>45884</v>
      </c>
      <c r="U98" s="94">
        <f t="shared" si="59"/>
        <v>45885</v>
      </c>
      <c r="V98" s="94">
        <f t="shared" si="59"/>
        <v>45886</v>
      </c>
      <c r="W98" s="94">
        <f t="shared" si="59"/>
        <v>45887</v>
      </c>
      <c r="X98" s="94">
        <f t="shared" si="59"/>
        <v>45888</v>
      </c>
      <c r="Y98" s="94">
        <f t="shared" si="59"/>
        <v>45889</v>
      </c>
      <c r="Z98" s="94">
        <f t="shared" si="59"/>
        <v>45890</v>
      </c>
      <c r="AA98" s="94">
        <f t="shared" si="59"/>
        <v>45891</v>
      </c>
      <c r="AB98" s="94">
        <f t="shared" si="59"/>
        <v>45892</v>
      </c>
      <c r="AC98" s="94">
        <f t="shared" si="59"/>
        <v>45893</v>
      </c>
      <c r="AD98" s="94">
        <f t="shared" si="59"/>
        <v>45894</v>
      </c>
      <c r="AE98" s="94">
        <f t="shared" si="59"/>
        <v>45895</v>
      </c>
      <c r="AF98" s="94">
        <f t="shared" si="59"/>
        <v>45896</v>
      </c>
      <c r="AG98" s="94">
        <f t="shared" si="59"/>
        <v>45897</v>
      </c>
      <c r="AH98" s="94">
        <f t="shared" si="59"/>
        <v>45898</v>
      </c>
      <c r="AI98" s="94">
        <f t="shared" si="59"/>
        <v>45899</v>
      </c>
      <c r="AJ98" s="94">
        <f t="shared" si="59"/>
        <v>45900</v>
      </c>
      <c r="AK98" s="527"/>
      <c r="AL98" s="530"/>
      <c r="AM98" s="533"/>
      <c r="AN98" s="481"/>
      <c r="AO98" s="479"/>
      <c r="AQ98" s="502"/>
      <c r="AR98" s="502"/>
    </row>
    <row r="99" spans="2:44" x14ac:dyDescent="0.15">
      <c r="B99" s="518"/>
      <c r="C99" s="505"/>
      <c r="D99" s="519"/>
      <c r="E99" s="153" t="s">
        <v>145</v>
      </c>
      <c r="F99" s="154">
        <f>IF(EDATE(F74,1)&gt;$F$8,"",EDATE(F74,1))</f>
        <v>45870</v>
      </c>
      <c r="G99" s="94">
        <f t="shared" ref="G99:AJ99" si="60">IF(G98&gt;$F$8,"",IF(F99=EOMONTH(DATE($F96,$G96,1),0),"",IF(F99="","",F99+1)))</f>
        <v>45871</v>
      </c>
      <c r="H99" s="94">
        <f t="shared" si="60"/>
        <v>45872</v>
      </c>
      <c r="I99" s="94">
        <f t="shared" si="60"/>
        <v>45873</v>
      </c>
      <c r="J99" s="94">
        <f t="shared" si="60"/>
        <v>45874</v>
      </c>
      <c r="K99" s="94">
        <f t="shared" si="60"/>
        <v>45875</v>
      </c>
      <c r="L99" s="94">
        <f t="shared" si="60"/>
        <v>45876</v>
      </c>
      <c r="M99" s="94">
        <f t="shared" si="60"/>
        <v>45877</v>
      </c>
      <c r="N99" s="94">
        <f t="shared" si="60"/>
        <v>45878</v>
      </c>
      <c r="O99" s="94">
        <f t="shared" si="60"/>
        <v>45879</v>
      </c>
      <c r="P99" s="94">
        <f t="shared" si="60"/>
        <v>45880</v>
      </c>
      <c r="Q99" s="94">
        <f t="shared" si="60"/>
        <v>45881</v>
      </c>
      <c r="R99" s="94">
        <f t="shared" si="60"/>
        <v>45882</v>
      </c>
      <c r="S99" s="94">
        <f t="shared" si="60"/>
        <v>45883</v>
      </c>
      <c r="T99" s="94">
        <f t="shared" si="60"/>
        <v>45884</v>
      </c>
      <c r="U99" s="94">
        <f t="shared" si="60"/>
        <v>45885</v>
      </c>
      <c r="V99" s="94">
        <f t="shared" si="60"/>
        <v>45886</v>
      </c>
      <c r="W99" s="94">
        <f t="shared" si="60"/>
        <v>45887</v>
      </c>
      <c r="X99" s="94">
        <f t="shared" si="60"/>
        <v>45888</v>
      </c>
      <c r="Y99" s="94">
        <f t="shared" si="60"/>
        <v>45889</v>
      </c>
      <c r="Z99" s="94">
        <f t="shared" si="60"/>
        <v>45890</v>
      </c>
      <c r="AA99" s="94">
        <f t="shared" si="60"/>
        <v>45891</v>
      </c>
      <c r="AB99" s="94">
        <f t="shared" si="60"/>
        <v>45892</v>
      </c>
      <c r="AC99" s="94">
        <f t="shared" si="60"/>
        <v>45893</v>
      </c>
      <c r="AD99" s="94">
        <f t="shared" si="60"/>
        <v>45894</v>
      </c>
      <c r="AE99" s="94">
        <f t="shared" si="60"/>
        <v>45895</v>
      </c>
      <c r="AF99" s="94">
        <f t="shared" si="60"/>
        <v>45896</v>
      </c>
      <c r="AG99" s="94">
        <f t="shared" si="60"/>
        <v>45897</v>
      </c>
      <c r="AH99" s="94">
        <f t="shared" si="60"/>
        <v>45898</v>
      </c>
      <c r="AI99" s="94" t="str">
        <f t="shared" si="60"/>
        <v/>
      </c>
      <c r="AJ99" s="94" t="str">
        <f t="shared" si="60"/>
        <v/>
      </c>
      <c r="AK99" s="527"/>
      <c r="AL99" s="530"/>
      <c r="AM99" s="533"/>
      <c r="AN99" s="481"/>
      <c r="AO99" s="479"/>
      <c r="AQ99" s="502"/>
      <c r="AR99" s="502"/>
    </row>
    <row r="100" spans="2:44" x14ac:dyDescent="0.15">
      <c r="B100" s="520"/>
      <c r="C100" s="521"/>
      <c r="D100" s="522"/>
      <c r="E100" s="89" t="s">
        <v>65</v>
      </c>
      <c r="F100" s="155" t="str">
        <f>IFERROR(TEXT(WEEKDAY(+F99),"aaa"),"")</f>
        <v>金</v>
      </c>
      <c r="G100" s="155" t="str">
        <f t="shared" ref="G100:AJ100" si="61">IFERROR(TEXT(WEEKDAY(+G99),"aaa"),"")</f>
        <v>土</v>
      </c>
      <c r="H100" s="155" t="str">
        <f t="shared" si="61"/>
        <v>日</v>
      </c>
      <c r="I100" s="155" t="str">
        <f t="shared" si="61"/>
        <v>月</v>
      </c>
      <c r="J100" s="155" t="str">
        <f t="shared" si="61"/>
        <v>火</v>
      </c>
      <c r="K100" s="155" t="str">
        <f t="shared" si="61"/>
        <v>水</v>
      </c>
      <c r="L100" s="155" t="str">
        <f t="shared" si="61"/>
        <v>木</v>
      </c>
      <c r="M100" s="155" t="str">
        <f t="shared" si="61"/>
        <v>金</v>
      </c>
      <c r="N100" s="155" t="str">
        <f t="shared" si="61"/>
        <v>土</v>
      </c>
      <c r="O100" s="155" t="str">
        <f t="shared" si="61"/>
        <v>日</v>
      </c>
      <c r="P100" s="155" t="str">
        <f t="shared" si="61"/>
        <v>月</v>
      </c>
      <c r="Q100" s="155" t="str">
        <f t="shared" si="61"/>
        <v>火</v>
      </c>
      <c r="R100" s="155" t="str">
        <f t="shared" si="61"/>
        <v>水</v>
      </c>
      <c r="S100" s="155" t="str">
        <f t="shared" si="61"/>
        <v>木</v>
      </c>
      <c r="T100" s="155" t="str">
        <f t="shared" si="61"/>
        <v>金</v>
      </c>
      <c r="U100" s="155" t="str">
        <f t="shared" si="61"/>
        <v>土</v>
      </c>
      <c r="V100" s="155" t="str">
        <f t="shared" si="61"/>
        <v>日</v>
      </c>
      <c r="W100" s="155" t="str">
        <f t="shared" si="61"/>
        <v>月</v>
      </c>
      <c r="X100" s="155" t="str">
        <f t="shared" si="61"/>
        <v>火</v>
      </c>
      <c r="Y100" s="155" t="str">
        <f t="shared" si="61"/>
        <v>水</v>
      </c>
      <c r="Z100" s="155" t="str">
        <f t="shared" si="61"/>
        <v>木</v>
      </c>
      <c r="AA100" s="155" t="str">
        <f t="shared" si="61"/>
        <v>金</v>
      </c>
      <c r="AB100" s="155" t="str">
        <f t="shared" si="61"/>
        <v>土</v>
      </c>
      <c r="AC100" s="155" t="str">
        <f t="shared" si="61"/>
        <v>日</v>
      </c>
      <c r="AD100" s="155" t="str">
        <f t="shared" si="61"/>
        <v>月</v>
      </c>
      <c r="AE100" s="155" t="str">
        <f t="shared" si="61"/>
        <v>火</v>
      </c>
      <c r="AF100" s="155" t="str">
        <f t="shared" si="61"/>
        <v>水</v>
      </c>
      <c r="AG100" s="155" t="str">
        <f t="shared" si="61"/>
        <v>木</v>
      </c>
      <c r="AH100" s="155" t="str">
        <f t="shared" si="61"/>
        <v>金</v>
      </c>
      <c r="AI100" s="155" t="str">
        <f t="shared" si="61"/>
        <v/>
      </c>
      <c r="AJ100" s="155" t="str">
        <f t="shared" si="61"/>
        <v/>
      </c>
      <c r="AK100" s="527"/>
      <c r="AL100" s="530"/>
      <c r="AM100" s="533"/>
      <c r="AN100" s="481"/>
      <c r="AO100" s="479"/>
      <c r="AQ100" s="502"/>
      <c r="AR100" s="502"/>
    </row>
    <row r="101" spans="2:44" ht="21" customHeight="1" x14ac:dyDescent="0.15">
      <c r="B101" s="156" t="s">
        <v>146</v>
      </c>
      <c r="C101" s="157" t="s">
        <v>160</v>
      </c>
      <c r="D101" s="101" t="s">
        <v>148</v>
      </c>
      <c r="E101" s="102" t="s">
        <v>149</v>
      </c>
      <c r="F101" s="103"/>
      <c r="G101" s="104"/>
      <c r="H101" s="104"/>
      <c r="I101" s="104"/>
      <c r="J101" s="104"/>
      <c r="K101" s="104"/>
      <c r="L101" s="104"/>
      <c r="M101" s="104"/>
      <c r="N101" s="104"/>
      <c r="O101" s="104"/>
      <c r="P101" s="104"/>
      <c r="Q101" s="104"/>
      <c r="R101" s="104"/>
      <c r="S101" s="104"/>
      <c r="T101" s="104"/>
      <c r="U101" s="104"/>
      <c r="V101" s="104"/>
      <c r="W101" s="104"/>
      <c r="X101" s="104"/>
      <c r="Y101" s="104"/>
      <c r="Z101" s="104"/>
      <c r="AA101" s="104"/>
      <c r="AB101" s="104"/>
      <c r="AC101" s="104"/>
      <c r="AD101" s="104"/>
      <c r="AE101" s="104"/>
      <c r="AF101" s="104"/>
      <c r="AG101" s="130"/>
      <c r="AH101" s="130"/>
      <c r="AI101" s="130"/>
      <c r="AJ101" s="130"/>
      <c r="AK101" s="528"/>
      <c r="AL101" s="531"/>
      <c r="AM101" s="534"/>
      <c r="AN101" s="106" t="s">
        <v>159</v>
      </c>
      <c r="AO101" s="105" t="s">
        <v>108</v>
      </c>
      <c r="AQ101" s="503"/>
      <c r="AR101" s="503"/>
    </row>
    <row r="102" spans="2:44" ht="13.5" customHeight="1" x14ac:dyDescent="0.15">
      <c r="B102" s="506" t="s">
        <v>75</v>
      </c>
      <c r="C102" s="509" t="s">
        <v>76</v>
      </c>
      <c r="D102" s="107" t="s">
        <v>136</v>
      </c>
      <c r="E102" s="108"/>
      <c r="F102" s="109" t="s">
        <v>83</v>
      </c>
      <c r="G102" s="110"/>
      <c r="H102" s="110"/>
      <c r="I102" s="110"/>
      <c r="J102" s="165"/>
      <c r="K102" s="165"/>
      <c r="L102" s="165" t="s">
        <v>83</v>
      </c>
      <c r="M102" s="165" t="s">
        <v>83</v>
      </c>
      <c r="N102" s="165"/>
      <c r="O102" s="165"/>
      <c r="P102" s="165"/>
      <c r="Q102" s="165"/>
      <c r="R102" s="165"/>
      <c r="S102" s="165" t="s">
        <v>83</v>
      </c>
      <c r="T102" s="165" t="s">
        <v>83</v>
      </c>
      <c r="U102" s="165"/>
      <c r="V102" s="165"/>
      <c r="W102" s="165"/>
      <c r="X102" s="165"/>
      <c r="Y102" s="165"/>
      <c r="Z102" s="165" t="s">
        <v>83</v>
      </c>
      <c r="AA102" s="165" t="s">
        <v>83</v>
      </c>
      <c r="AB102" s="165"/>
      <c r="AC102" s="165"/>
      <c r="AD102" s="165"/>
      <c r="AE102" s="165"/>
      <c r="AF102" s="165"/>
      <c r="AG102" s="165" t="s">
        <v>83</v>
      </c>
      <c r="AH102" s="165" t="s">
        <v>101</v>
      </c>
      <c r="AI102" s="171"/>
      <c r="AJ102" s="171"/>
      <c r="AK102" s="112">
        <f>IF(D102="","",COUNT($F$99:$AJ$99)-AL102)</f>
        <v>29</v>
      </c>
      <c r="AL102" s="113">
        <f>IF(D102="","",AQ102+AR102)</f>
        <v>0</v>
      </c>
      <c r="AM102" s="113">
        <f>IF(D102="","",COUNTIF(F102:AJ102,"休"))</f>
        <v>8</v>
      </c>
      <c r="AN102" s="84">
        <f>IF(D102="","",IFERROR(ROUND(AM102/AK102,3),""))</f>
        <v>0.27600000000000002</v>
      </c>
      <c r="AO102" s="512">
        <f>ROUND(AVERAGE(AN102:AN117),3)</f>
        <v>0.30399999999999999</v>
      </c>
      <c r="AQ102" s="114">
        <f>+COUNTIF(F102:AJ102,"－")</f>
        <v>0</v>
      </c>
      <c r="AR102" s="114">
        <f>+COUNTIF(F102:AJ102,"外")</f>
        <v>0</v>
      </c>
    </row>
    <row r="103" spans="2:44" ht="13.5" customHeight="1" x14ac:dyDescent="0.15">
      <c r="B103" s="507"/>
      <c r="C103" s="510"/>
      <c r="D103" s="115" t="s">
        <v>137</v>
      </c>
      <c r="E103" s="108"/>
      <c r="F103" s="160"/>
      <c r="G103" s="117"/>
      <c r="H103" s="117"/>
      <c r="I103" s="117"/>
      <c r="J103" s="137" t="s">
        <v>83</v>
      </c>
      <c r="K103" s="137" t="s">
        <v>83</v>
      </c>
      <c r="L103" s="126"/>
      <c r="M103" s="126"/>
      <c r="N103" s="126"/>
      <c r="O103" s="126"/>
      <c r="P103" s="126"/>
      <c r="Q103" s="137" t="s">
        <v>83</v>
      </c>
      <c r="R103" s="137" t="s">
        <v>83</v>
      </c>
      <c r="S103" s="126"/>
      <c r="T103" s="126"/>
      <c r="U103" s="126"/>
      <c r="V103" s="126"/>
      <c r="W103" s="126"/>
      <c r="X103" s="137" t="s">
        <v>83</v>
      </c>
      <c r="Y103" s="137" t="s">
        <v>83</v>
      </c>
      <c r="Z103" s="126"/>
      <c r="AA103" s="126"/>
      <c r="AB103" s="126"/>
      <c r="AC103" s="126"/>
      <c r="AD103" s="126"/>
      <c r="AE103" s="137" t="s">
        <v>83</v>
      </c>
      <c r="AF103" s="137" t="s">
        <v>83</v>
      </c>
      <c r="AG103" s="174"/>
      <c r="AH103" s="126" t="s">
        <v>101</v>
      </c>
      <c r="AI103" s="117"/>
      <c r="AJ103" s="161"/>
      <c r="AK103" s="112">
        <f t="shared" ref="AK103:AK107" si="62">IF(D103="","",COUNT($F$99:$AJ$99)-AL103)</f>
        <v>29</v>
      </c>
      <c r="AL103" s="113">
        <f t="shared" ref="AL103:AL107" si="63">IF(D103="","",AQ103+AR103)</f>
        <v>0</v>
      </c>
      <c r="AM103" s="113">
        <f t="shared" ref="AM103:AM107" si="64">IF(D103="","",COUNTIF(F103:AJ103,"休"))</f>
        <v>8</v>
      </c>
      <c r="AN103" s="84">
        <f t="shared" ref="AN103:AN107" si="65">IF(D103="","",IFERROR(ROUND(AM103/AK103,3),""))</f>
        <v>0.27600000000000002</v>
      </c>
      <c r="AO103" s="513"/>
      <c r="AQ103" s="114">
        <f>+COUNTIF(F103:AJ103,"－")</f>
        <v>0</v>
      </c>
      <c r="AR103" s="114">
        <f>+COUNTIF(F103:AJ103,"外")</f>
        <v>0</v>
      </c>
    </row>
    <row r="104" spans="2:44" x14ac:dyDescent="0.15">
      <c r="B104" s="507"/>
      <c r="C104" s="510"/>
      <c r="D104" s="120" t="s">
        <v>138</v>
      </c>
      <c r="E104" s="108"/>
      <c r="F104" s="160"/>
      <c r="G104" s="117" t="s">
        <v>83</v>
      </c>
      <c r="H104" s="117" t="s">
        <v>83</v>
      </c>
      <c r="I104" s="117"/>
      <c r="J104" s="117"/>
      <c r="K104" s="117" t="s">
        <v>83</v>
      </c>
      <c r="L104" s="117"/>
      <c r="M104" s="117"/>
      <c r="N104" s="117"/>
      <c r="O104" s="117" t="s">
        <v>83</v>
      </c>
      <c r="P104" s="117"/>
      <c r="Q104" s="117"/>
      <c r="R104" s="117" t="s">
        <v>83</v>
      </c>
      <c r="S104" s="117"/>
      <c r="T104" s="117"/>
      <c r="U104" s="117" t="s">
        <v>83</v>
      </c>
      <c r="V104" s="117" t="s">
        <v>83</v>
      </c>
      <c r="W104" s="117"/>
      <c r="X104" s="117"/>
      <c r="Y104" s="117" t="s">
        <v>83</v>
      </c>
      <c r="Z104" s="117"/>
      <c r="AA104" s="117"/>
      <c r="AB104" s="117"/>
      <c r="AC104" s="117" t="s">
        <v>83</v>
      </c>
      <c r="AD104" s="117"/>
      <c r="AE104" s="117"/>
      <c r="AF104" s="117" t="s">
        <v>83</v>
      </c>
      <c r="AG104" s="161"/>
      <c r="AH104" s="161" t="s">
        <v>101</v>
      </c>
      <c r="AI104" s="161"/>
      <c r="AJ104" s="161"/>
      <c r="AK104" s="112">
        <f t="shared" si="62"/>
        <v>29</v>
      </c>
      <c r="AL104" s="113">
        <f t="shared" si="63"/>
        <v>0</v>
      </c>
      <c r="AM104" s="113">
        <f t="shared" si="64"/>
        <v>10</v>
      </c>
      <c r="AN104" s="84">
        <f t="shared" si="65"/>
        <v>0.34499999999999997</v>
      </c>
      <c r="AO104" s="513"/>
      <c r="AQ104" s="114">
        <f>+COUNTIF(F104:AJ104,"－")</f>
        <v>0</v>
      </c>
      <c r="AR104" s="114">
        <f t="shared" ref="AR104:AR107" si="66">+COUNTIF(F104:AJ104,"外")</f>
        <v>0</v>
      </c>
    </row>
    <row r="105" spans="2:44" x14ac:dyDescent="0.15">
      <c r="B105" s="507"/>
      <c r="C105" s="510"/>
      <c r="D105" s="120" t="s">
        <v>139</v>
      </c>
      <c r="E105" s="121"/>
      <c r="F105" s="160" t="s">
        <v>83</v>
      </c>
      <c r="G105" s="117"/>
      <c r="H105" s="117"/>
      <c r="I105" s="117" t="s">
        <v>83</v>
      </c>
      <c r="J105" s="117"/>
      <c r="K105" s="117"/>
      <c r="L105" s="117"/>
      <c r="M105" s="117" t="s">
        <v>83</v>
      </c>
      <c r="N105" s="117"/>
      <c r="O105" s="117"/>
      <c r="P105" s="117" t="s">
        <v>83</v>
      </c>
      <c r="Q105" s="117"/>
      <c r="R105" s="117"/>
      <c r="S105" s="117"/>
      <c r="T105" s="117" t="s">
        <v>83</v>
      </c>
      <c r="U105" s="117"/>
      <c r="V105" s="117"/>
      <c r="W105" s="117" t="s">
        <v>83</v>
      </c>
      <c r="X105" s="117"/>
      <c r="Y105" s="117"/>
      <c r="Z105" s="117"/>
      <c r="AA105" s="117" t="s">
        <v>83</v>
      </c>
      <c r="AB105" s="117"/>
      <c r="AC105" s="117"/>
      <c r="AD105" s="117" t="s">
        <v>83</v>
      </c>
      <c r="AE105" s="117"/>
      <c r="AF105" s="117"/>
      <c r="AG105" s="117"/>
      <c r="AH105" s="161" t="s">
        <v>101</v>
      </c>
      <c r="AI105" s="161"/>
      <c r="AJ105" s="161"/>
      <c r="AK105" s="112">
        <f t="shared" si="62"/>
        <v>29</v>
      </c>
      <c r="AL105" s="113">
        <f t="shared" si="63"/>
        <v>0</v>
      </c>
      <c r="AM105" s="113">
        <f t="shared" si="64"/>
        <v>8</v>
      </c>
      <c r="AN105" s="84">
        <f t="shared" si="65"/>
        <v>0.27600000000000002</v>
      </c>
      <c r="AO105" s="513"/>
      <c r="AQ105" s="114">
        <f>+COUNTIF(F105:AJ105,"－")</f>
        <v>0</v>
      </c>
      <c r="AR105" s="114">
        <f t="shared" si="66"/>
        <v>0</v>
      </c>
    </row>
    <row r="106" spans="2:44" x14ac:dyDescent="0.15">
      <c r="B106" s="507"/>
      <c r="C106" s="510"/>
      <c r="D106" s="120" t="s">
        <v>140</v>
      </c>
      <c r="E106" s="108"/>
      <c r="F106" s="160"/>
      <c r="G106" s="117" t="s">
        <v>83</v>
      </c>
      <c r="H106" s="117"/>
      <c r="I106" s="117"/>
      <c r="J106" s="117" t="s">
        <v>83</v>
      </c>
      <c r="K106" s="117"/>
      <c r="L106" s="117"/>
      <c r="M106" s="117"/>
      <c r="N106" s="117" t="s">
        <v>83</v>
      </c>
      <c r="O106" s="117"/>
      <c r="P106" s="117"/>
      <c r="Q106" s="117" t="s">
        <v>83</v>
      </c>
      <c r="R106" s="117"/>
      <c r="S106" s="117"/>
      <c r="T106" s="117"/>
      <c r="U106" s="117" t="s">
        <v>83</v>
      </c>
      <c r="V106" s="117"/>
      <c r="W106" s="117"/>
      <c r="X106" s="117" t="s">
        <v>83</v>
      </c>
      <c r="Y106" s="117"/>
      <c r="Z106" s="117"/>
      <c r="AA106" s="117"/>
      <c r="AB106" s="117" t="s">
        <v>83</v>
      </c>
      <c r="AC106" s="117"/>
      <c r="AD106" s="117"/>
      <c r="AE106" s="117" t="s">
        <v>83</v>
      </c>
      <c r="AF106" s="117"/>
      <c r="AG106" s="117"/>
      <c r="AH106" s="117" t="s">
        <v>101</v>
      </c>
      <c r="AI106" s="117"/>
      <c r="AJ106" s="117"/>
      <c r="AK106" s="112">
        <f t="shared" si="62"/>
        <v>29</v>
      </c>
      <c r="AL106" s="113">
        <f t="shared" si="63"/>
        <v>0</v>
      </c>
      <c r="AM106" s="113">
        <f t="shared" si="64"/>
        <v>8</v>
      </c>
      <c r="AN106" s="84">
        <f t="shared" si="65"/>
        <v>0.27600000000000002</v>
      </c>
      <c r="AO106" s="513"/>
      <c r="AQ106" s="114">
        <f t="shared" ref="AQ106:AQ107" si="67">+COUNTIF(F106:AJ106,"－")</f>
        <v>0</v>
      </c>
      <c r="AR106" s="114">
        <f t="shared" si="66"/>
        <v>0</v>
      </c>
    </row>
    <row r="107" spans="2:44" x14ac:dyDescent="0.15">
      <c r="B107" s="508"/>
      <c r="C107" s="511"/>
      <c r="D107" s="122">
        <f>E$30</f>
        <v>0</v>
      </c>
      <c r="E107" s="123"/>
      <c r="F107" s="172"/>
      <c r="G107" s="126"/>
      <c r="H107" s="126"/>
      <c r="I107" s="126"/>
      <c r="J107" s="126"/>
      <c r="K107" s="126"/>
      <c r="L107" s="126"/>
      <c r="M107" s="126"/>
      <c r="N107" s="126"/>
      <c r="O107" s="126"/>
      <c r="P107" s="126"/>
      <c r="Q107" s="126"/>
      <c r="R107" s="126"/>
      <c r="S107" s="126"/>
      <c r="T107" s="126"/>
      <c r="U107" s="126"/>
      <c r="V107" s="126"/>
      <c r="W107" s="126"/>
      <c r="X107" s="126"/>
      <c r="Y107" s="126"/>
      <c r="Z107" s="126"/>
      <c r="AA107" s="126"/>
      <c r="AB107" s="126"/>
      <c r="AC107" s="126"/>
      <c r="AD107" s="126"/>
      <c r="AE107" s="126"/>
      <c r="AF107" s="126"/>
      <c r="AG107" s="127"/>
      <c r="AH107" s="127"/>
      <c r="AI107" s="127"/>
      <c r="AJ107" s="127"/>
      <c r="AK107" s="112">
        <f t="shared" si="62"/>
        <v>29</v>
      </c>
      <c r="AL107" s="113">
        <f t="shared" si="63"/>
        <v>0</v>
      </c>
      <c r="AM107" s="128">
        <f t="shared" si="64"/>
        <v>0</v>
      </c>
      <c r="AN107" s="84">
        <f t="shared" si="65"/>
        <v>0</v>
      </c>
      <c r="AO107" s="513"/>
      <c r="AQ107" s="114">
        <f t="shared" si="67"/>
        <v>0</v>
      </c>
      <c r="AR107" s="114">
        <f t="shared" si="66"/>
        <v>0</v>
      </c>
    </row>
    <row r="108" spans="2:44" x14ac:dyDescent="0.15">
      <c r="B108" s="506" t="s">
        <v>77</v>
      </c>
      <c r="C108" s="509" t="s">
        <v>78</v>
      </c>
      <c r="D108" s="101" t="s">
        <v>152</v>
      </c>
      <c r="E108" s="129" t="s">
        <v>149</v>
      </c>
      <c r="F108" s="103"/>
      <c r="G108" s="104"/>
      <c r="H108" s="104"/>
      <c r="I108" s="104"/>
      <c r="J108" s="104"/>
      <c r="K108" s="104"/>
      <c r="L108" s="104"/>
      <c r="M108" s="104"/>
      <c r="N108" s="104"/>
      <c r="O108" s="104"/>
      <c r="P108" s="104"/>
      <c r="Q108" s="104"/>
      <c r="R108" s="104"/>
      <c r="S108" s="104"/>
      <c r="T108" s="104"/>
      <c r="U108" s="104"/>
      <c r="V108" s="104"/>
      <c r="W108" s="104"/>
      <c r="X108" s="104"/>
      <c r="Y108" s="104"/>
      <c r="Z108" s="104"/>
      <c r="AA108" s="104"/>
      <c r="AB108" s="104"/>
      <c r="AC108" s="104"/>
      <c r="AD108" s="104"/>
      <c r="AE108" s="104"/>
      <c r="AF108" s="104"/>
      <c r="AG108" s="130"/>
      <c r="AH108" s="130"/>
      <c r="AI108" s="130"/>
      <c r="AJ108" s="130"/>
      <c r="AK108" s="131"/>
      <c r="AL108" s="114"/>
      <c r="AM108" s="132"/>
      <c r="AN108" s="133"/>
      <c r="AO108" s="513"/>
    </row>
    <row r="109" spans="2:44" x14ac:dyDescent="0.15">
      <c r="B109" s="507"/>
      <c r="C109" s="510"/>
      <c r="D109" s="134" t="s">
        <v>136</v>
      </c>
      <c r="E109" s="108"/>
      <c r="F109" s="158" t="s">
        <v>83</v>
      </c>
      <c r="G109" s="165"/>
      <c r="H109" s="165"/>
      <c r="I109" s="165"/>
      <c r="J109" s="165"/>
      <c r="K109" s="165" t="s">
        <v>83</v>
      </c>
      <c r="L109" s="165" t="s">
        <v>83</v>
      </c>
      <c r="M109" s="165" t="s">
        <v>83</v>
      </c>
      <c r="N109" s="165"/>
      <c r="O109" s="165"/>
      <c r="P109" s="165"/>
      <c r="Q109" s="165"/>
      <c r="R109" s="165" t="s">
        <v>83</v>
      </c>
      <c r="S109" s="165" t="s">
        <v>83</v>
      </c>
      <c r="T109" s="165" t="s">
        <v>101</v>
      </c>
      <c r="U109" s="165" t="s">
        <v>84</v>
      </c>
      <c r="V109" s="165" t="s">
        <v>84</v>
      </c>
      <c r="W109" s="165" t="s">
        <v>84</v>
      </c>
      <c r="X109" s="165" t="s">
        <v>84</v>
      </c>
      <c r="Y109" s="165" t="s">
        <v>84</v>
      </c>
      <c r="Z109" s="165" t="s">
        <v>84</v>
      </c>
      <c r="AA109" s="165" t="s">
        <v>84</v>
      </c>
      <c r="AB109" s="165" t="s">
        <v>84</v>
      </c>
      <c r="AC109" s="165" t="s">
        <v>84</v>
      </c>
      <c r="AD109" s="165" t="s">
        <v>84</v>
      </c>
      <c r="AE109" s="165" t="s">
        <v>84</v>
      </c>
      <c r="AF109" s="165" t="s">
        <v>84</v>
      </c>
      <c r="AG109" s="165" t="s">
        <v>84</v>
      </c>
      <c r="AH109" s="165" t="s">
        <v>84</v>
      </c>
      <c r="AI109" s="165"/>
      <c r="AJ109" s="165"/>
      <c r="AK109" s="112">
        <f>IF(D109="","",COUNT($F$99:$AJ$99)-AL109)</f>
        <v>15</v>
      </c>
      <c r="AL109" s="113">
        <f>IF(D109="","",AQ109+AR109)</f>
        <v>14</v>
      </c>
      <c r="AM109" s="113">
        <f>IF(D109="","",COUNTIF(F109:AJ109,"休"))</f>
        <v>6</v>
      </c>
      <c r="AN109" s="84">
        <f>IF(D109="","",IFERROR(ROUND(AM109/AK109,3),""))</f>
        <v>0.4</v>
      </c>
      <c r="AO109" s="513"/>
      <c r="AQ109" s="114">
        <f>+COUNTIF(F109:AJ109,"－")</f>
        <v>14</v>
      </c>
      <c r="AR109" s="114">
        <f>+COUNTIF(F109:AJ109,"外")</f>
        <v>0</v>
      </c>
    </row>
    <row r="110" spans="2:44" x14ac:dyDescent="0.15">
      <c r="B110" s="507"/>
      <c r="C110" s="510"/>
      <c r="D110" s="115" t="s">
        <v>137</v>
      </c>
      <c r="E110" s="135"/>
      <c r="F110" s="167"/>
      <c r="G110" s="126" t="s">
        <v>83</v>
      </c>
      <c r="H110" s="137" t="s">
        <v>83</v>
      </c>
      <c r="I110" s="137" t="s">
        <v>83</v>
      </c>
      <c r="J110" s="126"/>
      <c r="K110" s="126"/>
      <c r="L110" s="126"/>
      <c r="M110" s="126"/>
      <c r="N110" s="126" t="s">
        <v>83</v>
      </c>
      <c r="O110" s="137" t="s">
        <v>83</v>
      </c>
      <c r="P110" s="137" t="s">
        <v>83</v>
      </c>
      <c r="Q110" s="137"/>
      <c r="R110" s="137"/>
      <c r="S110" s="126"/>
      <c r="T110" s="126" t="s">
        <v>101</v>
      </c>
      <c r="U110" s="126" t="s">
        <v>84</v>
      </c>
      <c r="V110" s="126" t="s">
        <v>84</v>
      </c>
      <c r="W110" s="126" t="s">
        <v>84</v>
      </c>
      <c r="X110" s="126" t="s">
        <v>84</v>
      </c>
      <c r="Y110" s="126" t="s">
        <v>84</v>
      </c>
      <c r="Z110" s="126" t="s">
        <v>84</v>
      </c>
      <c r="AA110" s="126" t="s">
        <v>84</v>
      </c>
      <c r="AB110" s="126" t="s">
        <v>84</v>
      </c>
      <c r="AC110" s="126" t="s">
        <v>84</v>
      </c>
      <c r="AD110" s="126" t="s">
        <v>84</v>
      </c>
      <c r="AE110" s="126" t="s">
        <v>84</v>
      </c>
      <c r="AF110" s="126" t="s">
        <v>84</v>
      </c>
      <c r="AG110" s="126" t="s">
        <v>84</v>
      </c>
      <c r="AH110" s="126" t="s">
        <v>84</v>
      </c>
      <c r="AI110" s="126"/>
      <c r="AJ110" s="126"/>
      <c r="AK110" s="112">
        <f t="shared" ref="AK110:AK112" si="68">IF(D110="","",COUNT($F$99:$AJ$99)-AL110)</f>
        <v>15</v>
      </c>
      <c r="AL110" s="113">
        <f t="shared" ref="AL110:AL112" si="69">IF(D110="","",AQ110+AR110)</f>
        <v>14</v>
      </c>
      <c r="AM110" s="113">
        <f t="shared" ref="AM110:AM112" si="70">IF(D110="","",COUNTIF(F110:AJ110,"休"))</f>
        <v>6</v>
      </c>
      <c r="AN110" s="84">
        <f t="shared" ref="AN110:AN112" si="71">IF(D110="","",IFERROR(ROUND(AM110/AK110,3),""))</f>
        <v>0.4</v>
      </c>
      <c r="AO110" s="513"/>
      <c r="AQ110" s="114">
        <f>+COUNTIF(F110:AJ110,"－")</f>
        <v>14</v>
      </c>
      <c r="AR110" s="114">
        <f>+COUNTIF(F110:AJ110,"外")</f>
        <v>0</v>
      </c>
    </row>
    <row r="111" spans="2:44" x14ac:dyDescent="0.15">
      <c r="B111" s="507"/>
      <c r="C111" s="510"/>
      <c r="E111" s="135"/>
      <c r="F111" s="160"/>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8"/>
      <c r="AH111" s="118"/>
      <c r="AI111" s="118"/>
      <c r="AJ111" s="118"/>
      <c r="AK111" s="112" t="str">
        <f t="shared" si="68"/>
        <v/>
      </c>
      <c r="AL111" s="113" t="str">
        <f t="shared" si="69"/>
        <v/>
      </c>
      <c r="AM111" s="113" t="str">
        <f t="shared" si="70"/>
        <v/>
      </c>
      <c r="AN111" s="84" t="str">
        <f t="shared" si="71"/>
        <v/>
      </c>
      <c r="AO111" s="513"/>
      <c r="AQ111" s="114">
        <f>+COUNTIF(F111:AJ111,"－")</f>
        <v>0</v>
      </c>
      <c r="AR111" s="114">
        <f>+COUNTIF(F111:AJ111,"外")</f>
        <v>0</v>
      </c>
    </row>
    <row r="112" spans="2:44" x14ac:dyDescent="0.15">
      <c r="B112" s="507"/>
      <c r="C112" s="511"/>
      <c r="D112" s="136"/>
      <c r="E112" s="128"/>
      <c r="F112" s="173"/>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11"/>
      <c r="AH112" s="111"/>
      <c r="AI112" s="111"/>
      <c r="AJ112" s="111"/>
      <c r="AK112" s="112" t="str">
        <f t="shared" si="68"/>
        <v/>
      </c>
      <c r="AL112" s="113" t="str">
        <f t="shared" si="69"/>
        <v/>
      </c>
      <c r="AM112" s="113" t="str">
        <f t="shared" si="70"/>
        <v/>
      </c>
      <c r="AN112" s="84" t="str">
        <f t="shared" si="71"/>
        <v/>
      </c>
      <c r="AO112" s="513"/>
      <c r="AQ112" s="114">
        <f>+COUNTIF(F112:AJ112,"－")</f>
        <v>0</v>
      </c>
      <c r="AR112" s="114">
        <f>+COUNTIF(F112:AJ112,"外")</f>
        <v>0</v>
      </c>
    </row>
    <row r="113" spans="2:44" x14ac:dyDescent="0.15">
      <c r="B113" s="507"/>
      <c r="C113" s="509" t="s">
        <v>79</v>
      </c>
      <c r="D113" s="101" t="s">
        <v>127</v>
      </c>
      <c r="E113" s="138" t="s">
        <v>149</v>
      </c>
      <c r="F113" s="103"/>
      <c r="G113" s="104"/>
      <c r="H113" s="104"/>
      <c r="I113" s="104"/>
      <c r="J113" s="104"/>
      <c r="K113" s="104"/>
      <c r="L113" s="104"/>
      <c r="M113" s="104"/>
      <c r="N113" s="104"/>
      <c r="O113" s="104"/>
      <c r="P113" s="104"/>
      <c r="Q113" s="104"/>
      <c r="R113" s="104"/>
      <c r="S113" s="104"/>
      <c r="T113" s="104"/>
      <c r="U113" s="104"/>
      <c r="V113" s="104"/>
      <c r="W113" s="104"/>
      <c r="X113" s="104"/>
      <c r="Y113" s="104"/>
      <c r="Z113" s="104"/>
      <c r="AA113" s="104"/>
      <c r="AB113" s="104"/>
      <c r="AC113" s="104"/>
      <c r="AD113" s="104"/>
      <c r="AE113" s="104"/>
      <c r="AF113" s="104"/>
      <c r="AG113" s="130"/>
      <c r="AH113" s="130"/>
      <c r="AI113" s="130"/>
      <c r="AJ113" s="130"/>
      <c r="AK113" s="131"/>
      <c r="AL113" s="114"/>
      <c r="AM113" s="139"/>
      <c r="AN113" s="133"/>
      <c r="AO113" s="513"/>
    </row>
    <row r="114" spans="2:44" x14ac:dyDescent="0.15">
      <c r="B114" s="507"/>
      <c r="C114" s="510"/>
      <c r="D114" s="140" t="s">
        <v>137</v>
      </c>
      <c r="E114" s="108"/>
      <c r="F114" s="109" t="s">
        <v>83</v>
      </c>
      <c r="G114" s="110"/>
      <c r="H114" s="110" t="s">
        <v>83</v>
      </c>
      <c r="I114" s="165"/>
      <c r="J114" s="165" t="s">
        <v>83</v>
      </c>
      <c r="K114" s="110"/>
      <c r="L114" s="110" t="s">
        <v>83</v>
      </c>
      <c r="M114" s="110"/>
      <c r="N114" s="110" t="s">
        <v>83</v>
      </c>
      <c r="O114" s="165"/>
      <c r="P114" s="165" t="s">
        <v>83</v>
      </c>
      <c r="Q114" s="110"/>
      <c r="R114" s="110" t="s">
        <v>83</v>
      </c>
      <c r="S114" s="110"/>
      <c r="T114" s="110" t="s">
        <v>83</v>
      </c>
      <c r="U114" s="165"/>
      <c r="V114" s="110" t="s">
        <v>83</v>
      </c>
      <c r="W114" s="165"/>
      <c r="X114" s="165" t="s">
        <v>83</v>
      </c>
      <c r="Y114" s="110"/>
      <c r="Z114" s="110" t="s">
        <v>83</v>
      </c>
      <c r="AA114" s="110"/>
      <c r="AB114" s="110" t="s">
        <v>83</v>
      </c>
      <c r="AC114" s="165"/>
      <c r="AD114" s="110" t="s">
        <v>83</v>
      </c>
      <c r="AE114" s="165"/>
      <c r="AF114" s="165" t="s">
        <v>83</v>
      </c>
      <c r="AG114" s="110"/>
      <c r="AH114" s="110" t="s">
        <v>101</v>
      </c>
      <c r="AI114" s="110"/>
      <c r="AJ114" s="110"/>
      <c r="AK114" s="112">
        <f>IF(D114="","",COUNT($F$99:$AJ$99)-AL114)</f>
        <v>29</v>
      </c>
      <c r="AL114" s="113">
        <f>IF(D114="","",AQ114+AR114)</f>
        <v>0</v>
      </c>
      <c r="AM114" s="113">
        <f>IF(D114="","",COUNTIF(F114:AJ114,"休"))</f>
        <v>14</v>
      </c>
      <c r="AN114" s="84">
        <f>IF(D114="","",IFERROR(ROUND(AM114/AK114,3),""))</f>
        <v>0.48299999999999998</v>
      </c>
      <c r="AO114" s="513"/>
      <c r="AQ114" s="114">
        <f>+COUNTIF(F114:AJ114,"－")</f>
        <v>0</v>
      </c>
      <c r="AR114" s="114">
        <f>+COUNTIF(F114:AJ114,"外")</f>
        <v>0</v>
      </c>
    </row>
    <row r="115" spans="2:44" x14ac:dyDescent="0.15">
      <c r="B115" s="507"/>
      <c r="C115" s="510"/>
      <c r="E115" s="135"/>
      <c r="F115" s="116"/>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8"/>
      <c r="AH115" s="118"/>
      <c r="AI115" s="118"/>
      <c r="AJ115" s="118"/>
      <c r="AK115" s="112" t="str">
        <f t="shared" ref="AK115:AK117" si="72">IF(D115="","",COUNT($F$99:$AJ$99)-AL115)</f>
        <v/>
      </c>
      <c r="AL115" s="113" t="str">
        <f t="shared" ref="AL115:AL117" si="73">IF(D115="","",AQ115+AR115)</f>
        <v/>
      </c>
      <c r="AM115" s="113" t="str">
        <f t="shared" ref="AM115:AM117" si="74">IF(D115="","",COUNTIF(F115:AJ115,"休"))</f>
        <v/>
      </c>
      <c r="AN115" s="84" t="str">
        <f t="shared" ref="AN115:AN117" si="75">IF(D115="","",IFERROR(ROUND(AM115/AK115,3),""))</f>
        <v/>
      </c>
      <c r="AO115" s="513"/>
      <c r="AQ115" s="114">
        <f>+COUNTIF(F115:AJ115,"－")</f>
        <v>0</v>
      </c>
      <c r="AR115" s="114">
        <f>+COUNTIF(F115:AJ115,"外")</f>
        <v>0</v>
      </c>
    </row>
    <row r="116" spans="2:44" x14ac:dyDescent="0.15">
      <c r="B116" s="507"/>
      <c r="C116" s="510"/>
      <c r="E116" s="135"/>
      <c r="F116" s="116"/>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8"/>
      <c r="AH116" s="118"/>
      <c r="AI116" s="118"/>
      <c r="AJ116" s="118"/>
      <c r="AK116" s="112" t="str">
        <f t="shared" si="72"/>
        <v/>
      </c>
      <c r="AL116" s="113" t="str">
        <f t="shared" si="73"/>
        <v/>
      </c>
      <c r="AM116" s="113" t="str">
        <f t="shared" si="74"/>
        <v/>
      </c>
      <c r="AN116" s="84" t="str">
        <f t="shared" si="75"/>
        <v/>
      </c>
      <c r="AO116" s="513"/>
      <c r="AQ116" s="114">
        <f>+COUNTIF(F116:AJ116,"－")</f>
        <v>0</v>
      </c>
      <c r="AR116" s="114">
        <f>+COUNTIF(F116:AJ116,"外")</f>
        <v>0</v>
      </c>
    </row>
    <row r="117" spans="2:44" ht="14.25" thickBot="1" x14ac:dyDescent="0.2">
      <c r="B117" s="508"/>
      <c r="C117" s="511"/>
      <c r="D117" s="136"/>
      <c r="E117" s="128"/>
      <c r="F117" s="172"/>
      <c r="G117" s="125"/>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43"/>
      <c r="AH117" s="143"/>
      <c r="AI117" s="143"/>
      <c r="AJ117" s="143"/>
      <c r="AK117" s="144" t="str">
        <f t="shared" si="72"/>
        <v/>
      </c>
      <c r="AL117" s="128" t="str">
        <f t="shared" si="73"/>
        <v/>
      </c>
      <c r="AM117" s="128" t="str">
        <f t="shared" si="74"/>
        <v/>
      </c>
      <c r="AN117" s="84" t="str">
        <f t="shared" si="75"/>
        <v/>
      </c>
      <c r="AO117" s="514"/>
      <c r="AQ117" s="114">
        <f>+COUNTIF(F117:AJ117,"－")</f>
        <v>0</v>
      </c>
      <c r="AR117" s="114">
        <f>+COUNTIF(F117:AJ117,"外")</f>
        <v>0</v>
      </c>
    </row>
    <row r="118" spans="2:44" ht="14.25" thickBot="1" x14ac:dyDescent="0.2">
      <c r="B118" s="145"/>
      <c r="C118" s="146"/>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47"/>
      <c r="AN118" s="148" t="s">
        <v>153</v>
      </c>
      <c r="AO118" s="149" t="str">
        <f>IF(AO102&gt;=0.285,"OK","NG")</f>
        <v>OK</v>
      </c>
      <c r="AQ118" s="47"/>
      <c r="AR118" s="47"/>
    </row>
    <row r="120" spans="2:44" hidden="1" x14ac:dyDescent="0.15">
      <c r="F120" s="47" t="e">
        <f>YEAR(F123)</f>
        <v>#VALUE!</v>
      </c>
      <c r="G120" s="47" t="e">
        <f>MONTH(F123)</f>
        <v>#VALUE!</v>
      </c>
    </row>
    <row r="121" spans="2:44" x14ac:dyDescent="0.15">
      <c r="B121" s="515"/>
      <c r="C121" s="516"/>
      <c r="D121" s="517"/>
      <c r="E121" s="151" t="s">
        <v>141</v>
      </c>
      <c r="F121" s="523" t="str">
        <f>F123</f>
        <v/>
      </c>
      <c r="G121" s="524"/>
      <c r="H121" s="524"/>
      <c r="I121" s="524"/>
      <c r="J121" s="524"/>
      <c r="K121" s="524"/>
      <c r="L121" s="524"/>
      <c r="M121" s="524"/>
      <c r="N121" s="524"/>
      <c r="O121" s="524"/>
      <c r="P121" s="524"/>
      <c r="Q121" s="524"/>
      <c r="R121" s="524"/>
      <c r="S121" s="524"/>
      <c r="T121" s="524"/>
      <c r="U121" s="524"/>
      <c r="V121" s="524"/>
      <c r="W121" s="524"/>
      <c r="X121" s="524"/>
      <c r="Y121" s="524"/>
      <c r="Z121" s="524"/>
      <c r="AA121" s="524"/>
      <c r="AB121" s="524"/>
      <c r="AC121" s="524"/>
      <c r="AD121" s="524"/>
      <c r="AE121" s="524"/>
      <c r="AF121" s="524"/>
      <c r="AG121" s="524"/>
      <c r="AH121" s="524"/>
      <c r="AI121" s="524"/>
      <c r="AJ121" s="524"/>
      <c r="AK121" s="526" t="s">
        <v>80</v>
      </c>
      <c r="AL121" s="529" t="s">
        <v>81</v>
      </c>
      <c r="AM121" s="532" t="s">
        <v>73</v>
      </c>
      <c r="AN121" s="481" t="s">
        <v>142</v>
      </c>
      <c r="AO121" s="479" t="s">
        <v>143</v>
      </c>
      <c r="AQ121" s="502" t="s">
        <v>144</v>
      </c>
      <c r="AR121" s="502" t="s">
        <v>109</v>
      </c>
    </row>
    <row r="122" spans="2:44" ht="13.5" hidden="1" customHeight="1" x14ac:dyDescent="0.15">
      <c r="B122" s="518"/>
      <c r="C122" s="505"/>
      <c r="D122" s="519"/>
      <c r="E122" s="152"/>
      <c r="F122" s="94" t="e">
        <f>DATE($F120,$G120,1)</f>
        <v>#VALUE!</v>
      </c>
      <c r="G122" s="94" t="e">
        <f t="shared" ref="G122:AJ122" si="76">F122+1</f>
        <v>#VALUE!</v>
      </c>
      <c r="H122" s="94" t="e">
        <f t="shared" si="76"/>
        <v>#VALUE!</v>
      </c>
      <c r="I122" s="94" t="e">
        <f t="shared" si="76"/>
        <v>#VALUE!</v>
      </c>
      <c r="J122" s="94" t="e">
        <f t="shared" si="76"/>
        <v>#VALUE!</v>
      </c>
      <c r="K122" s="94" t="e">
        <f t="shared" si="76"/>
        <v>#VALUE!</v>
      </c>
      <c r="L122" s="94" t="e">
        <f t="shared" si="76"/>
        <v>#VALUE!</v>
      </c>
      <c r="M122" s="94" t="e">
        <f t="shared" si="76"/>
        <v>#VALUE!</v>
      </c>
      <c r="N122" s="94" t="e">
        <f t="shared" si="76"/>
        <v>#VALUE!</v>
      </c>
      <c r="O122" s="94" t="e">
        <f t="shared" si="76"/>
        <v>#VALUE!</v>
      </c>
      <c r="P122" s="94" t="e">
        <f t="shared" si="76"/>
        <v>#VALUE!</v>
      </c>
      <c r="Q122" s="94" t="e">
        <f t="shared" si="76"/>
        <v>#VALUE!</v>
      </c>
      <c r="R122" s="94" t="e">
        <f t="shared" si="76"/>
        <v>#VALUE!</v>
      </c>
      <c r="S122" s="94" t="e">
        <f t="shared" si="76"/>
        <v>#VALUE!</v>
      </c>
      <c r="T122" s="94" t="e">
        <f t="shared" si="76"/>
        <v>#VALUE!</v>
      </c>
      <c r="U122" s="94" t="e">
        <f t="shared" si="76"/>
        <v>#VALUE!</v>
      </c>
      <c r="V122" s="94" t="e">
        <f t="shared" si="76"/>
        <v>#VALUE!</v>
      </c>
      <c r="W122" s="94" t="e">
        <f t="shared" si="76"/>
        <v>#VALUE!</v>
      </c>
      <c r="X122" s="94" t="e">
        <f t="shared" si="76"/>
        <v>#VALUE!</v>
      </c>
      <c r="Y122" s="94" t="e">
        <f t="shared" si="76"/>
        <v>#VALUE!</v>
      </c>
      <c r="Z122" s="94" t="e">
        <f t="shared" si="76"/>
        <v>#VALUE!</v>
      </c>
      <c r="AA122" s="94" t="e">
        <f t="shared" si="76"/>
        <v>#VALUE!</v>
      </c>
      <c r="AB122" s="94" t="e">
        <f t="shared" si="76"/>
        <v>#VALUE!</v>
      </c>
      <c r="AC122" s="94" t="e">
        <f t="shared" si="76"/>
        <v>#VALUE!</v>
      </c>
      <c r="AD122" s="94" t="e">
        <f t="shared" si="76"/>
        <v>#VALUE!</v>
      </c>
      <c r="AE122" s="94" t="e">
        <f t="shared" si="76"/>
        <v>#VALUE!</v>
      </c>
      <c r="AF122" s="94" t="e">
        <f t="shared" si="76"/>
        <v>#VALUE!</v>
      </c>
      <c r="AG122" s="94" t="e">
        <f t="shared" si="76"/>
        <v>#VALUE!</v>
      </c>
      <c r="AH122" s="94" t="e">
        <f t="shared" si="76"/>
        <v>#VALUE!</v>
      </c>
      <c r="AI122" s="94" t="e">
        <f t="shared" si="76"/>
        <v>#VALUE!</v>
      </c>
      <c r="AJ122" s="94" t="e">
        <f t="shared" si="76"/>
        <v>#VALUE!</v>
      </c>
      <c r="AK122" s="527"/>
      <c r="AL122" s="530"/>
      <c r="AM122" s="533"/>
      <c r="AN122" s="481"/>
      <c r="AO122" s="479"/>
      <c r="AQ122" s="502"/>
      <c r="AR122" s="502"/>
    </row>
    <row r="123" spans="2:44" x14ac:dyDescent="0.15">
      <c r="B123" s="518"/>
      <c r="C123" s="505"/>
      <c r="D123" s="519"/>
      <c r="E123" s="153" t="s">
        <v>145</v>
      </c>
      <c r="F123" s="154" t="str">
        <f>IF(EDATE(F98,1)&gt;$F$8,"",EDATE(F98,1))</f>
        <v/>
      </c>
      <c r="G123" s="94" t="e">
        <f t="shared" ref="G123:AJ123" si="77">IF(G122&gt;$F$8,"",IF(F123=EOMONTH(DATE($F120,$G120,1),0),"",IF(F123="","",F123+1)))</f>
        <v>#VALUE!</v>
      </c>
      <c r="H123" s="94" t="e">
        <f t="shared" si="77"/>
        <v>#VALUE!</v>
      </c>
      <c r="I123" s="94" t="e">
        <f t="shared" si="77"/>
        <v>#VALUE!</v>
      </c>
      <c r="J123" s="94" t="e">
        <f t="shared" si="77"/>
        <v>#VALUE!</v>
      </c>
      <c r="K123" s="94" t="e">
        <f t="shared" si="77"/>
        <v>#VALUE!</v>
      </c>
      <c r="L123" s="94" t="e">
        <f t="shared" si="77"/>
        <v>#VALUE!</v>
      </c>
      <c r="M123" s="94" t="e">
        <f t="shared" si="77"/>
        <v>#VALUE!</v>
      </c>
      <c r="N123" s="94" t="e">
        <f t="shared" si="77"/>
        <v>#VALUE!</v>
      </c>
      <c r="O123" s="94" t="e">
        <f t="shared" si="77"/>
        <v>#VALUE!</v>
      </c>
      <c r="P123" s="94" t="e">
        <f t="shared" si="77"/>
        <v>#VALUE!</v>
      </c>
      <c r="Q123" s="94" t="e">
        <f t="shared" si="77"/>
        <v>#VALUE!</v>
      </c>
      <c r="R123" s="94" t="e">
        <f t="shared" si="77"/>
        <v>#VALUE!</v>
      </c>
      <c r="S123" s="94" t="e">
        <f t="shared" si="77"/>
        <v>#VALUE!</v>
      </c>
      <c r="T123" s="94" t="e">
        <f t="shared" si="77"/>
        <v>#VALUE!</v>
      </c>
      <c r="U123" s="94" t="e">
        <f t="shared" si="77"/>
        <v>#VALUE!</v>
      </c>
      <c r="V123" s="94" t="e">
        <f t="shared" si="77"/>
        <v>#VALUE!</v>
      </c>
      <c r="W123" s="94" t="e">
        <f t="shared" si="77"/>
        <v>#VALUE!</v>
      </c>
      <c r="X123" s="94" t="e">
        <f t="shared" si="77"/>
        <v>#VALUE!</v>
      </c>
      <c r="Y123" s="94" t="e">
        <f t="shared" si="77"/>
        <v>#VALUE!</v>
      </c>
      <c r="Z123" s="94" t="e">
        <f t="shared" si="77"/>
        <v>#VALUE!</v>
      </c>
      <c r="AA123" s="94" t="e">
        <f t="shared" si="77"/>
        <v>#VALUE!</v>
      </c>
      <c r="AB123" s="94" t="e">
        <f t="shared" si="77"/>
        <v>#VALUE!</v>
      </c>
      <c r="AC123" s="94" t="e">
        <f t="shared" si="77"/>
        <v>#VALUE!</v>
      </c>
      <c r="AD123" s="94" t="e">
        <f t="shared" si="77"/>
        <v>#VALUE!</v>
      </c>
      <c r="AE123" s="94" t="e">
        <f t="shared" si="77"/>
        <v>#VALUE!</v>
      </c>
      <c r="AF123" s="94" t="e">
        <f t="shared" si="77"/>
        <v>#VALUE!</v>
      </c>
      <c r="AG123" s="94" t="e">
        <f t="shared" si="77"/>
        <v>#VALUE!</v>
      </c>
      <c r="AH123" s="94" t="e">
        <f t="shared" si="77"/>
        <v>#VALUE!</v>
      </c>
      <c r="AI123" s="94" t="e">
        <f t="shared" si="77"/>
        <v>#VALUE!</v>
      </c>
      <c r="AJ123" s="94" t="e">
        <f t="shared" si="77"/>
        <v>#VALUE!</v>
      </c>
      <c r="AK123" s="527"/>
      <c r="AL123" s="530"/>
      <c r="AM123" s="533"/>
      <c r="AN123" s="481"/>
      <c r="AO123" s="479"/>
      <c r="AQ123" s="502"/>
      <c r="AR123" s="502"/>
    </row>
    <row r="124" spans="2:44" x14ac:dyDescent="0.15">
      <c r="B124" s="520"/>
      <c r="C124" s="521"/>
      <c r="D124" s="522"/>
      <c r="E124" s="89" t="s">
        <v>65</v>
      </c>
      <c r="F124" s="155" t="str">
        <f>IFERROR(TEXT(WEEKDAY(+F123),"aaa"),"")</f>
        <v/>
      </c>
      <c r="G124" s="155" t="str">
        <f t="shared" ref="G124:AJ124" si="78">IFERROR(TEXT(WEEKDAY(+G123),"aaa"),"")</f>
        <v/>
      </c>
      <c r="H124" s="155" t="str">
        <f t="shared" si="78"/>
        <v/>
      </c>
      <c r="I124" s="155" t="str">
        <f t="shared" si="78"/>
        <v/>
      </c>
      <c r="J124" s="155" t="str">
        <f t="shared" si="78"/>
        <v/>
      </c>
      <c r="K124" s="155" t="str">
        <f t="shared" si="78"/>
        <v/>
      </c>
      <c r="L124" s="155" t="str">
        <f t="shared" si="78"/>
        <v/>
      </c>
      <c r="M124" s="155" t="str">
        <f t="shared" si="78"/>
        <v/>
      </c>
      <c r="N124" s="155" t="str">
        <f t="shared" si="78"/>
        <v/>
      </c>
      <c r="O124" s="155" t="str">
        <f t="shared" si="78"/>
        <v/>
      </c>
      <c r="P124" s="155" t="str">
        <f t="shared" si="78"/>
        <v/>
      </c>
      <c r="Q124" s="155" t="str">
        <f t="shared" si="78"/>
        <v/>
      </c>
      <c r="R124" s="155" t="str">
        <f t="shared" si="78"/>
        <v/>
      </c>
      <c r="S124" s="155" t="str">
        <f t="shared" si="78"/>
        <v/>
      </c>
      <c r="T124" s="155" t="str">
        <f t="shared" si="78"/>
        <v/>
      </c>
      <c r="U124" s="155" t="str">
        <f t="shared" si="78"/>
        <v/>
      </c>
      <c r="V124" s="155" t="str">
        <f t="shared" si="78"/>
        <v/>
      </c>
      <c r="W124" s="155" t="str">
        <f t="shared" si="78"/>
        <v/>
      </c>
      <c r="X124" s="155" t="str">
        <f t="shared" si="78"/>
        <v/>
      </c>
      <c r="Y124" s="155" t="str">
        <f t="shared" si="78"/>
        <v/>
      </c>
      <c r="Z124" s="155" t="str">
        <f t="shared" si="78"/>
        <v/>
      </c>
      <c r="AA124" s="155" t="str">
        <f t="shared" si="78"/>
        <v/>
      </c>
      <c r="AB124" s="155" t="str">
        <f t="shared" si="78"/>
        <v/>
      </c>
      <c r="AC124" s="155" t="str">
        <f t="shared" si="78"/>
        <v/>
      </c>
      <c r="AD124" s="155" t="str">
        <f t="shared" si="78"/>
        <v/>
      </c>
      <c r="AE124" s="155" t="str">
        <f t="shared" si="78"/>
        <v/>
      </c>
      <c r="AF124" s="155" t="str">
        <f t="shared" si="78"/>
        <v/>
      </c>
      <c r="AG124" s="155" t="str">
        <f t="shared" si="78"/>
        <v/>
      </c>
      <c r="AH124" s="155" t="str">
        <f t="shared" si="78"/>
        <v/>
      </c>
      <c r="AI124" s="155" t="str">
        <f t="shared" si="78"/>
        <v/>
      </c>
      <c r="AJ124" s="155" t="str">
        <f t="shared" si="78"/>
        <v/>
      </c>
      <c r="AK124" s="527"/>
      <c r="AL124" s="530"/>
      <c r="AM124" s="533"/>
      <c r="AN124" s="481"/>
      <c r="AO124" s="479"/>
      <c r="AQ124" s="502"/>
      <c r="AR124" s="502"/>
    </row>
    <row r="125" spans="2:44" ht="21" customHeight="1" x14ac:dyDescent="0.15">
      <c r="B125" s="156" t="s">
        <v>146</v>
      </c>
      <c r="C125" s="157" t="s">
        <v>147</v>
      </c>
      <c r="D125" s="101" t="s">
        <v>148</v>
      </c>
      <c r="E125" s="102" t="s">
        <v>149</v>
      </c>
      <c r="F125" s="103"/>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104"/>
      <c r="AG125" s="130"/>
      <c r="AH125" s="130"/>
      <c r="AI125" s="130"/>
      <c r="AJ125" s="130"/>
      <c r="AK125" s="528"/>
      <c r="AL125" s="531"/>
      <c r="AM125" s="534"/>
      <c r="AN125" s="106" t="s">
        <v>159</v>
      </c>
      <c r="AO125" s="105" t="s">
        <v>108</v>
      </c>
      <c r="AQ125" s="503"/>
      <c r="AR125" s="503"/>
    </row>
    <row r="126" spans="2:44" ht="13.5" customHeight="1" x14ac:dyDescent="0.15">
      <c r="B126" s="506" t="s">
        <v>75</v>
      </c>
      <c r="C126" s="509" t="s">
        <v>76</v>
      </c>
      <c r="D126" s="107" t="s">
        <v>136</v>
      </c>
      <c r="E126" s="108"/>
      <c r="F126" s="109"/>
      <c r="G126" s="110"/>
      <c r="H126" s="110"/>
      <c r="I126" s="110"/>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5"/>
      <c r="AI126" s="171"/>
      <c r="AJ126" s="171"/>
      <c r="AK126" s="112">
        <f>IF(D126="","",COUNT($F$123:$AJ$123)-AL126)</f>
        <v>0</v>
      </c>
      <c r="AL126" s="113">
        <f>IF(D126="","",AQ126+AR126)</f>
        <v>0</v>
      </c>
      <c r="AM126" s="113">
        <f>IF(D126="","",COUNTIF(F126:AJ126,"休"))</f>
        <v>0</v>
      </c>
      <c r="AN126" s="84" t="str">
        <f>IF(D126="","",IFERROR(ROUND(AM126/AK126,3),""))</f>
        <v/>
      </c>
      <c r="AO126" s="512" t="e">
        <f>ROUND(AVERAGE(AN126:AN141),3)</f>
        <v>#DIV/0!</v>
      </c>
      <c r="AQ126" s="114">
        <f>+COUNTIF(F126:AJ126,"－")</f>
        <v>0</v>
      </c>
      <c r="AR126" s="114">
        <f>+COUNTIF(F126:AJ126,"外")</f>
        <v>0</v>
      </c>
    </row>
    <row r="127" spans="2:44" ht="13.5" customHeight="1" x14ac:dyDescent="0.15">
      <c r="B127" s="507"/>
      <c r="C127" s="510"/>
      <c r="D127" s="115" t="s">
        <v>137</v>
      </c>
      <c r="E127" s="108"/>
      <c r="F127" s="160"/>
      <c r="G127" s="117"/>
      <c r="H127" s="137"/>
      <c r="I127" s="137"/>
      <c r="J127" s="137"/>
      <c r="K127" s="137"/>
      <c r="L127" s="126"/>
      <c r="M127" s="126"/>
      <c r="N127" s="126"/>
      <c r="O127" s="137"/>
      <c r="P127" s="137"/>
      <c r="Q127" s="137"/>
      <c r="R127" s="137"/>
      <c r="S127" s="126"/>
      <c r="T127" s="126"/>
      <c r="U127" s="126"/>
      <c r="V127" s="137"/>
      <c r="W127" s="137"/>
      <c r="X127" s="137"/>
      <c r="Y127" s="137"/>
      <c r="Z127" s="126"/>
      <c r="AA127" s="126"/>
      <c r="AB127" s="126"/>
      <c r="AC127" s="137"/>
      <c r="AD127" s="137"/>
      <c r="AE127" s="137"/>
      <c r="AF127" s="137"/>
      <c r="AG127" s="174"/>
      <c r="AH127" s="126"/>
      <c r="AI127" s="117"/>
      <c r="AJ127" s="161"/>
      <c r="AK127" s="112">
        <f t="shared" ref="AK127:AK131" si="79">IF(D127="","",COUNT($F$123:$AJ$123)-AL127)</f>
        <v>0</v>
      </c>
      <c r="AL127" s="113">
        <f t="shared" ref="AL127:AL131" si="80">IF(D127="","",AQ127+AR127)</f>
        <v>0</v>
      </c>
      <c r="AM127" s="113">
        <f t="shared" ref="AM127:AM131" si="81">IF(D127="","",COUNTIF(F127:AJ127,"休"))</f>
        <v>0</v>
      </c>
      <c r="AN127" s="84" t="str">
        <f t="shared" ref="AN127:AN131" si="82">IF(D127="","",IFERROR(ROUND(AM127/AK127,3),""))</f>
        <v/>
      </c>
      <c r="AO127" s="513"/>
      <c r="AQ127" s="114">
        <f>+COUNTIF(F127:AJ127,"－")</f>
        <v>0</v>
      </c>
      <c r="AR127" s="114">
        <f>+COUNTIF(F127:AJ127,"外")</f>
        <v>0</v>
      </c>
    </row>
    <row r="128" spans="2:44" x14ac:dyDescent="0.15">
      <c r="B128" s="507"/>
      <c r="C128" s="510"/>
      <c r="D128" s="120" t="s">
        <v>138</v>
      </c>
      <c r="E128" s="108"/>
      <c r="F128" s="160"/>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61"/>
      <c r="AH128" s="161"/>
      <c r="AI128" s="161"/>
      <c r="AJ128" s="161"/>
      <c r="AK128" s="112">
        <f t="shared" si="79"/>
        <v>0</v>
      </c>
      <c r="AL128" s="113">
        <f t="shared" si="80"/>
        <v>0</v>
      </c>
      <c r="AM128" s="113">
        <f t="shared" si="81"/>
        <v>0</v>
      </c>
      <c r="AN128" s="84" t="str">
        <f t="shared" si="82"/>
        <v/>
      </c>
      <c r="AO128" s="513"/>
      <c r="AQ128" s="114">
        <f>+COUNTIF(F128:AJ128,"－")</f>
        <v>0</v>
      </c>
      <c r="AR128" s="114">
        <f t="shared" ref="AR128:AR131" si="83">+COUNTIF(F128:AJ128,"外")</f>
        <v>0</v>
      </c>
    </row>
    <row r="129" spans="2:44" x14ac:dyDescent="0.15">
      <c r="B129" s="507"/>
      <c r="C129" s="510"/>
      <c r="D129" s="120" t="s">
        <v>139</v>
      </c>
      <c r="E129" s="121"/>
      <c r="F129" s="160"/>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61"/>
      <c r="AI129" s="161"/>
      <c r="AJ129" s="161"/>
      <c r="AK129" s="112">
        <f t="shared" si="79"/>
        <v>0</v>
      </c>
      <c r="AL129" s="113">
        <f t="shared" si="80"/>
        <v>0</v>
      </c>
      <c r="AM129" s="113">
        <f t="shared" si="81"/>
        <v>0</v>
      </c>
      <c r="AN129" s="84" t="str">
        <f t="shared" si="82"/>
        <v/>
      </c>
      <c r="AO129" s="513"/>
      <c r="AQ129" s="114">
        <f>+COUNTIF(F129:AJ129,"－")</f>
        <v>0</v>
      </c>
      <c r="AR129" s="114">
        <f t="shared" si="83"/>
        <v>0</v>
      </c>
    </row>
    <row r="130" spans="2:44" x14ac:dyDescent="0.15">
      <c r="B130" s="507"/>
      <c r="C130" s="510"/>
      <c r="D130" s="120" t="s">
        <v>140</v>
      </c>
      <c r="E130" s="108"/>
      <c r="F130" s="160"/>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2">
        <f t="shared" si="79"/>
        <v>0</v>
      </c>
      <c r="AL130" s="113">
        <f t="shared" si="80"/>
        <v>0</v>
      </c>
      <c r="AM130" s="113">
        <f t="shared" si="81"/>
        <v>0</v>
      </c>
      <c r="AN130" s="84" t="str">
        <f t="shared" si="82"/>
        <v/>
      </c>
      <c r="AO130" s="513"/>
      <c r="AQ130" s="114">
        <f t="shared" ref="AQ130:AQ131" si="84">+COUNTIF(F130:AJ130,"－")</f>
        <v>0</v>
      </c>
      <c r="AR130" s="114">
        <f t="shared" si="83"/>
        <v>0</v>
      </c>
    </row>
    <row r="131" spans="2:44" x14ac:dyDescent="0.15">
      <c r="B131" s="508"/>
      <c r="C131" s="511"/>
      <c r="D131" s="122">
        <f>E$30</f>
        <v>0</v>
      </c>
      <c r="E131" s="123"/>
      <c r="F131" s="172"/>
      <c r="G131" s="126"/>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7"/>
      <c r="AH131" s="127"/>
      <c r="AI131" s="127"/>
      <c r="AJ131" s="127"/>
      <c r="AK131" s="112">
        <f t="shared" si="79"/>
        <v>0</v>
      </c>
      <c r="AL131" s="113">
        <f t="shared" si="80"/>
        <v>0</v>
      </c>
      <c r="AM131" s="128">
        <f t="shared" si="81"/>
        <v>0</v>
      </c>
      <c r="AN131" s="84" t="str">
        <f t="shared" si="82"/>
        <v/>
      </c>
      <c r="AO131" s="513"/>
      <c r="AQ131" s="114">
        <f t="shared" si="84"/>
        <v>0</v>
      </c>
      <c r="AR131" s="114">
        <f t="shared" si="83"/>
        <v>0</v>
      </c>
    </row>
    <row r="132" spans="2:44" x14ac:dyDescent="0.15">
      <c r="B132" s="506" t="s">
        <v>77</v>
      </c>
      <c r="C132" s="509" t="s">
        <v>78</v>
      </c>
      <c r="D132" s="101" t="s">
        <v>152</v>
      </c>
      <c r="E132" s="129" t="s">
        <v>149</v>
      </c>
      <c r="F132" s="103"/>
      <c r="G132" s="104"/>
      <c r="H132" s="104"/>
      <c r="I132" s="104"/>
      <c r="J132" s="104"/>
      <c r="K132" s="104"/>
      <c r="L132" s="104"/>
      <c r="M132" s="104"/>
      <c r="N132" s="104"/>
      <c r="O132" s="104"/>
      <c r="P132" s="104"/>
      <c r="Q132" s="104"/>
      <c r="R132" s="104"/>
      <c r="S132" s="104"/>
      <c r="T132" s="104"/>
      <c r="U132" s="104"/>
      <c r="V132" s="104"/>
      <c r="W132" s="104"/>
      <c r="X132" s="104"/>
      <c r="Y132" s="104"/>
      <c r="Z132" s="104"/>
      <c r="AA132" s="104"/>
      <c r="AB132" s="104"/>
      <c r="AC132" s="104"/>
      <c r="AD132" s="104"/>
      <c r="AE132" s="104"/>
      <c r="AF132" s="104"/>
      <c r="AG132" s="130"/>
      <c r="AH132" s="130"/>
      <c r="AI132" s="130"/>
      <c r="AJ132" s="130"/>
      <c r="AK132" s="131"/>
      <c r="AL132" s="114"/>
      <c r="AM132" s="132"/>
      <c r="AN132" s="133"/>
      <c r="AO132" s="513"/>
    </row>
    <row r="133" spans="2:44" x14ac:dyDescent="0.15">
      <c r="B133" s="507"/>
      <c r="C133" s="510"/>
      <c r="D133" s="134" t="s">
        <v>136</v>
      </c>
      <c r="E133" s="108"/>
      <c r="F133" s="158"/>
      <c r="G133" s="165"/>
      <c r="H133" s="165"/>
      <c r="I133" s="165"/>
      <c r="J133" s="165"/>
      <c r="K133" s="165"/>
      <c r="L133" s="165"/>
      <c r="M133" s="165"/>
      <c r="N133" s="165"/>
      <c r="O133" s="165"/>
      <c r="P133" s="165"/>
      <c r="Q133" s="165"/>
      <c r="R133" s="165"/>
      <c r="S133" s="165"/>
      <c r="T133" s="165"/>
      <c r="U133" s="165"/>
      <c r="V133" s="165"/>
      <c r="W133" s="165"/>
      <c r="X133" s="165"/>
      <c r="Y133" s="165"/>
      <c r="Z133" s="165"/>
      <c r="AA133" s="165"/>
      <c r="AB133" s="165"/>
      <c r="AC133" s="165"/>
      <c r="AD133" s="165"/>
      <c r="AE133" s="165"/>
      <c r="AF133" s="165"/>
      <c r="AG133" s="165"/>
      <c r="AH133" s="165"/>
      <c r="AI133" s="165"/>
      <c r="AJ133" s="165"/>
      <c r="AK133" s="112">
        <f>IF(D133="","",COUNT($F$123:$AJ$123)-AL133)</f>
        <v>0</v>
      </c>
      <c r="AL133" s="113">
        <f>IF(D133="","",AQ133+AR133)</f>
        <v>0</v>
      </c>
      <c r="AM133" s="113">
        <f>IF(D133="","",COUNTIF(F133:AJ133,"休"))</f>
        <v>0</v>
      </c>
      <c r="AN133" s="84" t="str">
        <f>IF(D133="","",IFERROR(ROUND(AM133/AK133,3),""))</f>
        <v/>
      </c>
      <c r="AO133" s="513"/>
      <c r="AQ133" s="114">
        <f>+COUNTIF(F133:AJ133,"－")</f>
        <v>0</v>
      </c>
      <c r="AR133" s="114">
        <f>+COUNTIF(F133:AJ133,"外")</f>
        <v>0</v>
      </c>
    </row>
    <row r="134" spans="2:44" x14ac:dyDescent="0.15">
      <c r="B134" s="507"/>
      <c r="C134" s="510"/>
      <c r="D134" s="115" t="s">
        <v>137</v>
      </c>
      <c r="E134" s="135"/>
      <c r="F134" s="167"/>
      <c r="G134" s="126"/>
      <c r="H134" s="137"/>
      <c r="I134" s="137"/>
      <c r="J134" s="126"/>
      <c r="K134" s="126"/>
      <c r="L134" s="126"/>
      <c r="M134" s="126"/>
      <c r="N134" s="126"/>
      <c r="O134" s="137"/>
      <c r="P134" s="137"/>
      <c r="Q134" s="137"/>
      <c r="R134" s="137"/>
      <c r="S134" s="126"/>
      <c r="T134" s="126"/>
      <c r="U134" s="126"/>
      <c r="V134" s="137"/>
      <c r="W134" s="137"/>
      <c r="X134" s="126"/>
      <c r="Y134" s="126"/>
      <c r="Z134" s="126"/>
      <c r="AA134" s="126"/>
      <c r="AB134" s="126"/>
      <c r="AC134" s="137"/>
      <c r="AD134" s="137"/>
      <c r="AE134" s="126"/>
      <c r="AF134" s="126"/>
      <c r="AG134" s="126"/>
      <c r="AH134" s="126"/>
      <c r="AI134" s="126"/>
      <c r="AJ134" s="126"/>
      <c r="AK134" s="112">
        <f t="shared" ref="AK134:AK136" si="85">IF(D134="","",COUNT($F$123:$AJ$123)-AL134)</f>
        <v>0</v>
      </c>
      <c r="AL134" s="113">
        <f t="shared" ref="AL134:AL136" si="86">IF(D134="","",AQ134+AR134)</f>
        <v>0</v>
      </c>
      <c r="AM134" s="113">
        <f t="shared" ref="AM134:AM136" si="87">IF(D134="","",COUNTIF(F134:AJ134,"休"))</f>
        <v>0</v>
      </c>
      <c r="AN134" s="84" t="str">
        <f t="shared" ref="AN134:AN136" si="88">IF(D134="","",IFERROR(ROUND(AM134/AK134,3),""))</f>
        <v/>
      </c>
      <c r="AO134" s="513"/>
      <c r="AQ134" s="114">
        <f>+COUNTIF(F134:AJ134,"－")</f>
        <v>0</v>
      </c>
      <c r="AR134" s="114">
        <f>+COUNTIF(F134:AJ134,"外")</f>
        <v>0</v>
      </c>
    </row>
    <row r="135" spans="2:44" x14ac:dyDescent="0.15">
      <c r="B135" s="507"/>
      <c r="C135" s="510"/>
      <c r="E135" s="135"/>
      <c r="F135" s="160"/>
      <c r="G135" s="117"/>
      <c r="H135" s="117"/>
      <c r="I135" s="117"/>
      <c r="J135" s="117"/>
      <c r="K135" s="117"/>
      <c r="L135" s="117"/>
      <c r="M135" s="117"/>
      <c r="N135" s="117"/>
      <c r="O135" s="117"/>
      <c r="P135" s="117"/>
      <c r="Q135" s="117"/>
      <c r="R135" s="117"/>
      <c r="S135" s="117"/>
      <c r="T135" s="117"/>
      <c r="U135" s="117"/>
      <c r="V135" s="117"/>
      <c r="W135" s="117"/>
      <c r="X135" s="117"/>
      <c r="Y135" s="117"/>
      <c r="Z135" s="117"/>
      <c r="AA135" s="117"/>
      <c r="AB135" s="117"/>
      <c r="AC135" s="117"/>
      <c r="AD135" s="117"/>
      <c r="AE135" s="117"/>
      <c r="AF135" s="117"/>
      <c r="AG135" s="118"/>
      <c r="AH135" s="118"/>
      <c r="AI135" s="118"/>
      <c r="AJ135" s="118"/>
      <c r="AK135" s="112" t="str">
        <f t="shared" si="85"/>
        <v/>
      </c>
      <c r="AL135" s="113" t="str">
        <f t="shared" si="86"/>
        <v/>
      </c>
      <c r="AM135" s="113" t="str">
        <f t="shared" si="87"/>
        <v/>
      </c>
      <c r="AN135" s="84" t="str">
        <f t="shared" si="88"/>
        <v/>
      </c>
      <c r="AO135" s="513"/>
      <c r="AQ135" s="114">
        <f>+COUNTIF(F135:AJ135,"－")</f>
        <v>0</v>
      </c>
      <c r="AR135" s="114">
        <f>+COUNTIF(F135:AJ135,"外")</f>
        <v>0</v>
      </c>
    </row>
    <row r="136" spans="2:44" x14ac:dyDescent="0.15">
      <c r="B136" s="507"/>
      <c r="C136" s="511"/>
      <c r="D136" s="136"/>
      <c r="E136" s="128"/>
      <c r="F136" s="173"/>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11"/>
      <c r="AH136" s="111"/>
      <c r="AI136" s="111"/>
      <c r="AJ136" s="111"/>
      <c r="AK136" s="112" t="str">
        <f t="shared" si="85"/>
        <v/>
      </c>
      <c r="AL136" s="113" t="str">
        <f t="shared" si="86"/>
        <v/>
      </c>
      <c r="AM136" s="113" t="str">
        <f t="shared" si="87"/>
        <v/>
      </c>
      <c r="AN136" s="84" t="str">
        <f t="shared" si="88"/>
        <v/>
      </c>
      <c r="AO136" s="513"/>
      <c r="AQ136" s="114">
        <f>+COUNTIF(F136:AJ136,"－")</f>
        <v>0</v>
      </c>
      <c r="AR136" s="114">
        <f>+COUNTIF(F136:AJ136,"外")</f>
        <v>0</v>
      </c>
    </row>
    <row r="137" spans="2:44" x14ac:dyDescent="0.15">
      <c r="B137" s="507"/>
      <c r="C137" s="509" t="s">
        <v>79</v>
      </c>
      <c r="D137" s="101" t="s">
        <v>152</v>
      </c>
      <c r="E137" s="138" t="s">
        <v>149</v>
      </c>
      <c r="F137" s="103"/>
      <c r="G137" s="104"/>
      <c r="H137" s="104"/>
      <c r="I137" s="104"/>
      <c r="J137" s="104"/>
      <c r="K137" s="104"/>
      <c r="L137" s="104"/>
      <c r="M137" s="104"/>
      <c r="N137" s="104"/>
      <c r="O137" s="104"/>
      <c r="P137" s="104"/>
      <c r="Q137" s="104"/>
      <c r="R137" s="104"/>
      <c r="S137" s="104"/>
      <c r="T137" s="104"/>
      <c r="U137" s="104"/>
      <c r="V137" s="104"/>
      <c r="W137" s="104"/>
      <c r="X137" s="104"/>
      <c r="Y137" s="104"/>
      <c r="Z137" s="104"/>
      <c r="AA137" s="104"/>
      <c r="AB137" s="104"/>
      <c r="AC137" s="104"/>
      <c r="AD137" s="104"/>
      <c r="AE137" s="104"/>
      <c r="AF137" s="104"/>
      <c r="AG137" s="130"/>
      <c r="AH137" s="130"/>
      <c r="AI137" s="130"/>
      <c r="AJ137" s="130"/>
      <c r="AK137" s="131"/>
      <c r="AL137" s="114"/>
      <c r="AM137" s="139"/>
      <c r="AN137" s="133"/>
      <c r="AO137" s="513"/>
    </row>
    <row r="138" spans="2:44" x14ac:dyDescent="0.15">
      <c r="B138" s="507"/>
      <c r="C138" s="510"/>
      <c r="D138" s="140" t="s">
        <v>137</v>
      </c>
      <c r="E138" s="108"/>
      <c r="F138" s="109"/>
      <c r="G138" s="110"/>
      <c r="H138" s="110"/>
      <c r="I138" s="165"/>
      <c r="J138" s="165"/>
      <c r="K138" s="110"/>
      <c r="L138" s="110"/>
      <c r="M138" s="110"/>
      <c r="N138" s="110"/>
      <c r="O138" s="165"/>
      <c r="P138" s="165"/>
      <c r="Q138" s="110"/>
      <c r="R138" s="110"/>
      <c r="S138" s="110"/>
      <c r="T138" s="110"/>
      <c r="U138" s="165"/>
      <c r="V138" s="165"/>
      <c r="W138" s="110"/>
      <c r="X138" s="110"/>
      <c r="Y138" s="110"/>
      <c r="Z138" s="110"/>
      <c r="AA138" s="165"/>
      <c r="AB138" s="165"/>
      <c r="AC138" s="110"/>
      <c r="AD138" s="110"/>
      <c r="AE138" s="165"/>
      <c r="AF138" s="165"/>
      <c r="AG138" s="110"/>
      <c r="AH138" s="110"/>
      <c r="AI138" s="110"/>
      <c r="AJ138" s="110"/>
      <c r="AK138" s="112">
        <f>IF(D138="","",COUNT($F$123:$AJ$123)-AL138)</f>
        <v>0</v>
      </c>
      <c r="AL138" s="113">
        <f>IF(D138="","",AQ138+AR138)</f>
        <v>0</v>
      </c>
      <c r="AM138" s="113">
        <f>IF(D138="","",COUNTIF(F138:AJ138,"休"))</f>
        <v>0</v>
      </c>
      <c r="AN138" s="84" t="str">
        <f>IF(D138="","",IFERROR(ROUND(AM138/AK138,3),""))</f>
        <v/>
      </c>
      <c r="AO138" s="513"/>
      <c r="AQ138" s="114">
        <f>+COUNTIF(F138:AJ138,"－")</f>
        <v>0</v>
      </c>
      <c r="AR138" s="114">
        <f>+COUNTIF(F138:AJ138,"外")</f>
        <v>0</v>
      </c>
    </row>
    <row r="139" spans="2:44" x14ac:dyDescent="0.15">
      <c r="B139" s="507"/>
      <c r="C139" s="510"/>
      <c r="E139" s="135"/>
      <c r="F139" s="116"/>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8"/>
      <c r="AH139" s="118"/>
      <c r="AI139" s="118"/>
      <c r="AJ139" s="118"/>
      <c r="AK139" s="112" t="str">
        <f t="shared" ref="AK139:AK141" si="89">IF(D139="","",COUNT($F$123:$AJ$123)-AL139)</f>
        <v/>
      </c>
      <c r="AL139" s="113" t="str">
        <f t="shared" ref="AL139:AL141" si="90">IF(D139="","",AQ139+AR139)</f>
        <v/>
      </c>
      <c r="AM139" s="113" t="str">
        <f t="shared" ref="AM139:AM141" si="91">IF(D139="","",COUNTIF(F139:AJ139,"休"))</f>
        <v/>
      </c>
      <c r="AN139" s="84" t="str">
        <f t="shared" ref="AN139:AN141" si="92">IF(D139="","",IFERROR(ROUND(AM139/AK139,3),""))</f>
        <v/>
      </c>
      <c r="AO139" s="513"/>
      <c r="AQ139" s="114">
        <f>+COUNTIF(F139:AJ139,"－")</f>
        <v>0</v>
      </c>
      <c r="AR139" s="114">
        <f>+COUNTIF(F139:AJ139,"外")</f>
        <v>0</v>
      </c>
    </row>
    <row r="140" spans="2:44" x14ac:dyDescent="0.15">
      <c r="B140" s="507"/>
      <c r="C140" s="510"/>
      <c r="E140" s="135"/>
      <c r="F140" s="116"/>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8"/>
      <c r="AH140" s="118"/>
      <c r="AI140" s="118"/>
      <c r="AJ140" s="118"/>
      <c r="AK140" s="112" t="str">
        <f t="shared" si="89"/>
        <v/>
      </c>
      <c r="AL140" s="113" t="str">
        <f t="shared" si="90"/>
        <v/>
      </c>
      <c r="AM140" s="113" t="str">
        <f t="shared" si="91"/>
        <v/>
      </c>
      <c r="AN140" s="84" t="str">
        <f t="shared" si="92"/>
        <v/>
      </c>
      <c r="AO140" s="513"/>
      <c r="AQ140" s="114">
        <f>+COUNTIF(F140:AJ140,"－")</f>
        <v>0</v>
      </c>
      <c r="AR140" s="114">
        <f>+COUNTIF(F140:AJ140,"外")</f>
        <v>0</v>
      </c>
    </row>
    <row r="141" spans="2:44" ht="14.25" thickBot="1" x14ac:dyDescent="0.2">
      <c r="B141" s="508"/>
      <c r="C141" s="511"/>
      <c r="D141" s="136"/>
      <c r="E141" s="128"/>
      <c r="F141" s="172"/>
      <c r="G141" s="125"/>
      <c r="H141" s="125"/>
      <c r="I141" s="125"/>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43"/>
      <c r="AH141" s="143"/>
      <c r="AI141" s="143"/>
      <c r="AJ141" s="143"/>
      <c r="AK141" s="144" t="str">
        <f t="shared" si="89"/>
        <v/>
      </c>
      <c r="AL141" s="128" t="str">
        <f t="shared" si="90"/>
        <v/>
      </c>
      <c r="AM141" s="128" t="str">
        <f t="shared" si="91"/>
        <v/>
      </c>
      <c r="AN141" s="84" t="str">
        <f t="shared" si="92"/>
        <v/>
      </c>
      <c r="AO141" s="514"/>
      <c r="AQ141" s="114">
        <f>+COUNTIF(F141:AJ141,"－")</f>
        <v>0</v>
      </c>
      <c r="AR141" s="114">
        <f>+COUNTIF(F141:AJ141,"外")</f>
        <v>0</v>
      </c>
    </row>
    <row r="142" spans="2:44" ht="14.25" thickBot="1" x14ac:dyDescent="0.2">
      <c r="B142" s="145"/>
      <c r="C142" s="146"/>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47"/>
      <c r="AN142" s="148" t="s">
        <v>153</v>
      </c>
      <c r="AO142" s="149" t="e">
        <f>IF(AO126&gt;=0.285,"OK","NG")</f>
        <v>#DIV/0!</v>
      </c>
      <c r="AQ142" s="47"/>
      <c r="AR142" s="47"/>
    </row>
    <row r="143" spans="2:44" x14ac:dyDescent="0.15">
      <c r="B143" s="145"/>
      <c r="C143" s="146"/>
      <c r="F143" s="111"/>
      <c r="G143" s="111"/>
      <c r="H143" s="111"/>
      <c r="I143" s="111"/>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47"/>
      <c r="AN143" s="175"/>
      <c r="AO143" s="84"/>
      <c r="AQ143" s="47"/>
      <c r="AR143" s="47"/>
    </row>
    <row r="144" spans="2:44" hidden="1" x14ac:dyDescent="0.15">
      <c r="F144" s="47" t="e">
        <f>YEAR(F147)</f>
        <v>#VALUE!</v>
      </c>
      <c r="G144" s="47" t="e">
        <f>MONTH(F147)</f>
        <v>#VALUE!</v>
      </c>
    </row>
    <row r="145" spans="2:44" x14ac:dyDescent="0.15">
      <c r="B145" s="515"/>
      <c r="C145" s="516"/>
      <c r="D145" s="517"/>
      <c r="E145" s="151" t="s">
        <v>141</v>
      </c>
      <c r="F145" s="523" t="e">
        <f>F147</f>
        <v>#VALUE!</v>
      </c>
      <c r="G145" s="524"/>
      <c r="H145" s="524"/>
      <c r="I145" s="524"/>
      <c r="J145" s="524"/>
      <c r="K145" s="524"/>
      <c r="L145" s="524"/>
      <c r="M145" s="524"/>
      <c r="N145" s="524"/>
      <c r="O145" s="524"/>
      <c r="P145" s="524"/>
      <c r="Q145" s="524"/>
      <c r="R145" s="524"/>
      <c r="S145" s="524"/>
      <c r="T145" s="524"/>
      <c r="U145" s="524"/>
      <c r="V145" s="524"/>
      <c r="W145" s="524"/>
      <c r="X145" s="524"/>
      <c r="Y145" s="524"/>
      <c r="Z145" s="524"/>
      <c r="AA145" s="524"/>
      <c r="AB145" s="524"/>
      <c r="AC145" s="524"/>
      <c r="AD145" s="524"/>
      <c r="AE145" s="524"/>
      <c r="AF145" s="524"/>
      <c r="AG145" s="524"/>
      <c r="AH145" s="524"/>
      <c r="AI145" s="524"/>
      <c r="AJ145" s="524"/>
      <c r="AK145" s="526" t="s">
        <v>80</v>
      </c>
      <c r="AL145" s="529" t="s">
        <v>81</v>
      </c>
      <c r="AM145" s="532" t="s">
        <v>73</v>
      </c>
      <c r="AN145" s="481" t="s">
        <v>142</v>
      </c>
      <c r="AO145" s="479" t="s">
        <v>143</v>
      </c>
      <c r="AQ145" s="502" t="s">
        <v>162</v>
      </c>
      <c r="AR145" s="502" t="s">
        <v>109</v>
      </c>
    </row>
    <row r="146" spans="2:44" ht="13.5" hidden="1" customHeight="1" x14ac:dyDescent="0.15">
      <c r="B146" s="518"/>
      <c r="C146" s="505"/>
      <c r="D146" s="519"/>
      <c r="E146" s="152"/>
      <c r="F146" s="94" t="e">
        <f>DATE($F144,$G144,1)</f>
        <v>#VALUE!</v>
      </c>
      <c r="G146" s="94" t="e">
        <f t="shared" ref="G146:AJ146" si="93">F146+1</f>
        <v>#VALUE!</v>
      </c>
      <c r="H146" s="94" t="e">
        <f t="shared" si="93"/>
        <v>#VALUE!</v>
      </c>
      <c r="I146" s="94" t="e">
        <f t="shared" si="93"/>
        <v>#VALUE!</v>
      </c>
      <c r="J146" s="94" t="e">
        <f t="shared" si="93"/>
        <v>#VALUE!</v>
      </c>
      <c r="K146" s="94" t="e">
        <f t="shared" si="93"/>
        <v>#VALUE!</v>
      </c>
      <c r="L146" s="94" t="e">
        <f t="shared" si="93"/>
        <v>#VALUE!</v>
      </c>
      <c r="M146" s="94" t="e">
        <f t="shared" si="93"/>
        <v>#VALUE!</v>
      </c>
      <c r="N146" s="94" t="e">
        <f t="shared" si="93"/>
        <v>#VALUE!</v>
      </c>
      <c r="O146" s="94" t="e">
        <f t="shared" si="93"/>
        <v>#VALUE!</v>
      </c>
      <c r="P146" s="94" t="e">
        <f t="shared" si="93"/>
        <v>#VALUE!</v>
      </c>
      <c r="Q146" s="94" t="e">
        <f t="shared" si="93"/>
        <v>#VALUE!</v>
      </c>
      <c r="R146" s="94" t="e">
        <f t="shared" si="93"/>
        <v>#VALUE!</v>
      </c>
      <c r="S146" s="94" t="e">
        <f t="shared" si="93"/>
        <v>#VALUE!</v>
      </c>
      <c r="T146" s="94" t="e">
        <f t="shared" si="93"/>
        <v>#VALUE!</v>
      </c>
      <c r="U146" s="94" t="e">
        <f t="shared" si="93"/>
        <v>#VALUE!</v>
      </c>
      <c r="V146" s="94" t="e">
        <f t="shared" si="93"/>
        <v>#VALUE!</v>
      </c>
      <c r="W146" s="94" t="e">
        <f t="shared" si="93"/>
        <v>#VALUE!</v>
      </c>
      <c r="X146" s="94" t="e">
        <f t="shared" si="93"/>
        <v>#VALUE!</v>
      </c>
      <c r="Y146" s="94" t="e">
        <f t="shared" si="93"/>
        <v>#VALUE!</v>
      </c>
      <c r="Z146" s="94" t="e">
        <f t="shared" si="93"/>
        <v>#VALUE!</v>
      </c>
      <c r="AA146" s="94" t="e">
        <f t="shared" si="93"/>
        <v>#VALUE!</v>
      </c>
      <c r="AB146" s="94" t="e">
        <f t="shared" si="93"/>
        <v>#VALUE!</v>
      </c>
      <c r="AC146" s="94" t="e">
        <f t="shared" si="93"/>
        <v>#VALUE!</v>
      </c>
      <c r="AD146" s="94" t="e">
        <f t="shared" si="93"/>
        <v>#VALUE!</v>
      </c>
      <c r="AE146" s="94" t="e">
        <f t="shared" si="93"/>
        <v>#VALUE!</v>
      </c>
      <c r="AF146" s="94" t="e">
        <f t="shared" si="93"/>
        <v>#VALUE!</v>
      </c>
      <c r="AG146" s="94" t="e">
        <f t="shared" si="93"/>
        <v>#VALUE!</v>
      </c>
      <c r="AH146" s="94" t="e">
        <f t="shared" si="93"/>
        <v>#VALUE!</v>
      </c>
      <c r="AI146" s="94" t="e">
        <f t="shared" si="93"/>
        <v>#VALUE!</v>
      </c>
      <c r="AJ146" s="94" t="e">
        <f t="shared" si="93"/>
        <v>#VALUE!</v>
      </c>
      <c r="AK146" s="527"/>
      <c r="AL146" s="530"/>
      <c r="AM146" s="533"/>
      <c r="AN146" s="481"/>
      <c r="AO146" s="479"/>
      <c r="AQ146" s="502"/>
      <c r="AR146" s="502"/>
    </row>
    <row r="147" spans="2:44" x14ac:dyDescent="0.15">
      <c r="B147" s="518"/>
      <c r="C147" s="505"/>
      <c r="D147" s="519"/>
      <c r="E147" s="153" t="s">
        <v>145</v>
      </c>
      <c r="F147" s="154" t="e">
        <f>IF(EDATE(F122,1)&gt;$F$8,"",EDATE(F122,1))</f>
        <v>#VALUE!</v>
      </c>
      <c r="G147" s="94" t="e">
        <f t="shared" ref="G147:AJ147" si="94">IF(G146&gt;$F$8,"",IF(F147=EOMONTH(DATE($F144,$G144,1),0),"",IF(F147="","",F147+1)))</f>
        <v>#VALUE!</v>
      </c>
      <c r="H147" s="94" t="e">
        <f t="shared" si="94"/>
        <v>#VALUE!</v>
      </c>
      <c r="I147" s="94" t="e">
        <f t="shared" si="94"/>
        <v>#VALUE!</v>
      </c>
      <c r="J147" s="94" t="e">
        <f t="shared" si="94"/>
        <v>#VALUE!</v>
      </c>
      <c r="K147" s="94" t="e">
        <f t="shared" si="94"/>
        <v>#VALUE!</v>
      </c>
      <c r="L147" s="94" t="e">
        <f t="shared" si="94"/>
        <v>#VALUE!</v>
      </c>
      <c r="M147" s="94" t="e">
        <f t="shared" si="94"/>
        <v>#VALUE!</v>
      </c>
      <c r="N147" s="94" t="e">
        <f t="shared" si="94"/>
        <v>#VALUE!</v>
      </c>
      <c r="O147" s="94" t="e">
        <f t="shared" si="94"/>
        <v>#VALUE!</v>
      </c>
      <c r="P147" s="94" t="e">
        <f t="shared" si="94"/>
        <v>#VALUE!</v>
      </c>
      <c r="Q147" s="94" t="e">
        <f t="shared" si="94"/>
        <v>#VALUE!</v>
      </c>
      <c r="R147" s="94" t="e">
        <f t="shared" si="94"/>
        <v>#VALUE!</v>
      </c>
      <c r="S147" s="94" t="e">
        <f t="shared" si="94"/>
        <v>#VALUE!</v>
      </c>
      <c r="T147" s="94" t="e">
        <f t="shared" si="94"/>
        <v>#VALUE!</v>
      </c>
      <c r="U147" s="94" t="e">
        <f t="shared" si="94"/>
        <v>#VALUE!</v>
      </c>
      <c r="V147" s="94" t="e">
        <f t="shared" si="94"/>
        <v>#VALUE!</v>
      </c>
      <c r="W147" s="94" t="e">
        <f t="shared" si="94"/>
        <v>#VALUE!</v>
      </c>
      <c r="X147" s="94" t="e">
        <f t="shared" si="94"/>
        <v>#VALUE!</v>
      </c>
      <c r="Y147" s="94" t="e">
        <f t="shared" si="94"/>
        <v>#VALUE!</v>
      </c>
      <c r="Z147" s="94" t="e">
        <f t="shared" si="94"/>
        <v>#VALUE!</v>
      </c>
      <c r="AA147" s="94" t="e">
        <f t="shared" si="94"/>
        <v>#VALUE!</v>
      </c>
      <c r="AB147" s="94" t="e">
        <f t="shared" si="94"/>
        <v>#VALUE!</v>
      </c>
      <c r="AC147" s="94" t="e">
        <f t="shared" si="94"/>
        <v>#VALUE!</v>
      </c>
      <c r="AD147" s="94" t="e">
        <f t="shared" si="94"/>
        <v>#VALUE!</v>
      </c>
      <c r="AE147" s="94" t="e">
        <f t="shared" si="94"/>
        <v>#VALUE!</v>
      </c>
      <c r="AF147" s="94" t="e">
        <f t="shared" si="94"/>
        <v>#VALUE!</v>
      </c>
      <c r="AG147" s="94" t="e">
        <f t="shared" si="94"/>
        <v>#VALUE!</v>
      </c>
      <c r="AH147" s="94" t="e">
        <f t="shared" si="94"/>
        <v>#VALUE!</v>
      </c>
      <c r="AI147" s="94" t="e">
        <f t="shared" si="94"/>
        <v>#VALUE!</v>
      </c>
      <c r="AJ147" s="94" t="e">
        <f t="shared" si="94"/>
        <v>#VALUE!</v>
      </c>
      <c r="AK147" s="527"/>
      <c r="AL147" s="530"/>
      <c r="AM147" s="533"/>
      <c r="AN147" s="481"/>
      <c r="AO147" s="479"/>
      <c r="AQ147" s="502"/>
      <c r="AR147" s="502"/>
    </row>
    <row r="148" spans="2:44" x14ac:dyDescent="0.15">
      <c r="B148" s="520"/>
      <c r="C148" s="521"/>
      <c r="D148" s="522"/>
      <c r="E148" s="89" t="s">
        <v>65</v>
      </c>
      <c r="F148" s="155" t="str">
        <f>IFERROR(TEXT(WEEKDAY(+F147),"aaa"),"")</f>
        <v/>
      </c>
      <c r="G148" s="155" t="str">
        <f t="shared" ref="G148:AJ148" si="95">IFERROR(TEXT(WEEKDAY(+G147),"aaa"),"")</f>
        <v/>
      </c>
      <c r="H148" s="155" t="str">
        <f t="shared" si="95"/>
        <v/>
      </c>
      <c r="I148" s="155" t="str">
        <f t="shared" si="95"/>
        <v/>
      </c>
      <c r="J148" s="155" t="str">
        <f t="shared" si="95"/>
        <v/>
      </c>
      <c r="K148" s="155" t="str">
        <f t="shared" si="95"/>
        <v/>
      </c>
      <c r="L148" s="155" t="str">
        <f t="shared" si="95"/>
        <v/>
      </c>
      <c r="M148" s="155" t="str">
        <f t="shared" si="95"/>
        <v/>
      </c>
      <c r="N148" s="155" t="str">
        <f t="shared" si="95"/>
        <v/>
      </c>
      <c r="O148" s="155" t="str">
        <f t="shared" si="95"/>
        <v/>
      </c>
      <c r="P148" s="155" t="str">
        <f t="shared" si="95"/>
        <v/>
      </c>
      <c r="Q148" s="155" t="str">
        <f t="shared" si="95"/>
        <v/>
      </c>
      <c r="R148" s="155" t="str">
        <f t="shared" si="95"/>
        <v/>
      </c>
      <c r="S148" s="155" t="str">
        <f t="shared" si="95"/>
        <v/>
      </c>
      <c r="T148" s="155" t="str">
        <f t="shared" si="95"/>
        <v/>
      </c>
      <c r="U148" s="155" t="str">
        <f t="shared" si="95"/>
        <v/>
      </c>
      <c r="V148" s="155" t="str">
        <f t="shared" si="95"/>
        <v/>
      </c>
      <c r="W148" s="155" t="str">
        <f t="shared" si="95"/>
        <v/>
      </c>
      <c r="X148" s="155" t="str">
        <f t="shared" si="95"/>
        <v/>
      </c>
      <c r="Y148" s="155" t="str">
        <f t="shared" si="95"/>
        <v/>
      </c>
      <c r="Z148" s="155" t="str">
        <f t="shared" si="95"/>
        <v/>
      </c>
      <c r="AA148" s="155" t="str">
        <f t="shared" si="95"/>
        <v/>
      </c>
      <c r="AB148" s="155" t="str">
        <f t="shared" si="95"/>
        <v/>
      </c>
      <c r="AC148" s="155" t="str">
        <f t="shared" si="95"/>
        <v/>
      </c>
      <c r="AD148" s="155" t="str">
        <f t="shared" si="95"/>
        <v/>
      </c>
      <c r="AE148" s="155" t="str">
        <f t="shared" si="95"/>
        <v/>
      </c>
      <c r="AF148" s="155" t="str">
        <f t="shared" si="95"/>
        <v/>
      </c>
      <c r="AG148" s="155" t="str">
        <f t="shared" si="95"/>
        <v/>
      </c>
      <c r="AH148" s="155" t="str">
        <f t="shared" si="95"/>
        <v/>
      </c>
      <c r="AI148" s="155" t="str">
        <f t="shared" si="95"/>
        <v/>
      </c>
      <c r="AJ148" s="155" t="str">
        <f t="shared" si="95"/>
        <v/>
      </c>
      <c r="AK148" s="527"/>
      <c r="AL148" s="530"/>
      <c r="AM148" s="533"/>
      <c r="AN148" s="481"/>
      <c r="AO148" s="479"/>
      <c r="AQ148" s="502"/>
      <c r="AR148" s="502"/>
    </row>
    <row r="149" spans="2:44" ht="21" customHeight="1" x14ac:dyDescent="0.15">
      <c r="B149" s="156" t="s">
        <v>146</v>
      </c>
      <c r="C149" s="157" t="s">
        <v>147</v>
      </c>
      <c r="D149" s="101" t="s">
        <v>152</v>
      </c>
      <c r="E149" s="102" t="s">
        <v>149</v>
      </c>
      <c r="F149" s="103"/>
      <c r="G149" s="104"/>
      <c r="H149" s="104"/>
      <c r="I149" s="104"/>
      <c r="J149" s="104"/>
      <c r="K149" s="104"/>
      <c r="L149" s="104"/>
      <c r="M149" s="104"/>
      <c r="N149" s="104"/>
      <c r="O149" s="104"/>
      <c r="P149" s="104"/>
      <c r="Q149" s="104"/>
      <c r="R149" s="104"/>
      <c r="S149" s="104"/>
      <c r="T149" s="104"/>
      <c r="U149" s="104"/>
      <c r="V149" s="104"/>
      <c r="W149" s="104"/>
      <c r="X149" s="104"/>
      <c r="Y149" s="104"/>
      <c r="Z149" s="104"/>
      <c r="AA149" s="104"/>
      <c r="AB149" s="104"/>
      <c r="AC149" s="104"/>
      <c r="AD149" s="104"/>
      <c r="AE149" s="104"/>
      <c r="AF149" s="104"/>
      <c r="AG149" s="130"/>
      <c r="AH149" s="130"/>
      <c r="AI149" s="130"/>
      <c r="AJ149" s="130"/>
      <c r="AK149" s="528"/>
      <c r="AL149" s="531"/>
      <c r="AM149" s="534"/>
      <c r="AN149" s="106" t="s">
        <v>159</v>
      </c>
      <c r="AO149" s="105" t="s">
        <v>108</v>
      </c>
      <c r="AQ149" s="503"/>
      <c r="AR149" s="503"/>
    </row>
    <row r="150" spans="2:44" ht="13.5" customHeight="1" x14ac:dyDescent="0.15">
      <c r="B150" s="506" t="s">
        <v>75</v>
      </c>
      <c r="C150" s="509" t="s">
        <v>76</v>
      </c>
      <c r="D150" s="107" t="s">
        <v>136</v>
      </c>
      <c r="E150" s="108"/>
      <c r="F150" s="109"/>
      <c r="G150" s="110"/>
      <c r="H150" s="110"/>
      <c r="I150" s="110"/>
      <c r="J150" s="165"/>
      <c r="K150" s="165"/>
      <c r="L150" s="165"/>
      <c r="M150" s="165"/>
      <c r="N150" s="110"/>
      <c r="O150" s="110"/>
      <c r="P150" s="165"/>
      <c r="Q150" s="165"/>
      <c r="R150" s="165"/>
      <c r="S150" s="165"/>
      <c r="T150" s="165"/>
      <c r="U150" s="110"/>
      <c r="V150" s="110"/>
      <c r="W150" s="165"/>
      <c r="X150" s="165"/>
      <c r="Y150" s="165"/>
      <c r="Z150" s="165"/>
      <c r="AA150" s="165"/>
      <c r="AB150" s="110"/>
      <c r="AC150" s="110"/>
      <c r="AD150" s="165"/>
      <c r="AE150" s="165"/>
      <c r="AF150" s="165"/>
      <c r="AG150" s="165"/>
      <c r="AH150" s="165"/>
      <c r="AI150" s="171"/>
      <c r="AJ150" s="171"/>
      <c r="AK150" s="112">
        <f>IF(D150="","",COUNT($F$147:$AJ$147)-AL150)</f>
        <v>0</v>
      </c>
      <c r="AL150" s="113">
        <f>IF(D150="","",AQ150+AR150)</f>
        <v>0</v>
      </c>
      <c r="AM150" s="113">
        <f>IF(D150="","",COUNTIF(F150:AJ150,"休"))</f>
        <v>0</v>
      </c>
      <c r="AN150" s="84" t="str">
        <f>IF(D150="","",IFERROR(ROUND(AM150/AK150,3),""))</f>
        <v/>
      </c>
      <c r="AO150" s="512" t="e">
        <f>ROUND(AVERAGE(AN150:AN165),3)</f>
        <v>#DIV/0!</v>
      </c>
      <c r="AQ150" s="114">
        <f>+COUNTIF(F150:AJ150,"－")</f>
        <v>0</v>
      </c>
      <c r="AR150" s="114">
        <f>+COUNTIF(F150:AJ150,"外")</f>
        <v>0</v>
      </c>
    </row>
    <row r="151" spans="2:44" ht="13.5" customHeight="1" x14ac:dyDescent="0.15">
      <c r="B151" s="507"/>
      <c r="C151" s="510"/>
      <c r="D151" s="115" t="s">
        <v>137</v>
      </c>
      <c r="E151" s="108"/>
      <c r="F151" s="160"/>
      <c r="G151" s="117"/>
      <c r="H151" s="137"/>
      <c r="I151" s="137"/>
      <c r="J151" s="137"/>
      <c r="K151" s="137"/>
      <c r="L151" s="126"/>
      <c r="M151" s="126"/>
      <c r="N151" s="126"/>
      <c r="O151" s="137"/>
      <c r="P151" s="137"/>
      <c r="Q151" s="137"/>
      <c r="R151" s="137"/>
      <c r="S151" s="126"/>
      <c r="T151" s="126"/>
      <c r="U151" s="126"/>
      <c r="V151" s="137"/>
      <c r="W151" s="137"/>
      <c r="X151" s="137"/>
      <c r="Y151" s="137"/>
      <c r="Z151" s="126"/>
      <c r="AA151" s="126"/>
      <c r="AB151" s="126"/>
      <c r="AC151" s="137"/>
      <c r="AD151" s="137"/>
      <c r="AE151" s="137"/>
      <c r="AF151" s="137"/>
      <c r="AG151" s="126"/>
      <c r="AH151" s="126"/>
      <c r="AI151" s="117"/>
      <c r="AJ151" s="161"/>
      <c r="AK151" s="112">
        <f t="shared" ref="AK151:AK155" si="96">IF(D151="","",COUNT($F$147:$AJ$147)-AL151)</f>
        <v>0</v>
      </c>
      <c r="AL151" s="113">
        <f t="shared" ref="AL151:AL155" si="97">IF(D151="","",AQ151+AR151)</f>
        <v>0</v>
      </c>
      <c r="AM151" s="113">
        <f t="shared" ref="AM151:AM155" si="98">IF(D151="","",COUNTIF(F151:AJ151,"休"))</f>
        <v>0</v>
      </c>
      <c r="AN151" s="84" t="str">
        <f t="shared" ref="AN151:AN155" si="99">IF(D151="","",IFERROR(ROUND(AM151/AK151,3),""))</f>
        <v/>
      </c>
      <c r="AO151" s="513"/>
      <c r="AQ151" s="114">
        <f>+COUNTIF(F151:AJ151,"－")</f>
        <v>0</v>
      </c>
      <c r="AR151" s="114">
        <f>+COUNTIF(F151:AJ151,"外")</f>
        <v>0</v>
      </c>
    </row>
    <row r="152" spans="2:44" x14ac:dyDescent="0.15">
      <c r="B152" s="507"/>
      <c r="C152" s="510"/>
      <c r="D152" s="120" t="s">
        <v>138</v>
      </c>
      <c r="E152" s="108"/>
      <c r="F152" s="160"/>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61"/>
      <c r="AH152" s="161"/>
      <c r="AI152" s="161"/>
      <c r="AJ152" s="161"/>
      <c r="AK152" s="112">
        <f t="shared" si="96"/>
        <v>0</v>
      </c>
      <c r="AL152" s="113">
        <f t="shared" si="97"/>
        <v>0</v>
      </c>
      <c r="AM152" s="113">
        <f t="shared" si="98"/>
        <v>0</v>
      </c>
      <c r="AN152" s="84" t="str">
        <f t="shared" si="99"/>
        <v/>
      </c>
      <c r="AO152" s="513"/>
      <c r="AQ152" s="114">
        <f>+COUNTIF(F152:AJ152,"－")</f>
        <v>0</v>
      </c>
      <c r="AR152" s="114">
        <f t="shared" ref="AR152:AR155" si="100">+COUNTIF(F152:AJ152,"外")</f>
        <v>0</v>
      </c>
    </row>
    <row r="153" spans="2:44" x14ac:dyDescent="0.15">
      <c r="B153" s="507"/>
      <c r="C153" s="510"/>
      <c r="D153" s="120" t="s">
        <v>139</v>
      </c>
      <c r="E153" s="121"/>
      <c r="F153" s="160"/>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61"/>
      <c r="AI153" s="161"/>
      <c r="AJ153" s="161"/>
      <c r="AK153" s="112">
        <f t="shared" si="96"/>
        <v>0</v>
      </c>
      <c r="AL153" s="113">
        <f t="shared" si="97"/>
        <v>0</v>
      </c>
      <c r="AM153" s="113">
        <f t="shared" si="98"/>
        <v>0</v>
      </c>
      <c r="AN153" s="84" t="str">
        <f t="shared" si="99"/>
        <v/>
      </c>
      <c r="AO153" s="513"/>
      <c r="AQ153" s="114">
        <f>+COUNTIF(F153:AJ153,"－")</f>
        <v>0</v>
      </c>
      <c r="AR153" s="114">
        <f t="shared" si="100"/>
        <v>0</v>
      </c>
    </row>
    <row r="154" spans="2:44" x14ac:dyDescent="0.15">
      <c r="B154" s="507"/>
      <c r="C154" s="510"/>
      <c r="D154" s="120" t="s">
        <v>140</v>
      </c>
      <c r="E154" s="108"/>
      <c r="F154" s="160"/>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2">
        <f t="shared" si="96"/>
        <v>0</v>
      </c>
      <c r="AL154" s="113">
        <f t="shared" si="97"/>
        <v>0</v>
      </c>
      <c r="AM154" s="113">
        <f t="shared" si="98"/>
        <v>0</v>
      </c>
      <c r="AN154" s="84" t="str">
        <f t="shared" si="99"/>
        <v/>
      </c>
      <c r="AO154" s="513"/>
      <c r="AQ154" s="114">
        <f t="shared" ref="AQ154:AQ155" si="101">+COUNTIF(F154:AJ154,"－")</f>
        <v>0</v>
      </c>
      <c r="AR154" s="114">
        <f t="shared" si="100"/>
        <v>0</v>
      </c>
    </row>
    <row r="155" spans="2:44" x14ac:dyDescent="0.15">
      <c r="B155" s="508"/>
      <c r="C155" s="511"/>
      <c r="D155" s="122">
        <f>E$30</f>
        <v>0</v>
      </c>
      <c r="E155" s="123"/>
      <c r="F155" s="172"/>
      <c r="G155" s="126"/>
      <c r="H155" s="126"/>
      <c r="I155" s="126"/>
      <c r="J155" s="126"/>
      <c r="K155" s="126"/>
      <c r="L155" s="126"/>
      <c r="M155" s="126"/>
      <c r="N155" s="126"/>
      <c r="O155" s="126"/>
      <c r="P155" s="126"/>
      <c r="Q155" s="126"/>
      <c r="R155" s="126"/>
      <c r="S155" s="126"/>
      <c r="T155" s="126"/>
      <c r="U155" s="126"/>
      <c r="V155" s="126"/>
      <c r="W155" s="126"/>
      <c r="X155" s="126"/>
      <c r="Y155" s="126"/>
      <c r="Z155" s="126"/>
      <c r="AA155" s="126"/>
      <c r="AB155" s="126"/>
      <c r="AC155" s="126"/>
      <c r="AD155" s="126"/>
      <c r="AE155" s="126"/>
      <c r="AF155" s="126"/>
      <c r="AG155" s="127"/>
      <c r="AH155" s="127"/>
      <c r="AI155" s="127"/>
      <c r="AJ155" s="127"/>
      <c r="AK155" s="112">
        <f t="shared" si="96"/>
        <v>0</v>
      </c>
      <c r="AL155" s="113">
        <f t="shared" si="97"/>
        <v>0</v>
      </c>
      <c r="AM155" s="128">
        <f t="shared" si="98"/>
        <v>0</v>
      </c>
      <c r="AN155" s="84" t="str">
        <f t="shared" si="99"/>
        <v/>
      </c>
      <c r="AO155" s="513"/>
      <c r="AQ155" s="114">
        <f t="shared" si="101"/>
        <v>0</v>
      </c>
      <c r="AR155" s="114">
        <f t="shared" si="100"/>
        <v>0</v>
      </c>
    </row>
    <row r="156" spans="2:44" x14ac:dyDescent="0.15">
      <c r="B156" s="506" t="s">
        <v>77</v>
      </c>
      <c r="C156" s="509" t="s">
        <v>78</v>
      </c>
      <c r="D156" s="101" t="s">
        <v>127</v>
      </c>
      <c r="E156" s="129" t="s">
        <v>149</v>
      </c>
      <c r="F156" s="103"/>
      <c r="G156" s="104"/>
      <c r="H156" s="104"/>
      <c r="I156" s="104"/>
      <c r="J156" s="104"/>
      <c r="K156" s="104"/>
      <c r="L156" s="104"/>
      <c r="M156" s="104"/>
      <c r="N156" s="104"/>
      <c r="O156" s="104"/>
      <c r="P156" s="104"/>
      <c r="Q156" s="104"/>
      <c r="R156" s="104"/>
      <c r="S156" s="104"/>
      <c r="T156" s="104"/>
      <c r="U156" s="104"/>
      <c r="V156" s="104"/>
      <c r="W156" s="104"/>
      <c r="X156" s="104"/>
      <c r="Y156" s="104"/>
      <c r="Z156" s="104"/>
      <c r="AA156" s="104"/>
      <c r="AB156" s="104"/>
      <c r="AC156" s="104"/>
      <c r="AD156" s="104"/>
      <c r="AE156" s="104"/>
      <c r="AF156" s="104"/>
      <c r="AG156" s="130"/>
      <c r="AH156" s="130"/>
      <c r="AI156" s="130"/>
      <c r="AJ156" s="130"/>
      <c r="AK156" s="131"/>
      <c r="AL156" s="114"/>
      <c r="AM156" s="132"/>
      <c r="AN156" s="133"/>
      <c r="AO156" s="513"/>
    </row>
    <row r="157" spans="2:44" x14ac:dyDescent="0.15">
      <c r="B157" s="507"/>
      <c r="C157" s="510"/>
      <c r="D157" s="134" t="s">
        <v>136</v>
      </c>
      <c r="E157" s="108"/>
      <c r="F157" s="158"/>
      <c r="G157" s="165"/>
      <c r="H157" s="165"/>
      <c r="I157" s="165"/>
      <c r="J157" s="165"/>
      <c r="K157" s="165"/>
      <c r="L157" s="165"/>
      <c r="M157" s="165"/>
      <c r="N157" s="165"/>
      <c r="O157" s="165"/>
      <c r="P157" s="165"/>
      <c r="Q157" s="165"/>
      <c r="R157" s="165"/>
      <c r="S157" s="165"/>
      <c r="T157" s="165"/>
      <c r="U157" s="165"/>
      <c r="V157" s="165"/>
      <c r="W157" s="165"/>
      <c r="X157" s="165"/>
      <c r="Y157" s="165"/>
      <c r="Z157" s="165"/>
      <c r="AA157" s="165"/>
      <c r="AB157" s="165"/>
      <c r="AC157" s="165"/>
      <c r="AD157" s="165"/>
      <c r="AE157" s="165"/>
      <c r="AF157" s="165"/>
      <c r="AG157" s="165"/>
      <c r="AH157" s="165"/>
      <c r="AI157" s="165"/>
      <c r="AJ157" s="165"/>
      <c r="AK157" s="112">
        <f>IF(D157="","",COUNT($F$147:$AJ$147)-AL157)</f>
        <v>0</v>
      </c>
      <c r="AL157" s="113">
        <f>IF(D157="","",AQ157+AR157)</f>
        <v>0</v>
      </c>
      <c r="AM157" s="113">
        <f>IF(D157="","",COUNTIF(F157:AJ157,"休"))</f>
        <v>0</v>
      </c>
      <c r="AN157" s="84" t="str">
        <f>IF(D157="","",IFERROR(ROUND(AM157/AK157,3),""))</f>
        <v/>
      </c>
      <c r="AO157" s="513"/>
      <c r="AQ157" s="114">
        <f>+COUNTIF(F157:AJ157,"－")</f>
        <v>0</v>
      </c>
      <c r="AR157" s="114">
        <f>+COUNTIF(F157:AJ157,"外")</f>
        <v>0</v>
      </c>
    </row>
    <row r="158" spans="2:44" x14ac:dyDescent="0.15">
      <c r="B158" s="507"/>
      <c r="C158" s="510"/>
      <c r="D158" s="115" t="s">
        <v>137</v>
      </c>
      <c r="E158" s="135"/>
      <c r="F158" s="167"/>
      <c r="G158" s="126"/>
      <c r="H158" s="137"/>
      <c r="I158" s="137"/>
      <c r="J158" s="126"/>
      <c r="K158" s="126"/>
      <c r="L158" s="126"/>
      <c r="M158" s="126"/>
      <c r="N158" s="126"/>
      <c r="O158" s="137"/>
      <c r="P158" s="137"/>
      <c r="Q158" s="126"/>
      <c r="R158" s="126"/>
      <c r="S158" s="126"/>
      <c r="T158" s="126"/>
      <c r="U158" s="126"/>
      <c r="V158" s="137"/>
      <c r="W158" s="137"/>
      <c r="X158" s="126"/>
      <c r="Y158" s="126"/>
      <c r="Z158" s="126"/>
      <c r="AA158" s="126"/>
      <c r="AB158" s="126"/>
      <c r="AC158" s="137"/>
      <c r="AD158" s="137"/>
      <c r="AE158" s="126"/>
      <c r="AF158" s="126"/>
      <c r="AG158" s="126"/>
      <c r="AH158" s="126"/>
      <c r="AI158" s="126"/>
      <c r="AJ158" s="126"/>
      <c r="AK158" s="112">
        <f t="shared" ref="AK158:AK160" si="102">IF(D158="","",COUNT($F$147:$AJ$147)-AL158)</f>
        <v>0</v>
      </c>
      <c r="AL158" s="113">
        <f t="shared" ref="AL158:AL160" si="103">IF(D158="","",AQ158+AR158)</f>
        <v>0</v>
      </c>
      <c r="AM158" s="113">
        <f t="shared" ref="AM158:AM160" si="104">IF(D158="","",COUNTIF(F158:AJ158,"休"))</f>
        <v>0</v>
      </c>
      <c r="AN158" s="84" t="str">
        <f t="shared" ref="AN158:AN160" si="105">IF(D158="","",IFERROR(ROUND(AM158/AK158,3),""))</f>
        <v/>
      </c>
      <c r="AO158" s="513"/>
      <c r="AQ158" s="114">
        <f>+COUNTIF(F158:AJ158,"－")</f>
        <v>0</v>
      </c>
      <c r="AR158" s="114">
        <f>+COUNTIF(F158:AJ158,"外")</f>
        <v>0</v>
      </c>
    </row>
    <row r="159" spans="2:44" x14ac:dyDescent="0.15">
      <c r="B159" s="507"/>
      <c r="C159" s="510"/>
      <c r="E159" s="135"/>
      <c r="F159" s="160"/>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8"/>
      <c r="AH159" s="118"/>
      <c r="AI159" s="118"/>
      <c r="AJ159" s="118"/>
      <c r="AK159" s="112" t="str">
        <f t="shared" si="102"/>
        <v/>
      </c>
      <c r="AL159" s="113" t="str">
        <f t="shared" si="103"/>
        <v/>
      </c>
      <c r="AM159" s="113" t="str">
        <f t="shared" si="104"/>
        <v/>
      </c>
      <c r="AN159" s="84" t="str">
        <f t="shared" si="105"/>
        <v/>
      </c>
      <c r="AO159" s="513"/>
      <c r="AQ159" s="114">
        <f>+COUNTIF(F159:AJ159,"－")</f>
        <v>0</v>
      </c>
      <c r="AR159" s="114">
        <f>+COUNTIF(F159:AJ159,"外")</f>
        <v>0</v>
      </c>
    </row>
    <row r="160" spans="2:44" x14ac:dyDescent="0.15">
      <c r="B160" s="507"/>
      <c r="C160" s="511"/>
      <c r="D160" s="136"/>
      <c r="E160" s="128"/>
      <c r="F160" s="173"/>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11"/>
      <c r="AH160" s="111"/>
      <c r="AI160" s="111"/>
      <c r="AJ160" s="111"/>
      <c r="AK160" s="112" t="str">
        <f t="shared" si="102"/>
        <v/>
      </c>
      <c r="AL160" s="113" t="str">
        <f t="shared" si="103"/>
        <v/>
      </c>
      <c r="AM160" s="113" t="str">
        <f t="shared" si="104"/>
        <v/>
      </c>
      <c r="AN160" s="84" t="str">
        <f t="shared" si="105"/>
        <v/>
      </c>
      <c r="AO160" s="513"/>
      <c r="AQ160" s="114">
        <f>+COUNTIF(F160:AJ160,"－")</f>
        <v>0</v>
      </c>
      <c r="AR160" s="114">
        <f>+COUNTIF(F160:AJ160,"外")</f>
        <v>0</v>
      </c>
    </row>
    <row r="161" spans="2:44" x14ac:dyDescent="0.15">
      <c r="B161" s="507"/>
      <c r="C161" s="509" t="s">
        <v>79</v>
      </c>
      <c r="D161" s="101" t="s">
        <v>127</v>
      </c>
      <c r="E161" s="138" t="s">
        <v>149</v>
      </c>
      <c r="F161" s="103"/>
      <c r="G161" s="104"/>
      <c r="H161" s="104"/>
      <c r="I161" s="104"/>
      <c r="J161" s="104"/>
      <c r="K161" s="104"/>
      <c r="L161" s="104"/>
      <c r="M161" s="104"/>
      <c r="N161" s="104"/>
      <c r="O161" s="104"/>
      <c r="P161" s="104"/>
      <c r="Q161" s="104"/>
      <c r="R161" s="104"/>
      <c r="S161" s="104"/>
      <c r="T161" s="104"/>
      <c r="U161" s="104"/>
      <c r="V161" s="104"/>
      <c r="W161" s="104"/>
      <c r="X161" s="104"/>
      <c r="Y161" s="104"/>
      <c r="Z161" s="104"/>
      <c r="AA161" s="104"/>
      <c r="AB161" s="104"/>
      <c r="AC161" s="104"/>
      <c r="AD161" s="104"/>
      <c r="AE161" s="104"/>
      <c r="AF161" s="104"/>
      <c r="AG161" s="130"/>
      <c r="AH161" s="130"/>
      <c r="AI161" s="130"/>
      <c r="AJ161" s="130"/>
      <c r="AK161" s="131"/>
      <c r="AL161" s="114"/>
      <c r="AM161" s="139"/>
      <c r="AN161" s="133"/>
      <c r="AO161" s="513"/>
    </row>
    <row r="162" spans="2:44" x14ac:dyDescent="0.15">
      <c r="B162" s="507"/>
      <c r="C162" s="510"/>
      <c r="D162" s="140" t="s">
        <v>137</v>
      </c>
      <c r="E162" s="108"/>
      <c r="F162" s="109"/>
      <c r="G162" s="110"/>
      <c r="H162" s="110"/>
      <c r="I162" s="165"/>
      <c r="J162" s="165"/>
      <c r="K162" s="110"/>
      <c r="L162" s="110"/>
      <c r="M162" s="110"/>
      <c r="N162" s="110"/>
      <c r="O162" s="165"/>
      <c r="P162" s="165"/>
      <c r="Q162" s="110"/>
      <c r="R162" s="110"/>
      <c r="S162" s="110"/>
      <c r="T162" s="110"/>
      <c r="U162" s="165"/>
      <c r="V162" s="165"/>
      <c r="W162" s="110"/>
      <c r="X162" s="110"/>
      <c r="Y162" s="110"/>
      <c r="Z162" s="110"/>
      <c r="AA162" s="165"/>
      <c r="AB162" s="165"/>
      <c r="AC162" s="110"/>
      <c r="AD162" s="110"/>
      <c r="AE162" s="110"/>
      <c r="AF162" s="110"/>
      <c r="AG162" s="165"/>
      <c r="AH162" s="165"/>
      <c r="AI162" s="110"/>
      <c r="AJ162" s="110"/>
      <c r="AK162" s="112">
        <f>IF(D162="","",COUNT($F$147:$AJ$147)-AL162)</f>
        <v>0</v>
      </c>
      <c r="AL162" s="113">
        <f>IF(D162="","",AQ162+AR162)</f>
        <v>0</v>
      </c>
      <c r="AM162" s="113">
        <f>IF(D162="","",COUNTIF(F162:AJ162,"休"))</f>
        <v>0</v>
      </c>
      <c r="AN162" s="84" t="str">
        <f>IF(D162="","",IFERROR(ROUND(AM162/AK162,3),""))</f>
        <v/>
      </c>
      <c r="AO162" s="513"/>
      <c r="AQ162" s="114">
        <f>+COUNTIF(F162:AJ162,"－")</f>
        <v>0</v>
      </c>
      <c r="AR162" s="114">
        <f>+COUNTIF(F162:AJ162,"外")</f>
        <v>0</v>
      </c>
    </row>
    <row r="163" spans="2:44" x14ac:dyDescent="0.15">
      <c r="B163" s="507"/>
      <c r="C163" s="510"/>
      <c r="E163" s="135"/>
      <c r="F163" s="116"/>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8"/>
      <c r="AH163" s="118"/>
      <c r="AI163" s="118"/>
      <c r="AJ163" s="118"/>
      <c r="AK163" s="112" t="str">
        <f t="shared" ref="AK163:AK165" si="106">IF(D163="","",COUNT($F$147:$AJ$147)-AL163)</f>
        <v/>
      </c>
      <c r="AL163" s="113" t="str">
        <f t="shared" ref="AL163:AL165" si="107">IF(D163="","",AQ163+AR163)</f>
        <v/>
      </c>
      <c r="AM163" s="113" t="str">
        <f t="shared" ref="AM163:AM165" si="108">IF(D163="","",COUNTIF(F163:AJ163,"休"))</f>
        <v/>
      </c>
      <c r="AN163" s="84" t="str">
        <f t="shared" ref="AN163:AN165" si="109">IF(D163="","",IFERROR(ROUND(AM163/AK163,3),""))</f>
        <v/>
      </c>
      <c r="AO163" s="513"/>
      <c r="AQ163" s="114">
        <f>+COUNTIF(F163:AJ163,"－")</f>
        <v>0</v>
      </c>
      <c r="AR163" s="114">
        <f>+COUNTIF(F163:AJ163,"外")</f>
        <v>0</v>
      </c>
    </row>
    <row r="164" spans="2:44" x14ac:dyDescent="0.15">
      <c r="B164" s="507"/>
      <c r="C164" s="510"/>
      <c r="E164" s="135"/>
      <c r="F164" s="116"/>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8"/>
      <c r="AH164" s="118"/>
      <c r="AI164" s="118"/>
      <c r="AJ164" s="118"/>
      <c r="AK164" s="112" t="str">
        <f t="shared" si="106"/>
        <v/>
      </c>
      <c r="AL164" s="113" t="str">
        <f t="shared" si="107"/>
        <v/>
      </c>
      <c r="AM164" s="113" t="str">
        <f t="shared" si="108"/>
        <v/>
      </c>
      <c r="AN164" s="84" t="str">
        <f t="shared" si="109"/>
        <v/>
      </c>
      <c r="AO164" s="513"/>
      <c r="AQ164" s="114">
        <f>+COUNTIF(F164:AJ164,"－")</f>
        <v>0</v>
      </c>
      <c r="AR164" s="114">
        <f>+COUNTIF(F164:AJ164,"外")</f>
        <v>0</v>
      </c>
    </row>
    <row r="165" spans="2:44" ht="14.25" thickBot="1" x14ac:dyDescent="0.2">
      <c r="B165" s="508"/>
      <c r="C165" s="511"/>
      <c r="D165" s="136"/>
      <c r="E165" s="128"/>
      <c r="F165" s="172"/>
      <c r="G165" s="125"/>
      <c r="H165" s="125"/>
      <c r="I165" s="125"/>
      <c r="J165" s="125"/>
      <c r="K165" s="125"/>
      <c r="L165" s="125"/>
      <c r="M165" s="125"/>
      <c r="N165" s="125"/>
      <c r="O165" s="125"/>
      <c r="P165" s="125"/>
      <c r="Q165" s="125"/>
      <c r="R165" s="125"/>
      <c r="S165" s="125"/>
      <c r="T165" s="125"/>
      <c r="U165" s="125"/>
      <c r="V165" s="125"/>
      <c r="W165" s="125"/>
      <c r="X165" s="125"/>
      <c r="Y165" s="125"/>
      <c r="Z165" s="125"/>
      <c r="AA165" s="125"/>
      <c r="AB165" s="125"/>
      <c r="AC165" s="125"/>
      <c r="AD165" s="125"/>
      <c r="AE165" s="125"/>
      <c r="AF165" s="125"/>
      <c r="AG165" s="143"/>
      <c r="AH165" s="143"/>
      <c r="AI165" s="143"/>
      <c r="AJ165" s="143"/>
      <c r="AK165" s="144" t="str">
        <f t="shared" si="106"/>
        <v/>
      </c>
      <c r="AL165" s="128" t="str">
        <f t="shared" si="107"/>
        <v/>
      </c>
      <c r="AM165" s="128" t="str">
        <f t="shared" si="108"/>
        <v/>
      </c>
      <c r="AN165" s="84" t="str">
        <f t="shared" si="109"/>
        <v/>
      </c>
      <c r="AO165" s="514"/>
      <c r="AQ165" s="114">
        <f>+COUNTIF(F165:AJ165,"－")</f>
        <v>0</v>
      </c>
      <c r="AR165" s="114">
        <f>+COUNTIF(F165:AJ165,"外")</f>
        <v>0</v>
      </c>
    </row>
    <row r="166" spans="2:44" ht="14.25" thickBot="1" x14ac:dyDescent="0.2">
      <c r="B166" s="145"/>
      <c r="C166" s="146"/>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c r="AG166" s="111"/>
      <c r="AH166" s="111"/>
      <c r="AI166" s="111"/>
      <c r="AJ166" s="111"/>
      <c r="AK166" s="147"/>
      <c r="AN166" s="148" t="s">
        <v>153</v>
      </c>
      <c r="AO166" s="149" t="e">
        <f>IF(AO150&gt;=0.285,"OK","NG")</f>
        <v>#DIV/0!</v>
      </c>
      <c r="AQ166" s="47"/>
      <c r="AR166" s="47"/>
    </row>
    <row r="167" spans="2:44" x14ac:dyDescent="0.15">
      <c r="B167" s="145"/>
      <c r="C167" s="146"/>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c r="AD167" s="111"/>
      <c r="AE167" s="111"/>
      <c r="AF167" s="111"/>
      <c r="AG167" s="111"/>
      <c r="AH167" s="111"/>
      <c r="AI167" s="111"/>
      <c r="AJ167" s="111"/>
      <c r="AK167" s="147"/>
      <c r="AN167" s="175"/>
      <c r="AO167" s="84"/>
      <c r="AQ167" s="47"/>
      <c r="AR167" s="47"/>
    </row>
    <row r="168" spans="2:44" hidden="1" x14ac:dyDescent="0.15">
      <c r="F168" s="47" t="e">
        <f>YEAR(F171)</f>
        <v>#VALUE!</v>
      </c>
      <c r="G168" s="47" t="e">
        <f>MONTH(F171)</f>
        <v>#VALUE!</v>
      </c>
    </row>
    <row r="169" spans="2:44" x14ac:dyDescent="0.15">
      <c r="B169" s="515"/>
      <c r="C169" s="516"/>
      <c r="D169" s="517"/>
      <c r="E169" s="151" t="s">
        <v>141</v>
      </c>
      <c r="F169" s="523" t="e">
        <f>F171</f>
        <v>#VALUE!</v>
      </c>
      <c r="G169" s="524"/>
      <c r="H169" s="524"/>
      <c r="I169" s="524"/>
      <c r="J169" s="524"/>
      <c r="K169" s="524"/>
      <c r="L169" s="524"/>
      <c r="M169" s="524"/>
      <c r="N169" s="524"/>
      <c r="O169" s="524"/>
      <c r="P169" s="524"/>
      <c r="Q169" s="524"/>
      <c r="R169" s="524"/>
      <c r="S169" s="524"/>
      <c r="T169" s="524"/>
      <c r="U169" s="524"/>
      <c r="V169" s="524"/>
      <c r="W169" s="524"/>
      <c r="X169" s="524"/>
      <c r="Y169" s="524"/>
      <c r="Z169" s="524"/>
      <c r="AA169" s="524"/>
      <c r="AB169" s="524"/>
      <c r="AC169" s="524"/>
      <c r="AD169" s="524"/>
      <c r="AE169" s="524"/>
      <c r="AF169" s="524"/>
      <c r="AG169" s="524"/>
      <c r="AH169" s="524"/>
      <c r="AI169" s="524"/>
      <c r="AJ169" s="524"/>
      <c r="AK169" s="526" t="s">
        <v>80</v>
      </c>
      <c r="AL169" s="529" t="s">
        <v>81</v>
      </c>
      <c r="AM169" s="532" t="s">
        <v>73</v>
      </c>
      <c r="AN169" s="481" t="s">
        <v>142</v>
      </c>
      <c r="AO169" s="479" t="s">
        <v>143</v>
      </c>
      <c r="AQ169" s="502" t="s">
        <v>144</v>
      </c>
      <c r="AR169" s="502" t="s">
        <v>109</v>
      </c>
    </row>
    <row r="170" spans="2:44" ht="13.5" hidden="1" customHeight="1" x14ac:dyDescent="0.15">
      <c r="B170" s="518"/>
      <c r="C170" s="505"/>
      <c r="D170" s="519"/>
      <c r="E170" s="152"/>
      <c r="F170" s="94" t="e">
        <f>DATE($F168,$G168,1)</f>
        <v>#VALUE!</v>
      </c>
      <c r="G170" s="94" t="e">
        <f t="shared" ref="G170:AJ170" si="110">F170+1</f>
        <v>#VALUE!</v>
      </c>
      <c r="H170" s="94" t="e">
        <f t="shared" si="110"/>
        <v>#VALUE!</v>
      </c>
      <c r="I170" s="94" t="e">
        <f t="shared" si="110"/>
        <v>#VALUE!</v>
      </c>
      <c r="J170" s="94" t="e">
        <f t="shared" si="110"/>
        <v>#VALUE!</v>
      </c>
      <c r="K170" s="94" t="e">
        <f t="shared" si="110"/>
        <v>#VALUE!</v>
      </c>
      <c r="L170" s="94" t="e">
        <f t="shared" si="110"/>
        <v>#VALUE!</v>
      </c>
      <c r="M170" s="94" t="e">
        <f t="shared" si="110"/>
        <v>#VALUE!</v>
      </c>
      <c r="N170" s="94" t="e">
        <f t="shared" si="110"/>
        <v>#VALUE!</v>
      </c>
      <c r="O170" s="94" t="e">
        <f t="shared" si="110"/>
        <v>#VALUE!</v>
      </c>
      <c r="P170" s="94" t="e">
        <f t="shared" si="110"/>
        <v>#VALUE!</v>
      </c>
      <c r="Q170" s="94" t="e">
        <f t="shared" si="110"/>
        <v>#VALUE!</v>
      </c>
      <c r="R170" s="94" t="e">
        <f t="shared" si="110"/>
        <v>#VALUE!</v>
      </c>
      <c r="S170" s="94" t="e">
        <f t="shared" si="110"/>
        <v>#VALUE!</v>
      </c>
      <c r="T170" s="94" t="e">
        <f t="shared" si="110"/>
        <v>#VALUE!</v>
      </c>
      <c r="U170" s="94" t="e">
        <f t="shared" si="110"/>
        <v>#VALUE!</v>
      </c>
      <c r="V170" s="94" t="e">
        <f t="shared" si="110"/>
        <v>#VALUE!</v>
      </c>
      <c r="W170" s="94" t="e">
        <f t="shared" si="110"/>
        <v>#VALUE!</v>
      </c>
      <c r="X170" s="94" t="e">
        <f t="shared" si="110"/>
        <v>#VALUE!</v>
      </c>
      <c r="Y170" s="94" t="e">
        <f t="shared" si="110"/>
        <v>#VALUE!</v>
      </c>
      <c r="Z170" s="94" t="e">
        <f t="shared" si="110"/>
        <v>#VALUE!</v>
      </c>
      <c r="AA170" s="94" t="e">
        <f t="shared" si="110"/>
        <v>#VALUE!</v>
      </c>
      <c r="AB170" s="94" t="e">
        <f t="shared" si="110"/>
        <v>#VALUE!</v>
      </c>
      <c r="AC170" s="94" t="e">
        <f t="shared" si="110"/>
        <v>#VALUE!</v>
      </c>
      <c r="AD170" s="94" t="e">
        <f t="shared" si="110"/>
        <v>#VALUE!</v>
      </c>
      <c r="AE170" s="94" t="e">
        <f t="shared" si="110"/>
        <v>#VALUE!</v>
      </c>
      <c r="AF170" s="94" t="e">
        <f t="shared" si="110"/>
        <v>#VALUE!</v>
      </c>
      <c r="AG170" s="94" t="e">
        <f t="shared" si="110"/>
        <v>#VALUE!</v>
      </c>
      <c r="AH170" s="94" t="e">
        <f t="shared" si="110"/>
        <v>#VALUE!</v>
      </c>
      <c r="AI170" s="94" t="e">
        <f t="shared" si="110"/>
        <v>#VALUE!</v>
      </c>
      <c r="AJ170" s="94" t="e">
        <f t="shared" si="110"/>
        <v>#VALUE!</v>
      </c>
      <c r="AK170" s="527"/>
      <c r="AL170" s="530"/>
      <c r="AM170" s="533"/>
      <c r="AN170" s="481"/>
      <c r="AO170" s="479"/>
      <c r="AQ170" s="502"/>
      <c r="AR170" s="502"/>
    </row>
    <row r="171" spans="2:44" x14ac:dyDescent="0.15">
      <c r="B171" s="518"/>
      <c r="C171" s="505"/>
      <c r="D171" s="519"/>
      <c r="E171" s="153" t="s">
        <v>145</v>
      </c>
      <c r="F171" s="154" t="e">
        <f>IF(EDATE(F146,1)&gt;$F$8,"",EDATE(F146,1))</f>
        <v>#VALUE!</v>
      </c>
      <c r="G171" s="94" t="e">
        <f t="shared" ref="G171:AJ171" si="111">IF(G170&gt;$F$8,"",IF(F171=EOMONTH(DATE($F168,$G168,1),0),"",IF(F171="","",F171+1)))</f>
        <v>#VALUE!</v>
      </c>
      <c r="H171" s="94" t="e">
        <f t="shared" si="111"/>
        <v>#VALUE!</v>
      </c>
      <c r="I171" s="94" t="e">
        <f t="shared" si="111"/>
        <v>#VALUE!</v>
      </c>
      <c r="J171" s="94" t="e">
        <f t="shared" si="111"/>
        <v>#VALUE!</v>
      </c>
      <c r="K171" s="94" t="e">
        <f t="shared" si="111"/>
        <v>#VALUE!</v>
      </c>
      <c r="L171" s="94" t="e">
        <f t="shared" si="111"/>
        <v>#VALUE!</v>
      </c>
      <c r="M171" s="94" t="e">
        <f t="shared" si="111"/>
        <v>#VALUE!</v>
      </c>
      <c r="N171" s="94" t="e">
        <f t="shared" si="111"/>
        <v>#VALUE!</v>
      </c>
      <c r="O171" s="94" t="e">
        <f t="shared" si="111"/>
        <v>#VALUE!</v>
      </c>
      <c r="P171" s="94" t="e">
        <f t="shared" si="111"/>
        <v>#VALUE!</v>
      </c>
      <c r="Q171" s="94" t="e">
        <f t="shared" si="111"/>
        <v>#VALUE!</v>
      </c>
      <c r="R171" s="94" t="e">
        <f t="shared" si="111"/>
        <v>#VALUE!</v>
      </c>
      <c r="S171" s="94" t="e">
        <f t="shared" si="111"/>
        <v>#VALUE!</v>
      </c>
      <c r="T171" s="94" t="e">
        <f t="shared" si="111"/>
        <v>#VALUE!</v>
      </c>
      <c r="U171" s="94" t="e">
        <f t="shared" si="111"/>
        <v>#VALUE!</v>
      </c>
      <c r="V171" s="94" t="e">
        <f t="shared" si="111"/>
        <v>#VALUE!</v>
      </c>
      <c r="W171" s="94" t="e">
        <f t="shared" si="111"/>
        <v>#VALUE!</v>
      </c>
      <c r="X171" s="94" t="e">
        <f t="shared" si="111"/>
        <v>#VALUE!</v>
      </c>
      <c r="Y171" s="94" t="e">
        <f t="shared" si="111"/>
        <v>#VALUE!</v>
      </c>
      <c r="Z171" s="94" t="e">
        <f t="shared" si="111"/>
        <v>#VALUE!</v>
      </c>
      <c r="AA171" s="94" t="e">
        <f t="shared" si="111"/>
        <v>#VALUE!</v>
      </c>
      <c r="AB171" s="94" t="e">
        <f t="shared" si="111"/>
        <v>#VALUE!</v>
      </c>
      <c r="AC171" s="94" t="e">
        <f t="shared" si="111"/>
        <v>#VALUE!</v>
      </c>
      <c r="AD171" s="94" t="e">
        <f t="shared" si="111"/>
        <v>#VALUE!</v>
      </c>
      <c r="AE171" s="94" t="e">
        <f t="shared" si="111"/>
        <v>#VALUE!</v>
      </c>
      <c r="AF171" s="94" t="e">
        <f t="shared" si="111"/>
        <v>#VALUE!</v>
      </c>
      <c r="AG171" s="94" t="e">
        <f t="shared" si="111"/>
        <v>#VALUE!</v>
      </c>
      <c r="AH171" s="94" t="e">
        <f t="shared" si="111"/>
        <v>#VALUE!</v>
      </c>
      <c r="AI171" s="94" t="e">
        <f t="shared" si="111"/>
        <v>#VALUE!</v>
      </c>
      <c r="AJ171" s="94" t="e">
        <f t="shared" si="111"/>
        <v>#VALUE!</v>
      </c>
      <c r="AK171" s="527"/>
      <c r="AL171" s="530"/>
      <c r="AM171" s="533"/>
      <c r="AN171" s="481"/>
      <c r="AO171" s="479"/>
      <c r="AQ171" s="502"/>
      <c r="AR171" s="502"/>
    </row>
    <row r="172" spans="2:44" x14ac:dyDescent="0.15">
      <c r="B172" s="520"/>
      <c r="C172" s="521"/>
      <c r="D172" s="522"/>
      <c r="E172" s="89" t="s">
        <v>65</v>
      </c>
      <c r="F172" s="155" t="str">
        <f>IFERROR(TEXT(WEEKDAY(+F171),"aaa"),"")</f>
        <v/>
      </c>
      <c r="G172" s="155" t="str">
        <f t="shared" ref="G172:AJ172" si="112">IFERROR(TEXT(WEEKDAY(+G171),"aaa"),"")</f>
        <v/>
      </c>
      <c r="H172" s="155" t="str">
        <f t="shared" si="112"/>
        <v/>
      </c>
      <c r="I172" s="155" t="str">
        <f t="shared" si="112"/>
        <v/>
      </c>
      <c r="J172" s="155" t="str">
        <f t="shared" si="112"/>
        <v/>
      </c>
      <c r="K172" s="155" t="str">
        <f t="shared" si="112"/>
        <v/>
      </c>
      <c r="L172" s="155" t="str">
        <f t="shared" si="112"/>
        <v/>
      </c>
      <c r="M172" s="155" t="str">
        <f t="shared" si="112"/>
        <v/>
      </c>
      <c r="N172" s="155" t="str">
        <f t="shared" si="112"/>
        <v/>
      </c>
      <c r="O172" s="155" t="str">
        <f t="shared" si="112"/>
        <v/>
      </c>
      <c r="P172" s="155" t="str">
        <f t="shared" si="112"/>
        <v/>
      </c>
      <c r="Q172" s="155" t="str">
        <f t="shared" si="112"/>
        <v/>
      </c>
      <c r="R172" s="155" t="str">
        <f t="shared" si="112"/>
        <v/>
      </c>
      <c r="S172" s="155" t="str">
        <f t="shared" si="112"/>
        <v/>
      </c>
      <c r="T172" s="155" t="str">
        <f t="shared" si="112"/>
        <v/>
      </c>
      <c r="U172" s="155" t="str">
        <f t="shared" si="112"/>
        <v/>
      </c>
      <c r="V172" s="155" t="str">
        <f t="shared" si="112"/>
        <v/>
      </c>
      <c r="W172" s="155" t="str">
        <f t="shared" si="112"/>
        <v/>
      </c>
      <c r="X172" s="155" t="str">
        <f t="shared" si="112"/>
        <v/>
      </c>
      <c r="Y172" s="155" t="str">
        <f t="shared" si="112"/>
        <v/>
      </c>
      <c r="Z172" s="155" t="str">
        <f t="shared" si="112"/>
        <v/>
      </c>
      <c r="AA172" s="155" t="str">
        <f t="shared" si="112"/>
        <v/>
      </c>
      <c r="AB172" s="155" t="str">
        <f t="shared" si="112"/>
        <v/>
      </c>
      <c r="AC172" s="155" t="str">
        <f t="shared" si="112"/>
        <v/>
      </c>
      <c r="AD172" s="155" t="str">
        <f t="shared" si="112"/>
        <v/>
      </c>
      <c r="AE172" s="155" t="str">
        <f t="shared" si="112"/>
        <v/>
      </c>
      <c r="AF172" s="155" t="str">
        <f t="shared" si="112"/>
        <v/>
      </c>
      <c r="AG172" s="155" t="str">
        <f t="shared" si="112"/>
        <v/>
      </c>
      <c r="AH172" s="155" t="str">
        <f t="shared" si="112"/>
        <v/>
      </c>
      <c r="AI172" s="155" t="str">
        <f t="shared" si="112"/>
        <v/>
      </c>
      <c r="AJ172" s="155" t="str">
        <f t="shared" si="112"/>
        <v/>
      </c>
      <c r="AK172" s="527"/>
      <c r="AL172" s="530"/>
      <c r="AM172" s="533"/>
      <c r="AN172" s="481"/>
      <c r="AO172" s="479"/>
      <c r="AQ172" s="502"/>
      <c r="AR172" s="502"/>
    </row>
    <row r="173" spans="2:44" ht="21" customHeight="1" x14ac:dyDescent="0.15">
      <c r="B173" s="156" t="s">
        <v>146</v>
      </c>
      <c r="C173" s="157" t="s">
        <v>126</v>
      </c>
      <c r="D173" s="101" t="s">
        <v>127</v>
      </c>
      <c r="E173" s="102" t="s">
        <v>149</v>
      </c>
      <c r="F173" s="103"/>
      <c r="G173" s="104"/>
      <c r="H173" s="104"/>
      <c r="I173" s="104"/>
      <c r="J173" s="104"/>
      <c r="K173" s="104"/>
      <c r="L173" s="104"/>
      <c r="M173" s="104"/>
      <c r="N173" s="104"/>
      <c r="O173" s="104"/>
      <c r="P173" s="104"/>
      <c r="Q173" s="104"/>
      <c r="R173" s="104"/>
      <c r="S173" s="104"/>
      <c r="T173" s="104"/>
      <c r="U173" s="104"/>
      <c r="V173" s="104"/>
      <c r="W173" s="104"/>
      <c r="X173" s="104"/>
      <c r="Y173" s="104"/>
      <c r="Z173" s="104"/>
      <c r="AA173" s="104"/>
      <c r="AB173" s="104"/>
      <c r="AC173" s="104"/>
      <c r="AD173" s="104"/>
      <c r="AE173" s="104"/>
      <c r="AF173" s="104"/>
      <c r="AG173" s="130"/>
      <c r="AH173" s="130"/>
      <c r="AI173" s="130"/>
      <c r="AJ173" s="130"/>
      <c r="AK173" s="528"/>
      <c r="AL173" s="531"/>
      <c r="AM173" s="534"/>
      <c r="AN173" s="106" t="s">
        <v>170</v>
      </c>
      <c r="AO173" s="105" t="s">
        <v>108</v>
      </c>
      <c r="AQ173" s="503"/>
      <c r="AR173" s="503"/>
    </row>
    <row r="174" spans="2:44" ht="13.5" customHeight="1" x14ac:dyDescent="0.15">
      <c r="B174" s="506" t="s">
        <v>75</v>
      </c>
      <c r="C174" s="509" t="s">
        <v>76</v>
      </c>
      <c r="D174" s="107" t="s">
        <v>136</v>
      </c>
      <c r="E174" s="108"/>
      <c r="F174" s="109"/>
      <c r="G174" s="110"/>
      <c r="H174" s="110"/>
      <c r="I174" s="110"/>
      <c r="J174" s="165"/>
      <c r="K174" s="165"/>
      <c r="L174" s="165"/>
      <c r="M174" s="165"/>
      <c r="N174" s="110"/>
      <c r="O174" s="110"/>
      <c r="P174" s="165"/>
      <c r="Q174" s="165"/>
      <c r="R174" s="165"/>
      <c r="S174" s="165"/>
      <c r="T174" s="165"/>
      <c r="U174" s="110"/>
      <c r="V174" s="110"/>
      <c r="W174" s="165"/>
      <c r="X174" s="165"/>
      <c r="Y174" s="165"/>
      <c r="Z174" s="165"/>
      <c r="AA174" s="165"/>
      <c r="AB174" s="110"/>
      <c r="AC174" s="110"/>
      <c r="AD174" s="165"/>
      <c r="AE174" s="165"/>
      <c r="AF174" s="165"/>
      <c r="AG174" s="165"/>
      <c r="AH174" s="165"/>
      <c r="AI174" s="165"/>
      <c r="AJ174" s="171"/>
      <c r="AK174" s="112">
        <f>IF(D174="","",COUNT($F$171:$AJ$171)-AL174)</f>
        <v>0</v>
      </c>
      <c r="AL174" s="113">
        <f>IF(D174="","",AQ174+AR174)</f>
        <v>0</v>
      </c>
      <c r="AM174" s="113">
        <f>IF(D174="","",COUNTIF(F174:AJ174,"休"))</f>
        <v>0</v>
      </c>
      <c r="AN174" s="84" t="str">
        <f>IF(D174="","",IFERROR(ROUND(AM174/AK174,3),""))</f>
        <v/>
      </c>
      <c r="AO174" s="512" t="e">
        <f>ROUND(AVERAGE(AN174:AN189),3)</f>
        <v>#DIV/0!</v>
      </c>
      <c r="AQ174" s="114">
        <f>+COUNTIF(F174:AJ174,"－")</f>
        <v>0</v>
      </c>
      <c r="AR174" s="114">
        <f>+COUNTIF(F174:AJ174,"外")</f>
        <v>0</v>
      </c>
    </row>
    <row r="175" spans="2:44" ht="13.5" customHeight="1" x14ac:dyDescent="0.15">
      <c r="B175" s="507"/>
      <c r="C175" s="510"/>
      <c r="D175" s="115" t="s">
        <v>137</v>
      </c>
      <c r="E175" s="108"/>
      <c r="F175" s="160"/>
      <c r="G175" s="117"/>
      <c r="H175" s="137"/>
      <c r="I175" s="137"/>
      <c r="J175" s="137"/>
      <c r="K175" s="137"/>
      <c r="L175" s="126"/>
      <c r="M175" s="126"/>
      <c r="N175" s="126"/>
      <c r="O175" s="137"/>
      <c r="P175" s="137"/>
      <c r="Q175" s="137"/>
      <c r="R175" s="137"/>
      <c r="S175" s="126"/>
      <c r="T175" s="126"/>
      <c r="U175" s="126"/>
      <c r="V175" s="137"/>
      <c r="W175" s="137"/>
      <c r="X175" s="137"/>
      <c r="Y175" s="137"/>
      <c r="Z175" s="126"/>
      <c r="AA175" s="126"/>
      <c r="AB175" s="126"/>
      <c r="AC175" s="137"/>
      <c r="AD175" s="137"/>
      <c r="AE175" s="137"/>
      <c r="AF175" s="137"/>
      <c r="AG175" s="126"/>
      <c r="AH175" s="126"/>
      <c r="AI175" s="126"/>
      <c r="AJ175" s="161"/>
      <c r="AK175" s="112">
        <f t="shared" ref="AK175:AK179" si="113">IF(D175="","",COUNT($F$171:$AJ$171)-AL175)</f>
        <v>0</v>
      </c>
      <c r="AL175" s="113">
        <f t="shared" ref="AL175:AL179" si="114">IF(D175="","",AQ175+AR175)</f>
        <v>0</v>
      </c>
      <c r="AM175" s="113">
        <f t="shared" ref="AM175:AM179" si="115">IF(D175="","",COUNTIF(F175:AJ175,"休"))</f>
        <v>0</v>
      </c>
      <c r="AN175" s="84" t="str">
        <f t="shared" ref="AN175:AN179" si="116">IF(D175="","",IFERROR(ROUND(AM175/AK175,3),""))</f>
        <v/>
      </c>
      <c r="AO175" s="513"/>
      <c r="AQ175" s="114">
        <f>+COUNTIF(F175:AJ175,"－")</f>
        <v>0</v>
      </c>
      <c r="AR175" s="114">
        <f>+COUNTIF(F175:AJ175,"外")</f>
        <v>0</v>
      </c>
    </row>
    <row r="176" spans="2:44" x14ac:dyDescent="0.15">
      <c r="B176" s="507"/>
      <c r="C176" s="510"/>
      <c r="D176" s="120" t="s">
        <v>138</v>
      </c>
      <c r="E176" s="108"/>
      <c r="F176" s="160"/>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61"/>
      <c r="AH176" s="161"/>
      <c r="AI176" s="161"/>
      <c r="AJ176" s="161"/>
      <c r="AK176" s="112">
        <f t="shared" si="113"/>
        <v>0</v>
      </c>
      <c r="AL176" s="113">
        <f t="shared" si="114"/>
        <v>0</v>
      </c>
      <c r="AM176" s="113">
        <f t="shared" si="115"/>
        <v>0</v>
      </c>
      <c r="AN176" s="84" t="str">
        <f t="shared" si="116"/>
        <v/>
      </c>
      <c r="AO176" s="513"/>
      <c r="AQ176" s="114">
        <f>+COUNTIF(F176:AJ176,"－")</f>
        <v>0</v>
      </c>
      <c r="AR176" s="114">
        <f t="shared" ref="AR176:AR179" si="117">+COUNTIF(F176:AJ176,"外")</f>
        <v>0</v>
      </c>
    </row>
    <row r="177" spans="2:44" x14ac:dyDescent="0.15">
      <c r="B177" s="507"/>
      <c r="C177" s="510"/>
      <c r="D177" s="120" t="s">
        <v>139</v>
      </c>
      <c r="E177" s="121"/>
      <c r="F177" s="160"/>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61"/>
      <c r="AI177" s="161"/>
      <c r="AJ177" s="161"/>
      <c r="AK177" s="112">
        <f t="shared" si="113"/>
        <v>0</v>
      </c>
      <c r="AL177" s="113">
        <f t="shared" si="114"/>
        <v>0</v>
      </c>
      <c r="AM177" s="113">
        <f t="shared" si="115"/>
        <v>0</v>
      </c>
      <c r="AN177" s="84" t="str">
        <f t="shared" si="116"/>
        <v/>
      </c>
      <c r="AO177" s="513"/>
      <c r="AQ177" s="114">
        <f>+COUNTIF(F177:AJ177,"－")</f>
        <v>0</v>
      </c>
      <c r="AR177" s="114">
        <f t="shared" si="117"/>
        <v>0</v>
      </c>
    </row>
    <row r="178" spans="2:44" x14ac:dyDescent="0.15">
      <c r="B178" s="507"/>
      <c r="C178" s="510"/>
      <c r="D178" s="120" t="s">
        <v>140</v>
      </c>
      <c r="E178" s="108"/>
      <c r="F178" s="160"/>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2">
        <f t="shared" si="113"/>
        <v>0</v>
      </c>
      <c r="AL178" s="113">
        <f t="shared" si="114"/>
        <v>0</v>
      </c>
      <c r="AM178" s="113">
        <f t="shared" si="115"/>
        <v>0</v>
      </c>
      <c r="AN178" s="84" t="str">
        <f t="shared" si="116"/>
        <v/>
      </c>
      <c r="AO178" s="513"/>
      <c r="AQ178" s="114">
        <f t="shared" ref="AQ178:AQ179" si="118">+COUNTIF(F178:AJ178,"－")</f>
        <v>0</v>
      </c>
      <c r="AR178" s="114">
        <f t="shared" si="117"/>
        <v>0</v>
      </c>
    </row>
    <row r="179" spans="2:44" x14ac:dyDescent="0.15">
      <c r="B179" s="508"/>
      <c r="C179" s="511"/>
      <c r="D179" s="122">
        <f>E$30</f>
        <v>0</v>
      </c>
      <c r="E179" s="123"/>
      <c r="F179" s="172"/>
      <c r="G179" s="126"/>
      <c r="H179" s="126"/>
      <c r="I179" s="126"/>
      <c r="J179" s="126"/>
      <c r="K179" s="126"/>
      <c r="L179" s="126"/>
      <c r="M179" s="126"/>
      <c r="N179" s="126"/>
      <c r="O179" s="126"/>
      <c r="P179" s="126"/>
      <c r="Q179" s="126"/>
      <c r="R179" s="126"/>
      <c r="S179" s="126"/>
      <c r="T179" s="126"/>
      <c r="U179" s="126"/>
      <c r="V179" s="126"/>
      <c r="W179" s="126"/>
      <c r="X179" s="126"/>
      <c r="Y179" s="126"/>
      <c r="Z179" s="126"/>
      <c r="AA179" s="126"/>
      <c r="AB179" s="126"/>
      <c r="AC179" s="126"/>
      <c r="AD179" s="126"/>
      <c r="AE179" s="126"/>
      <c r="AF179" s="126"/>
      <c r="AG179" s="127"/>
      <c r="AH179" s="127"/>
      <c r="AI179" s="127"/>
      <c r="AJ179" s="127"/>
      <c r="AK179" s="112">
        <f t="shared" si="113"/>
        <v>0</v>
      </c>
      <c r="AL179" s="113">
        <f t="shared" si="114"/>
        <v>0</v>
      </c>
      <c r="AM179" s="128">
        <f t="shared" si="115"/>
        <v>0</v>
      </c>
      <c r="AN179" s="84" t="str">
        <f t="shared" si="116"/>
        <v/>
      </c>
      <c r="AO179" s="513"/>
      <c r="AQ179" s="114">
        <f t="shared" si="118"/>
        <v>0</v>
      </c>
      <c r="AR179" s="114">
        <f t="shared" si="117"/>
        <v>0</v>
      </c>
    </row>
    <row r="180" spans="2:44" ht="15" customHeight="1" x14ac:dyDescent="0.15">
      <c r="B180" s="506" t="s">
        <v>77</v>
      </c>
      <c r="C180" s="509" t="s">
        <v>78</v>
      </c>
      <c r="D180" s="101" t="s">
        <v>152</v>
      </c>
      <c r="E180" s="129" t="s">
        <v>149</v>
      </c>
      <c r="F180" s="103"/>
      <c r="G180" s="104"/>
      <c r="H180" s="104"/>
      <c r="I180" s="104"/>
      <c r="J180" s="104"/>
      <c r="K180" s="104"/>
      <c r="L180" s="104"/>
      <c r="M180" s="104"/>
      <c r="N180" s="104"/>
      <c r="O180" s="104"/>
      <c r="P180" s="104"/>
      <c r="Q180" s="104"/>
      <c r="R180" s="104"/>
      <c r="S180" s="104"/>
      <c r="T180" s="104"/>
      <c r="U180" s="104"/>
      <c r="V180" s="104"/>
      <c r="W180" s="104"/>
      <c r="X180" s="104"/>
      <c r="Y180" s="104"/>
      <c r="Z180" s="104"/>
      <c r="AA180" s="104"/>
      <c r="AB180" s="104"/>
      <c r="AC180" s="104"/>
      <c r="AD180" s="104"/>
      <c r="AE180" s="104"/>
      <c r="AF180" s="104"/>
      <c r="AG180" s="130"/>
      <c r="AH180" s="130"/>
      <c r="AI180" s="130"/>
      <c r="AJ180" s="130"/>
      <c r="AK180" s="131"/>
      <c r="AL180" s="114"/>
      <c r="AM180" s="132"/>
      <c r="AN180" s="133"/>
      <c r="AO180" s="513"/>
    </row>
    <row r="181" spans="2:44" x14ac:dyDescent="0.15">
      <c r="B181" s="507"/>
      <c r="C181" s="510"/>
      <c r="D181" s="134" t="s">
        <v>136</v>
      </c>
      <c r="E181" s="108"/>
      <c r="F181" s="158"/>
      <c r="G181" s="165"/>
      <c r="H181" s="165"/>
      <c r="I181" s="165"/>
      <c r="J181" s="165"/>
      <c r="K181" s="165"/>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12">
        <f>IF(D181="","",COUNT($F$171:$AJ$171)-AL181)</f>
        <v>0</v>
      </c>
      <c r="AL181" s="113">
        <f>IF(D181="","",AQ181+AR181)</f>
        <v>0</v>
      </c>
      <c r="AM181" s="113">
        <f>IF(D181="","",COUNTIF(F181:AJ181,"休"))</f>
        <v>0</v>
      </c>
      <c r="AN181" s="84" t="str">
        <f>IF(D181="","",IFERROR(ROUND(AM181/AK181,3),""))</f>
        <v/>
      </c>
      <c r="AO181" s="513"/>
      <c r="AQ181" s="114">
        <f>+COUNTIF(F181:AJ181,"－")</f>
        <v>0</v>
      </c>
      <c r="AR181" s="114">
        <f>+COUNTIF(F181:AJ181,"外")</f>
        <v>0</v>
      </c>
    </row>
    <row r="182" spans="2:44" x14ac:dyDescent="0.15">
      <c r="B182" s="507"/>
      <c r="C182" s="510"/>
      <c r="D182" s="115" t="s">
        <v>137</v>
      </c>
      <c r="E182" s="135"/>
      <c r="F182" s="167"/>
      <c r="G182" s="126"/>
      <c r="H182" s="137"/>
      <c r="I182" s="137"/>
      <c r="J182" s="126"/>
      <c r="K182" s="126"/>
      <c r="L182" s="126"/>
      <c r="M182" s="126"/>
      <c r="N182" s="126"/>
      <c r="O182" s="137"/>
      <c r="P182" s="137"/>
      <c r="Q182" s="126"/>
      <c r="R182" s="126"/>
      <c r="S182" s="126"/>
      <c r="T182" s="126"/>
      <c r="U182" s="126"/>
      <c r="V182" s="137"/>
      <c r="W182" s="137"/>
      <c r="X182" s="126"/>
      <c r="Y182" s="126"/>
      <c r="Z182" s="126"/>
      <c r="AA182" s="126"/>
      <c r="AB182" s="126"/>
      <c r="AC182" s="137"/>
      <c r="AD182" s="137"/>
      <c r="AE182" s="126"/>
      <c r="AF182" s="126"/>
      <c r="AG182" s="126"/>
      <c r="AH182" s="126"/>
      <c r="AI182" s="126"/>
      <c r="AJ182" s="126"/>
      <c r="AK182" s="112">
        <f t="shared" ref="AK182:AK184" si="119">IF(D182="","",COUNT($F$171:$AJ$171)-AL182)</f>
        <v>0</v>
      </c>
      <c r="AL182" s="113">
        <f t="shared" ref="AL182:AL184" si="120">IF(D182="","",AQ182+AR182)</f>
        <v>0</v>
      </c>
      <c r="AM182" s="113">
        <f t="shared" ref="AM182:AM184" si="121">IF(D182="","",COUNTIF(F182:AJ182,"休"))</f>
        <v>0</v>
      </c>
      <c r="AN182" s="84" t="str">
        <f t="shared" ref="AN182:AN184" si="122">IF(D182="","",IFERROR(ROUND(AM182/AK182,3),""))</f>
        <v/>
      </c>
      <c r="AO182" s="513"/>
      <c r="AQ182" s="114">
        <f>+COUNTIF(F182:AJ182,"－")</f>
        <v>0</v>
      </c>
      <c r="AR182" s="114">
        <f>+COUNTIF(F182:AJ182,"外")</f>
        <v>0</v>
      </c>
    </row>
    <row r="183" spans="2:44" x14ac:dyDescent="0.15">
      <c r="B183" s="507"/>
      <c r="C183" s="510"/>
      <c r="E183" s="135"/>
      <c r="F183" s="160"/>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8"/>
      <c r="AH183" s="118"/>
      <c r="AI183" s="118"/>
      <c r="AJ183" s="118"/>
      <c r="AK183" s="112" t="str">
        <f t="shared" si="119"/>
        <v/>
      </c>
      <c r="AL183" s="113" t="str">
        <f t="shared" si="120"/>
        <v/>
      </c>
      <c r="AM183" s="113" t="str">
        <f t="shared" si="121"/>
        <v/>
      </c>
      <c r="AN183" s="84" t="str">
        <f t="shared" si="122"/>
        <v/>
      </c>
      <c r="AO183" s="513"/>
      <c r="AQ183" s="114">
        <f>+COUNTIF(F183:AJ183,"－")</f>
        <v>0</v>
      </c>
      <c r="AR183" s="114">
        <f>+COUNTIF(F183:AJ183,"外")</f>
        <v>0</v>
      </c>
    </row>
    <row r="184" spans="2:44" x14ac:dyDescent="0.15">
      <c r="B184" s="507"/>
      <c r="C184" s="511"/>
      <c r="D184" s="136"/>
      <c r="E184" s="128"/>
      <c r="F184" s="173"/>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11"/>
      <c r="AH184" s="111"/>
      <c r="AI184" s="111"/>
      <c r="AJ184" s="111"/>
      <c r="AK184" s="112" t="str">
        <f t="shared" si="119"/>
        <v/>
      </c>
      <c r="AL184" s="113" t="str">
        <f t="shared" si="120"/>
        <v/>
      </c>
      <c r="AM184" s="113" t="str">
        <f t="shared" si="121"/>
        <v/>
      </c>
      <c r="AN184" s="84" t="str">
        <f t="shared" si="122"/>
        <v/>
      </c>
      <c r="AO184" s="513"/>
      <c r="AQ184" s="114">
        <f>+COUNTIF(F184:AJ184,"－")</f>
        <v>0</v>
      </c>
      <c r="AR184" s="114">
        <f>+COUNTIF(F184:AJ184,"外")</f>
        <v>0</v>
      </c>
    </row>
    <row r="185" spans="2:44" ht="15" customHeight="1" x14ac:dyDescent="0.15">
      <c r="B185" s="507"/>
      <c r="C185" s="509" t="s">
        <v>79</v>
      </c>
      <c r="D185" s="101" t="s">
        <v>127</v>
      </c>
      <c r="E185" s="138" t="s">
        <v>149</v>
      </c>
      <c r="F185" s="103"/>
      <c r="G185" s="104"/>
      <c r="H185" s="104"/>
      <c r="I185" s="104"/>
      <c r="J185" s="104"/>
      <c r="K185" s="104"/>
      <c r="L185" s="104"/>
      <c r="M185" s="104"/>
      <c r="N185" s="104"/>
      <c r="O185" s="104"/>
      <c r="P185" s="104"/>
      <c r="Q185" s="104"/>
      <c r="R185" s="104"/>
      <c r="S185" s="104"/>
      <c r="T185" s="104"/>
      <c r="U185" s="104"/>
      <c r="V185" s="104"/>
      <c r="W185" s="104"/>
      <c r="X185" s="104"/>
      <c r="Y185" s="104"/>
      <c r="Z185" s="104"/>
      <c r="AA185" s="104"/>
      <c r="AB185" s="104"/>
      <c r="AC185" s="104"/>
      <c r="AD185" s="104"/>
      <c r="AE185" s="104"/>
      <c r="AF185" s="104"/>
      <c r="AG185" s="130"/>
      <c r="AH185" s="130"/>
      <c r="AI185" s="130"/>
      <c r="AJ185" s="130"/>
      <c r="AK185" s="131"/>
      <c r="AL185" s="114"/>
      <c r="AM185" s="139"/>
      <c r="AN185" s="133"/>
      <c r="AO185" s="513"/>
    </row>
    <row r="186" spans="2:44" x14ac:dyDescent="0.15">
      <c r="B186" s="507"/>
      <c r="C186" s="510"/>
      <c r="D186" s="140" t="s">
        <v>137</v>
      </c>
      <c r="E186" s="108"/>
      <c r="F186" s="109"/>
      <c r="G186" s="110"/>
      <c r="H186" s="110"/>
      <c r="I186" s="165"/>
      <c r="J186" s="165"/>
      <c r="K186" s="110"/>
      <c r="L186" s="110"/>
      <c r="M186" s="110"/>
      <c r="N186" s="110"/>
      <c r="O186" s="165"/>
      <c r="P186" s="165"/>
      <c r="Q186" s="110"/>
      <c r="R186" s="110"/>
      <c r="S186" s="110"/>
      <c r="T186" s="110"/>
      <c r="U186" s="165"/>
      <c r="V186" s="165"/>
      <c r="W186" s="110"/>
      <c r="X186" s="110"/>
      <c r="Y186" s="110"/>
      <c r="Z186" s="110"/>
      <c r="AA186" s="165"/>
      <c r="AB186" s="165"/>
      <c r="AC186" s="110"/>
      <c r="AD186" s="110"/>
      <c r="AE186" s="110"/>
      <c r="AF186" s="110"/>
      <c r="AG186" s="165"/>
      <c r="AH186" s="165"/>
      <c r="AI186" s="110"/>
      <c r="AJ186" s="110"/>
      <c r="AK186" s="112">
        <f>IF(D186="","",COUNT($F$171:$AJ$171)-AL186)</f>
        <v>0</v>
      </c>
      <c r="AL186" s="113">
        <f>IF(D186="","",AQ186+AR186)</f>
        <v>0</v>
      </c>
      <c r="AM186" s="113">
        <f>IF(D186="","",COUNTIF(F186:AJ186,"休"))</f>
        <v>0</v>
      </c>
      <c r="AN186" s="84" t="str">
        <f>IF(D186="","",IFERROR(ROUND(AM186/AK186,3),""))</f>
        <v/>
      </c>
      <c r="AO186" s="513"/>
      <c r="AQ186" s="114">
        <f>+COUNTIF(F186:AJ186,"－")</f>
        <v>0</v>
      </c>
      <c r="AR186" s="114">
        <f>+COUNTIF(F186:AJ186,"外")</f>
        <v>0</v>
      </c>
    </row>
    <row r="187" spans="2:44" x14ac:dyDescent="0.15">
      <c r="B187" s="507"/>
      <c r="C187" s="510"/>
      <c r="E187" s="135"/>
      <c r="F187" s="116"/>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8"/>
      <c r="AH187" s="118"/>
      <c r="AI187" s="118"/>
      <c r="AJ187" s="118"/>
      <c r="AK187" s="112" t="str">
        <f t="shared" ref="AK187:AK189" si="123">IF(D187="","",COUNT($F$171:$AJ$171)-AL187)</f>
        <v/>
      </c>
      <c r="AL187" s="113" t="str">
        <f t="shared" ref="AL187:AL189" si="124">IF(D187="","",AQ187+AR187)</f>
        <v/>
      </c>
      <c r="AM187" s="113" t="str">
        <f t="shared" ref="AM187:AM189" si="125">IF(D187="","",COUNTIF(F187:AJ187,"休"))</f>
        <v/>
      </c>
      <c r="AN187" s="84" t="str">
        <f t="shared" ref="AN187:AN189" si="126">IF(D187="","",IFERROR(ROUND(AM187/AK187,3),""))</f>
        <v/>
      </c>
      <c r="AO187" s="513"/>
      <c r="AQ187" s="114">
        <f>+COUNTIF(F187:AJ187,"－")</f>
        <v>0</v>
      </c>
      <c r="AR187" s="114">
        <f>+COUNTIF(F187:AJ187,"外")</f>
        <v>0</v>
      </c>
    </row>
    <row r="188" spans="2:44" x14ac:dyDescent="0.15">
      <c r="B188" s="507"/>
      <c r="C188" s="510"/>
      <c r="E188" s="135"/>
      <c r="F188" s="116"/>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8"/>
      <c r="AH188" s="118"/>
      <c r="AI188" s="118"/>
      <c r="AJ188" s="118"/>
      <c r="AK188" s="112" t="str">
        <f t="shared" si="123"/>
        <v/>
      </c>
      <c r="AL188" s="113" t="str">
        <f t="shared" si="124"/>
        <v/>
      </c>
      <c r="AM188" s="113" t="str">
        <f t="shared" si="125"/>
        <v/>
      </c>
      <c r="AN188" s="84" t="str">
        <f t="shared" si="126"/>
        <v/>
      </c>
      <c r="AO188" s="513"/>
      <c r="AQ188" s="114">
        <f>+COUNTIF(F188:AJ188,"－")</f>
        <v>0</v>
      </c>
      <c r="AR188" s="114">
        <f>+COUNTIF(F188:AJ188,"外")</f>
        <v>0</v>
      </c>
    </row>
    <row r="189" spans="2:44" ht="14.25" thickBot="1" x14ac:dyDescent="0.2">
      <c r="B189" s="508"/>
      <c r="C189" s="511"/>
      <c r="D189" s="136"/>
      <c r="E189" s="128"/>
      <c r="F189" s="172"/>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43"/>
      <c r="AH189" s="143"/>
      <c r="AI189" s="143"/>
      <c r="AJ189" s="143"/>
      <c r="AK189" s="144" t="str">
        <f t="shared" si="123"/>
        <v/>
      </c>
      <c r="AL189" s="128" t="str">
        <f t="shared" si="124"/>
        <v/>
      </c>
      <c r="AM189" s="128" t="str">
        <f t="shared" si="125"/>
        <v/>
      </c>
      <c r="AN189" s="84" t="str">
        <f t="shared" si="126"/>
        <v/>
      </c>
      <c r="AO189" s="514"/>
      <c r="AQ189" s="114">
        <f>+COUNTIF(F189:AJ189,"－")</f>
        <v>0</v>
      </c>
      <c r="AR189" s="114">
        <f>+COUNTIF(F189:AJ189,"外")</f>
        <v>0</v>
      </c>
    </row>
    <row r="190" spans="2:44" ht="14.25" thickBot="1" x14ac:dyDescent="0.2">
      <c r="B190" s="145"/>
      <c r="C190" s="146"/>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47"/>
      <c r="AN190" s="148" t="s">
        <v>153</v>
      </c>
      <c r="AO190" s="149" t="e">
        <f>IF(AO174&gt;=0.285,"OK","NG")</f>
        <v>#DIV/0!</v>
      </c>
      <c r="AQ190" s="47"/>
      <c r="AR190" s="47"/>
    </row>
    <row r="191" spans="2:44" x14ac:dyDescent="0.15">
      <c r="B191" s="145"/>
      <c r="C191" s="146"/>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47"/>
      <c r="AN191" s="175"/>
      <c r="AO191" s="84"/>
      <c r="AQ191" s="47"/>
      <c r="AR191" s="47"/>
    </row>
    <row r="192" spans="2:44" hidden="1" x14ac:dyDescent="0.15">
      <c r="F192" s="47" t="e">
        <f>YEAR(F195)</f>
        <v>#VALUE!</v>
      </c>
      <c r="G192" s="47" t="e">
        <f>MONTH(F195)</f>
        <v>#VALUE!</v>
      </c>
    </row>
    <row r="193" spans="2:44" x14ac:dyDescent="0.15">
      <c r="B193" s="515"/>
      <c r="C193" s="516"/>
      <c r="D193" s="517"/>
      <c r="E193" s="151" t="s">
        <v>141</v>
      </c>
      <c r="F193" s="523" t="e">
        <f>F195</f>
        <v>#VALUE!</v>
      </c>
      <c r="G193" s="524"/>
      <c r="H193" s="524"/>
      <c r="I193" s="524"/>
      <c r="J193" s="524"/>
      <c r="K193" s="524"/>
      <c r="L193" s="524"/>
      <c r="M193" s="524"/>
      <c r="N193" s="524"/>
      <c r="O193" s="524"/>
      <c r="P193" s="524"/>
      <c r="Q193" s="524"/>
      <c r="R193" s="524"/>
      <c r="S193" s="524"/>
      <c r="T193" s="524"/>
      <c r="U193" s="524"/>
      <c r="V193" s="524"/>
      <c r="W193" s="524"/>
      <c r="X193" s="524"/>
      <c r="Y193" s="524"/>
      <c r="Z193" s="524"/>
      <c r="AA193" s="524"/>
      <c r="AB193" s="524"/>
      <c r="AC193" s="524"/>
      <c r="AD193" s="524"/>
      <c r="AE193" s="524"/>
      <c r="AF193" s="524"/>
      <c r="AG193" s="524"/>
      <c r="AH193" s="524"/>
      <c r="AI193" s="524"/>
      <c r="AJ193" s="524"/>
      <c r="AK193" s="526" t="s">
        <v>80</v>
      </c>
      <c r="AL193" s="529" t="s">
        <v>81</v>
      </c>
      <c r="AM193" s="532" t="s">
        <v>73</v>
      </c>
      <c r="AN193" s="481" t="s">
        <v>142</v>
      </c>
      <c r="AO193" s="479" t="s">
        <v>143</v>
      </c>
      <c r="AQ193" s="502" t="s">
        <v>144</v>
      </c>
      <c r="AR193" s="502" t="s">
        <v>109</v>
      </c>
    </row>
    <row r="194" spans="2:44" ht="13.5" hidden="1" customHeight="1" x14ac:dyDescent="0.15">
      <c r="B194" s="518"/>
      <c r="C194" s="505"/>
      <c r="D194" s="519"/>
      <c r="E194" s="152"/>
      <c r="F194" s="94" t="e">
        <f>DATE($F192,$G192,1)</f>
        <v>#VALUE!</v>
      </c>
      <c r="G194" s="94" t="e">
        <f t="shared" ref="G194:AJ194" si="127">F194+1</f>
        <v>#VALUE!</v>
      </c>
      <c r="H194" s="94" t="e">
        <f t="shared" si="127"/>
        <v>#VALUE!</v>
      </c>
      <c r="I194" s="94" t="e">
        <f t="shared" si="127"/>
        <v>#VALUE!</v>
      </c>
      <c r="J194" s="94" t="e">
        <f t="shared" si="127"/>
        <v>#VALUE!</v>
      </c>
      <c r="K194" s="94" t="e">
        <f t="shared" si="127"/>
        <v>#VALUE!</v>
      </c>
      <c r="L194" s="94" t="e">
        <f t="shared" si="127"/>
        <v>#VALUE!</v>
      </c>
      <c r="M194" s="94" t="e">
        <f t="shared" si="127"/>
        <v>#VALUE!</v>
      </c>
      <c r="N194" s="94" t="e">
        <f t="shared" si="127"/>
        <v>#VALUE!</v>
      </c>
      <c r="O194" s="94" t="e">
        <f t="shared" si="127"/>
        <v>#VALUE!</v>
      </c>
      <c r="P194" s="94" t="e">
        <f t="shared" si="127"/>
        <v>#VALUE!</v>
      </c>
      <c r="Q194" s="94" t="e">
        <f t="shared" si="127"/>
        <v>#VALUE!</v>
      </c>
      <c r="R194" s="94" t="e">
        <f t="shared" si="127"/>
        <v>#VALUE!</v>
      </c>
      <c r="S194" s="94" t="e">
        <f t="shared" si="127"/>
        <v>#VALUE!</v>
      </c>
      <c r="T194" s="94" t="e">
        <f t="shared" si="127"/>
        <v>#VALUE!</v>
      </c>
      <c r="U194" s="94" t="e">
        <f t="shared" si="127"/>
        <v>#VALUE!</v>
      </c>
      <c r="V194" s="94" t="e">
        <f t="shared" si="127"/>
        <v>#VALUE!</v>
      </c>
      <c r="W194" s="94" t="e">
        <f t="shared" si="127"/>
        <v>#VALUE!</v>
      </c>
      <c r="X194" s="94" t="e">
        <f t="shared" si="127"/>
        <v>#VALUE!</v>
      </c>
      <c r="Y194" s="94" t="e">
        <f t="shared" si="127"/>
        <v>#VALUE!</v>
      </c>
      <c r="Z194" s="94" t="e">
        <f t="shared" si="127"/>
        <v>#VALUE!</v>
      </c>
      <c r="AA194" s="94" t="e">
        <f t="shared" si="127"/>
        <v>#VALUE!</v>
      </c>
      <c r="AB194" s="94" t="e">
        <f t="shared" si="127"/>
        <v>#VALUE!</v>
      </c>
      <c r="AC194" s="94" t="e">
        <f t="shared" si="127"/>
        <v>#VALUE!</v>
      </c>
      <c r="AD194" s="94" t="e">
        <f t="shared" si="127"/>
        <v>#VALUE!</v>
      </c>
      <c r="AE194" s="94" t="e">
        <f t="shared" si="127"/>
        <v>#VALUE!</v>
      </c>
      <c r="AF194" s="94" t="e">
        <f t="shared" si="127"/>
        <v>#VALUE!</v>
      </c>
      <c r="AG194" s="94" t="e">
        <f t="shared" si="127"/>
        <v>#VALUE!</v>
      </c>
      <c r="AH194" s="94" t="e">
        <f t="shared" si="127"/>
        <v>#VALUE!</v>
      </c>
      <c r="AI194" s="94" t="e">
        <f t="shared" si="127"/>
        <v>#VALUE!</v>
      </c>
      <c r="AJ194" s="94" t="e">
        <f t="shared" si="127"/>
        <v>#VALUE!</v>
      </c>
      <c r="AK194" s="527"/>
      <c r="AL194" s="530"/>
      <c r="AM194" s="533"/>
      <c r="AN194" s="481"/>
      <c r="AO194" s="479"/>
      <c r="AQ194" s="502"/>
      <c r="AR194" s="502"/>
    </row>
    <row r="195" spans="2:44" x14ac:dyDescent="0.15">
      <c r="B195" s="518"/>
      <c r="C195" s="505"/>
      <c r="D195" s="519"/>
      <c r="E195" s="153" t="s">
        <v>145</v>
      </c>
      <c r="F195" s="154" t="e">
        <f>IF(EDATE(F170,1)&gt;$F$8,"",EDATE(F170,1))</f>
        <v>#VALUE!</v>
      </c>
      <c r="G195" s="94" t="e">
        <f t="shared" ref="G195:AJ195" si="128">IF(G194&gt;$F$8,"",IF(F195=EOMONTH(DATE($F192,$G192,1),0),"",IF(F195="","",F195+1)))</f>
        <v>#VALUE!</v>
      </c>
      <c r="H195" s="94" t="e">
        <f t="shared" si="128"/>
        <v>#VALUE!</v>
      </c>
      <c r="I195" s="94" t="e">
        <f t="shared" si="128"/>
        <v>#VALUE!</v>
      </c>
      <c r="J195" s="94" t="e">
        <f t="shared" si="128"/>
        <v>#VALUE!</v>
      </c>
      <c r="K195" s="94" t="e">
        <f t="shared" si="128"/>
        <v>#VALUE!</v>
      </c>
      <c r="L195" s="94" t="e">
        <f t="shared" si="128"/>
        <v>#VALUE!</v>
      </c>
      <c r="M195" s="94" t="e">
        <f t="shared" si="128"/>
        <v>#VALUE!</v>
      </c>
      <c r="N195" s="94" t="e">
        <f t="shared" si="128"/>
        <v>#VALUE!</v>
      </c>
      <c r="O195" s="94" t="e">
        <f t="shared" si="128"/>
        <v>#VALUE!</v>
      </c>
      <c r="P195" s="94" t="e">
        <f t="shared" si="128"/>
        <v>#VALUE!</v>
      </c>
      <c r="Q195" s="94" t="e">
        <f t="shared" si="128"/>
        <v>#VALUE!</v>
      </c>
      <c r="R195" s="94" t="e">
        <f t="shared" si="128"/>
        <v>#VALUE!</v>
      </c>
      <c r="S195" s="94" t="e">
        <f t="shared" si="128"/>
        <v>#VALUE!</v>
      </c>
      <c r="T195" s="94" t="e">
        <f t="shared" si="128"/>
        <v>#VALUE!</v>
      </c>
      <c r="U195" s="94" t="e">
        <f t="shared" si="128"/>
        <v>#VALUE!</v>
      </c>
      <c r="V195" s="94" t="e">
        <f t="shared" si="128"/>
        <v>#VALUE!</v>
      </c>
      <c r="W195" s="94" t="e">
        <f t="shared" si="128"/>
        <v>#VALUE!</v>
      </c>
      <c r="X195" s="94" t="e">
        <f t="shared" si="128"/>
        <v>#VALUE!</v>
      </c>
      <c r="Y195" s="94" t="e">
        <f t="shared" si="128"/>
        <v>#VALUE!</v>
      </c>
      <c r="Z195" s="94" t="e">
        <f t="shared" si="128"/>
        <v>#VALUE!</v>
      </c>
      <c r="AA195" s="94" t="e">
        <f t="shared" si="128"/>
        <v>#VALUE!</v>
      </c>
      <c r="AB195" s="94" t="e">
        <f t="shared" si="128"/>
        <v>#VALUE!</v>
      </c>
      <c r="AC195" s="94" t="e">
        <f t="shared" si="128"/>
        <v>#VALUE!</v>
      </c>
      <c r="AD195" s="94" t="e">
        <f t="shared" si="128"/>
        <v>#VALUE!</v>
      </c>
      <c r="AE195" s="94" t="e">
        <f t="shared" si="128"/>
        <v>#VALUE!</v>
      </c>
      <c r="AF195" s="94" t="e">
        <f t="shared" si="128"/>
        <v>#VALUE!</v>
      </c>
      <c r="AG195" s="94" t="e">
        <f t="shared" si="128"/>
        <v>#VALUE!</v>
      </c>
      <c r="AH195" s="94" t="e">
        <f t="shared" si="128"/>
        <v>#VALUE!</v>
      </c>
      <c r="AI195" s="94" t="e">
        <f t="shared" si="128"/>
        <v>#VALUE!</v>
      </c>
      <c r="AJ195" s="94" t="e">
        <f t="shared" si="128"/>
        <v>#VALUE!</v>
      </c>
      <c r="AK195" s="527"/>
      <c r="AL195" s="530"/>
      <c r="AM195" s="533"/>
      <c r="AN195" s="481"/>
      <c r="AO195" s="479"/>
      <c r="AQ195" s="502"/>
      <c r="AR195" s="502"/>
    </row>
    <row r="196" spans="2:44" x14ac:dyDescent="0.15">
      <c r="B196" s="520"/>
      <c r="C196" s="521"/>
      <c r="D196" s="522"/>
      <c r="E196" s="89" t="s">
        <v>65</v>
      </c>
      <c r="F196" s="155" t="str">
        <f>IFERROR(TEXT(WEEKDAY(+F195),"aaa"),"")</f>
        <v/>
      </c>
      <c r="G196" s="155" t="str">
        <f t="shared" ref="G196:AJ196" si="129">IFERROR(TEXT(WEEKDAY(+G195),"aaa"),"")</f>
        <v/>
      </c>
      <c r="H196" s="155" t="str">
        <f t="shared" si="129"/>
        <v/>
      </c>
      <c r="I196" s="155" t="str">
        <f t="shared" si="129"/>
        <v/>
      </c>
      <c r="J196" s="155" t="str">
        <f t="shared" si="129"/>
        <v/>
      </c>
      <c r="K196" s="155" t="str">
        <f t="shared" si="129"/>
        <v/>
      </c>
      <c r="L196" s="155" t="str">
        <f t="shared" si="129"/>
        <v/>
      </c>
      <c r="M196" s="155" t="str">
        <f t="shared" si="129"/>
        <v/>
      </c>
      <c r="N196" s="155" t="str">
        <f t="shared" si="129"/>
        <v/>
      </c>
      <c r="O196" s="155" t="str">
        <f t="shared" si="129"/>
        <v/>
      </c>
      <c r="P196" s="155" t="str">
        <f t="shared" si="129"/>
        <v/>
      </c>
      <c r="Q196" s="155" t="str">
        <f t="shared" si="129"/>
        <v/>
      </c>
      <c r="R196" s="155" t="str">
        <f t="shared" si="129"/>
        <v/>
      </c>
      <c r="S196" s="155" t="str">
        <f t="shared" si="129"/>
        <v/>
      </c>
      <c r="T196" s="155" t="str">
        <f t="shared" si="129"/>
        <v/>
      </c>
      <c r="U196" s="155" t="str">
        <f t="shared" si="129"/>
        <v/>
      </c>
      <c r="V196" s="155" t="str">
        <f t="shared" si="129"/>
        <v/>
      </c>
      <c r="W196" s="155" t="str">
        <f t="shared" si="129"/>
        <v/>
      </c>
      <c r="X196" s="155" t="str">
        <f t="shared" si="129"/>
        <v/>
      </c>
      <c r="Y196" s="155" t="str">
        <f t="shared" si="129"/>
        <v/>
      </c>
      <c r="Z196" s="155" t="str">
        <f t="shared" si="129"/>
        <v/>
      </c>
      <c r="AA196" s="155" t="str">
        <f t="shared" si="129"/>
        <v/>
      </c>
      <c r="AB196" s="155" t="str">
        <f t="shared" si="129"/>
        <v/>
      </c>
      <c r="AC196" s="155" t="str">
        <f t="shared" si="129"/>
        <v/>
      </c>
      <c r="AD196" s="155" t="str">
        <f t="shared" si="129"/>
        <v/>
      </c>
      <c r="AE196" s="155" t="str">
        <f t="shared" si="129"/>
        <v/>
      </c>
      <c r="AF196" s="155" t="str">
        <f t="shared" si="129"/>
        <v/>
      </c>
      <c r="AG196" s="155" t="str">
        <f t="shared" si="129"/>
        <v/>
      </c>
      <c r="AH196" s="155" t="str">
        <f t="shared" si="129"/>
        <v/>
      </c>
      <c r="AI196" s="155" t="str">
        <f t="shared" si="129"/>
        <v/>
      </c>
      <c r="AJ196" s="155" t="str">
        <f t="shared" si="129"/>
        <v/>
      </c>
      <c r="AK196" s="527"/>
      <c r="AL196" s="530"/>
      <c r="AM196" s="533"/>
      <c r="AN196" s="481"/>
      <c r="AO196" s="479"/>
      <c r="AQ196" s="502"/>
      <c r="AR196" s="502"/>
    </row>
    <row r="197" spans="2:44" ht="21" customHeight="1" x14ac:dyDescent="0.15">
      <c r="B197" s="156" t="s">
        <v>146</v>
      </c>
      <c r="C197" s="157" t="s">
        <v>126</v>
      </c>
      <c r="D197" s="101" t="s">
        <v>127</v>
      </c>
      <c r="E197" s="102" t="s">
        <v>149</v>
      </c>
      <c r="F197" s="103"/>
      <c r="G197" s="104"/>
      <c r="H197" s="104"/>
      <c r="I197" s="104"/>
      <c r="J197" s="104"/>
      <c r="K197" s="104"/>
      <c r="L197" s="104"/>
      <c r="M197" s="104"/>
      <c r="N197" s="104"/>
      <c r="O197" s="104"/>
      <c r="P197" s="104"/>
      <c r="Q197" s="104"/>
      <c r="R197" s="104"/>
      <c r="S197" s="104"/>
      <c r="T197" s="104"/>
      <c r="U197" s="104"/>
      <c r="V197" s="104"/>
      <c r="W197" s="104"/>
      <c r="X197" s="104"/>
      <c r="Y197" s="104"/>
      <c r="Z197" s="104"/>
      <c r="AA197" s="104"/>
      <c r="AB197" s="104"/>
      <c r="AC197" s="104"/>
      <c r="AD197" s="104"/>
      <c r="AE197" s="104"/>
      <c r="AF197" s="104"/>
      <c r="AG197" s="130"/>
      <c r="AH197" s="130"/>
      <c r="AI197" s="130"/>
      <c r="AJ197" s="130"/>
      <c r="AK197" s="528"/>
      <c r="AL197" s="531"/>
      <c r="AM197" s="534"/>
      <c r="AN197" s="106" t="s">
        <v>163</v>
      </c>
      <c r="AO197" s="105" t="s">
        <v>108</v>
      </c>
      <c r="AQ197" s="503"/>
      <c r="AR197" s="503"/>
    </row>
    <row r="198" spans="2:44" ht="13.5" customHeight="1" x14ac:dyDescent="0.15">
      <c r="B198" s="506" t="s">
        <v>75</v>
      </c>
      <c r="C198" s="509" t="s">
        <v>76</v>
      </c>
      <c r="D198" s="107" t="s">
        <v>136</v>
      </c>
      <c r="E198" s="108"/>
      <c r="F198" s="109"/>
      <c r="G198" s="110"/>
      <c r="H198" s="110"/>
      <c r="I198" s="110"/>
      <c r="J198" s="165"/>
      <c r="K198" s="165"/>
      <c r="L198" s="165"/>
      <c r="M198" s="165"/>
      <c r="N198" s="110"/>
      <c r="O198" s="110"/>
      <c r="P198" s="110"/>
      <c r="Q198" s="165"/>
      <c r="R198" s="165"/>
      <c r="S198" s="165"/>
      <c r="T198" s="165"/>
      <c r="U198" s="110"/>
      <c r="V198" s="110"/>
      <c r="W198" s="110"/>
      <c r="X198" s="165"/>
      <c r="Y198" s="165"/>
      <c r="Z198" s="165"/>
      <c r="AA198" s="165"/>
      <c r="AB198" s="110"/>
      <c r="AC198" s="110"/>
      <c r="AD198" s="165"/>
      <c r="AE198" s="165"/>
      <c r="AF198" s="165"/>
      <c r="AG198" s="165"/>
      <c r="AH198" s="165"/>
      <c r="AI198" s="165"/>
      <c r="AJ198" s="171"/>
      <c r="AK198" s="112">
        <f>IF(D198="","",COUNT($F$195:$AJ$195)-AL198)</f>
        <v>0</v>
      </c>
      <c r="AL198" s="113">
        <f>IF(D198="","",AQ198+AR198)</f>
        <v>0</v>
      </c>
      <c r="AM198" s="113">
        <f>IF(D198="","",COUNTIF(F198:AJ198,"休"))</f>
        <v>0</v>
      </c>
      <c r="AN198" s="84" t="str">
        <f>IF(D198="","",IFERROR(ROUND(AM198/AK198,3),""))</f>
        <v/>
      </c>
      <c r="AO198" s="512" t="e">
        <f>ROUND(AVERAGE(AN198:AN213),3)</f>
        <v>#DIV/0!</v>
      </c>
      <c r="AQ198" s="114">
        <f>+COUNTIF(F198:AJ198,"－")</f>
        <v>0</v>
      </c>
      <c r="AR198" s="114">
        <f>+COUNTIF(F198:AJ198,"外")</f>
        <v>0</v>
      </c>
    </row>
    <row r="199" spans="2:44" ht="13.5" customHeight="1" x14ac:dyDescent="0.15">
      <c r="B199" s="507"/>
      <c r="C199" s="510"/>
      <c r="D199" s="115" t="s">
        <v>137</v>
      </c>
      <c r="E199" s="108"/>
      <c r="F199" s="160"/>
      <c r="G199" s="117"/>
      <c r="H199" s="117"/>
      <c r="I199" s="137"/>
      <c r="J199" s="137"/>
      <c r="K199" s="137"/>
      <c r="L199" s="126"/>
      <c r="M199" s="126"/>
      <c r="N199" s="126"/>
      <c r="O199" s="137"/>
      <c r="P199" s="137"/>
      <c r="Q199" s="137"/>
      <c r="R199" s="137"/>
      <c r="S199" s="126"/>
      <c r="T199" s="126"/>
      <c r="U199" s="126"/>
      <c r="V199" s="137"/>
      <c r="W199" s="137"/>
      <c r="X199" s="137"/>
      <c r="Y199" s="137"/>
      <c r="Z199" s="126"/>
      <c r="AA199" s="126"/>
      <c r="AB199" s="126"/>
      <c r="AC199" s="137"/>
      <c r="AD199" s="137"/>
      <c r="AE199" s="137"/>
      <c r="AF199" s="137"/>
      <c r="AG199" s="126"/>
      <c r="AH199" s="126"/>
      <c r="AI199" s="126"/>
      <c r="AJ199" s="161"/>
      <c r="AK199" s="112">
        <f t="shared" ref="AK199:AK203" si="130">IF(D199="","",COUNT($F$195:$AJ$195)-AL199)</f>
        <v>0</v>
      </c>
      <c r="AL199" s="113">
        <f t="shared" ref="AL199:AL203" si="131">IF(D199="","",AQ199+AR199)</f>
        <v>0</v>
      </c>
      <c r="AM199" s="113">
        <f t="shared" ref="AM199:AM203" si="132">IF(D199="","",COUNTIF(F199:AJ199,"休"))</f>
        <v>0</v>
      </c>
      <c r="AN199" s="84" t="str">
        <f t="shared" ref="AN199:AN203" si="133">IF(D199="","",IFERROR(ROUND(AM199/AK199,3),""))</f>
        <v/>
      </c>
      <c r="AO199" s="513"/>
      <c r="AQ199" s="114">
        <f>+COUNTIF(F199:AJ199,"－")</f>
        <v>0</v>
      </c>
      <c r="AR199" s="114">
        <f>+COUNTIF(F199:AJ199,"外")</f>
        <v>0</v>
      </c>
    </row>
    <row r="200" spans="2:44" x14ac:dyDescent="0.15">
      <c r="B200" s="507"/>
      <c r="C200" s="510"/>
      <c r="D200" s="120" t="s">
        <v>138</v>
      </c>
      <c r="E200" s="108"/>
      <c r="F200" s="160"/>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61"/>
      <c r="AH200" s="161"/>
      <c r="AI200" s="161"/>
      <c r="AJ200" s="161"/>
      <c r="AK200" s="112">
        <f t="shared" si="130"/>
        <v>0</v>
      </c>
      <c r="AL200" s="113">
        <f t="shared" si="131"/>
        <v>0</v>
      </c>
      <c r="AM200" s="113">
        <f t="shared" si="132"/>
        <v>0</v>
      </c>
      <c r="AN200" s="84" t="str">
        <f t="shared" si="133"/>
        <v/>
      </c>
      <c r="AO200" s="513"/>
      <c r="AQ200" s="114">
        <f>+COUNTIF(F200:AJ200,"－")</f>
        <v>0</v>
      </c>
      <c r="AR200" s="114">
        <f t="shared" ref="AR200:AR203" si="134">+COUNTIF(F200:AJ200,"外")</f>
        <v>0</v>
      </c>
    </row>
    <row r="201" spans="2:44" x14ac:dyDescent="0.15">
      <c r="B201" s="507"/>
      <c r="C201" s="510"/>
      <c r="D201" s="120" t="s">
        <v>139</v>
      </c>
      <c r="E201" s="121"/>
      <c r="F201" s="160"/>
      <c r="G201" s="117"/>
      <c r="H201" s="117"/>
      <c r="I201" s="117"/>
      <c r="J201" s="117"/>
      <c r="K201" s="117"/>
      <c r="L201" s="117"/>
      <c r="M201" s="117"/>
      <c r="N201" s="117"/>
      <c r="O201" s="117"/>
      <c r="P201" s="117"/>
      <c r="Q201" s="117"/>
      <c r="R201" s="117"/>
      <c r="S201" s="117"/>
      <c r="T201" s="117"/>
      <c r="U201" s="117"/>
      <c r="V201" s="117"/>
      <c r="W201" s="117"/>
      <c r="X201" s="117"/>
      <c r="Y201" s="117"/>
      <c r="Z201" s="117"/>
      <c r="AA201" s="117"/>
      <c r="AB201" s="117"/>
      <c r="AC201" s="117"/>
      <c r="AD201" s="117"/>
      <c r="AE201" s="117"/>
      <c r="AF201" s="117"/>
      <c r="AG201" s="117"/>
      <c r="AH201" s="161"/>
      <c r="AI201" s="161"/>
      <c r="AJ201" s="161"/>
      <c r="AK201" s="112">
        <f t="shared" si="130"/>
        <v>0</v>
      </c>
      <c r="AL201" s="113">
        <f t="shared" si="131"/>
        <v>0</v>
      </c>
      <c r="AM201" s="113">
        <f t="shared" si="132"/>
        <v>0</v>
      </c>
      <c r="AN201" s="84" t="str">
        <f t="shared" si="133"/>
        <v/>
      </c>
      <c r="AO201" s="513"/>
      <c r="AQ201" s="114">
        <f>+COUNTIF(F201:AJ201,"－")</f>
        <v>0</v>
      </c>
      <c r="AR201" s="114">
        <f t="shared" si="134"/>
        <v>0</v>
      </c>
    </row>
    <row r="202" spans="2:44" x14ac:dyDescent="0.15">
      <c r="B202" s="507"/>
      <c r="C202" s="510"/>
      <c r="D202" s="120" t="s">
        <v>140</v>
      </c>
      <c r="E202" s="108"/>
      <c r="F202" s="160"/>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2">
        <f t="shared" si="130"/>
        <v>0</v>
      </c>
      <c r="AL202" s="113">
        <f t="shared" si="131"/>
        <v>0</v>
      </c>
      <c r="AM202" s="113">
        <f t="shared" si="132"/>
        <v>0</v>
      </c>
      <c r="AN202" s="84" t="str">
        <f t="shared" si="133"/>
        <v/>
      </c>
      <c r="AO202" s="513"/>
      <c r="AQ202" s="114">
        <f t="shared" ref="AQ202:AQ203" si="135">+COUNTIF(F202:AJ202,"－")</f>
        <v>0</v>
      </c>
      <c r="AR202" s="114">
        <f t="shared" si="134"/>
        <v>0</v>
      </c>
    </row>
    <row r="203" spans="2:44" x14ac:dyDescent="0.15">
      <c r="B203" s="508"/>
      <c r="C203" s="511"/>
      <c r="D203" s="122">
        <f>E$30</f>
        <v>0</v>
      </c>
      <c r="E203" s="123"/>
      <c r="F203" s="172"/>
      <c r="G203" s="126"/>
      <c r="H203" s="126"/>
      <c r="I203" s="126"/>
      <c r="J203" s="126"/>
      <c r="K203" s="126"/>
      <c r="L203" s="126"/>
      <c r="M203" s="126"/>
      <c r="N203" s="126"/>
      <c r="O203" s="126"/>
      <c r="P203" s="126"/>
      <c r="Q203" s="126"/>
      <c r="R203" s="126"/>
      <c r="S203" s="126"/>
      <c r="T203" s="126"/>
      <c r="U203" s="126"/>
      <c r="V203" s="126"/>
      <c r="W203" s="126"/>
      <c r="X203" s="126"/>
      <c r="Y203" s="126"/>
      <c r="Z203" s="126"/>
      <c r="AA203" s="126"/>
      <c r="AB203" s="126"/>
      <c r="AC203" s="126"/>
      <c r="AD203" s="126"/>
      <c r="AE203" s="126"/>
      <c r="AF203" s="126"/>
      <c r="AG203" s="127"/>
      <c r="AH203" s="127"/>
      <c r="AI203" s="127"/>
      <c r="AJ203" s="127"/>
      <c r="AK203" s="112">
        <f t="shared" si="130"/>
        <v>0</v>
      </c>
      <c r="AL203" s="113">
        <f t="shared" si="131"/>
        <v>0</v>
      </c>
      <c r="AM203" s="128">
        <f t="shared" si="132"/>
        <v>0</v>
      </c>
      <c r="AN203" s="84" t="str">
        <f t="shared" si="133"/>
        <v/>
      </c>
      <c r="AO203" s="513"/>
      <c r="AQ203" s="114">
        <f t="shared" si="135"/>
        <v>0</v>
      </c>
      <c r="AR203" s="114">
        <f t="shared" si="134"/>
        <v>0</v>
      </c>
    </row>
    <row r="204" spans="2:44" ht="15" customHeight="1" x14ac:dyDescent="0.15">
      <c r="B204" s="506" t="s">
        <v>77</v>
      </c>
      <c r="C204" s="509" t="s">
        <v>78</v>
      </c>
      <c r="D204" s="101" t="s">
        <v>152</v>
      </c>
      <c r="E204" s="129" t="s">
        <v>149</v>
      </c>
      <c r="F204" s="103"/>
      <c r="G204" s="104"/>
      <c r="H204" s="104"/>
      <c r="I204" s="104"/>
      <c r="J204" s="104"/>
      <c r="K204" s="104"/>
      <c r="L204" s="104"/>
      <c r="M204" s="104"/>
      <c r="N204" s="104"/>
      <c r="O204" s="104"/>
      <c r="P204" s="104"/>
      <c r="Q204" s="104"/>
      <c r="R204" s="104"/>
      <c r="S204" s="104"/>
      <c r="T204" s="104"/>
      <c r="U204" s="104"/>
      <c r="V204" s="104"/>
      <c r="W204" s="104"/>
      <c r="X204" s="104"/>
      <c r="Y204" s="104"/>
      <c r="Z204" s="104"/>
      <c r="AA204" s="104"/>
      <c r="AB204" s="104"/>
      <c r="AC204" s="104"/>
      <c r="AD204" s="104"/>
      <c r="AE204" s="104"/>
      <c r="AF204" s="104"/>
      <c r="AG204" s="130"/>
      <c r="AH204" s="130"/>
      <c r="AI204" s="130"/>
      <c r="AJ204" s="130"/>
      <c r="AK204" s="131"/>
      <c r="AL204" s="114"/>
      <c r="AM204" s="132"/>
      <c r="AN204" s="133"/>
      <c r="AO204" s="513"/>
    </row>
    <row r="205" spans="2:44" x14ac:dyDescent="0.15">
      <c r="B205" s="507"/>
      <c r="C205" s="510"/>
      <c r="D205" s="134" t="s">
        <v>136</v>
      </c>
      <c r="E205" s="108"/>
      <c r="F205" s="158"/>
      <c r="G205" s="165"/>
      <c r="H205" s="165"/>
      <c r="I205" s="165"/>
      <c r="J205" s="165"/>
      <c r="K205" s="165"/>
      <c r="L205" s="165"/>
      <c r="M205" s="165"/>
      <c r="N205" s="165"/>
      <c r="O205" s="165"/>
      <c r="P205" s="165"/>
      <c r="Q205" s="165"/>
      <c r="R205" s="165"/>
      <c r="S205" s="165"/>
      <c r="T205" s="165"/>
      <c r="U205" s="165"/>
      <c r="V205" s="165"/>
      <c r="W205" s="165"/>
      <c r="X205" s="165"/>
      <c r="Y205" s="165"/>
      <c r="Z205" s="165"/>
      <c r="AA205" s="165"/>
      <c r="AB205" s="165"/>
      <c r="AC205" s="165"/>
      <c r="AD205" s="165"/>
      <c r="AE205" s="165"/>
      <c r="AF205" s="165"/>
      <c r="AG205" s="165"/>
      <c r="AH205" s="165"/>
      <c r="AI205" s="165"/>
      <c r="AJ205" s="165"/>
      <c r="AK205" s="112">
        <f>IF(D205="","",COUNT($F$195:$AJ$195)-AL205)</f>
        <v>0</v>
      </c>
      <c r="AL205" s="113">
        <f>IF(D205="","",AQ205+AR205)</f>
        <v>0</v>
      </c>
      <c r="AM205" s="113">
        <f>IF(D205="","",COUNTIF(F205:AJ205,"休"))</f>
        <v>0</v>
      </c>
      <c r="AN205" s="84" t="str">
        <f>IF(D205="","",IFERROR(ROUND(AM205/AK205,3),""))</f>
        <v/>
      </c>
      <c r="AO205" s="513"/>
      <c r="AQ205" s="114">
        <f>+COUNTIF(F205:AJ205,"－")</f>
        <v>0</v>
      </c>
      <c r="AR205" s="114">
        <f>+COUNTIF(F205:AJ205,"外")</f>
        <v>0</v>
      </c>
    </row>
    <row r="206" spans="2:44" x14ac:dyDescent="0.15">
      <c r="B206" s="507"/>
      <c r="C206" s="510"/>
      <c r="D206" s="115" t="s">
        <v>137</v>
      </c>
      <c r="E206" s="135"/>
      <c r="F206" s="167"/>
      <c r="G206" s="126"/>
      <c r="H206" s="126"/>
      <c r="I206" s="126"/>
      <c r="J206" s="126"/>
      <c r="K206" s="126"/>
      <c r="L206" s="126"/>
      <c r="M206" s="126"/>
      <c r="N206" s="126"/>
      <c r="O206" s="126"/>
      <c r="P206" s="126"/>
      <c r="Q206" s="126"/>
      <c r="R206" s="126"/>
      <c r="S206" s="126"/>
      <c r="T206" s="126"/>
      <c r="U206" s="126"/>
      <c r="V206" s="126"/>
      <c r="W206" s="126"/>
      <c r="X206" s="126"/>
      <c r="Y206" s="126"/>
      <c r="Z206" s="126"/>
      <c r="AA206" s="126"/>
      <c r="AB206" s="126"/>
      <c r="AC206" s="126"/>
      <c r="AD206" s="126"/>
      <c r="AE206" s="126"/>
      <c r="AF206" s="126"/>
      <c r="AG206" s="126"/>
      <c r="AH206" s="126"/>
      <c r="AI206" s="126"/>
      <c r="AJ206" s="126"/>
      <c r="AK206" s="112">
        <f t="shared" ref="AK206:AK208" si="136">IF(D206="","",COUNT($F$195:$AJ$195)-AL206)</f>
        <v>0</v>
      </c>
      <c r="AL206" s="113">
        <f t="shared" ref="AL206:AL208" si="137">IF(D206="","",AQ206+AR206)</f>
        <v>0</v>
      </c>
      <c r="AM206" s="113">
        <f t="shared" ref="AM206:AM208" si="138">IF(D206="","",COUNTIF(F206:AJ206,"休"))</f>
        <v>0</v>
      </c>
      <c r="AN206" s="84" t="str">
        <f t="shared" ref="AN206:AN208" si="139">IF(D206="","",IFERROR(ROUND(AM206/AK206,3),""))</f>
        <v/>
      </c>
      <c r="AO206" s="513"/>
      <c r="AQ206" s="114">
        <f>+COUNTIF(F206:AJ206,"－")</f>
        <v>0</v>
      </c>
      <c r="AR206" s="114">
        <f>+COUNTIF(F206:AJ206,"外")</f>
        <v>0</v>
      </c>
    </row>
    <row r="207" spans="2:44" x14ac:dyDescent="0.15">
      <c r="B207" s="507"/>
      <c r="C207" s="510"/>
      <c r="E207" s="135"/>
      <c r="F207" s="160"/>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8"/>
      <c r="AH207" s="118"/>
      <c r="AI207" s="118"/>
      <c r="AJ207" s="118"/>
      <c r="AK207" s="112" t="str">
        <f t="shared" si="136"/>
        <v/>
      </c>
      <c r="AL207" s="113" t="str">
        <f t="shared" si="137"/>
        <v/>
      </c>
      <c r="AM207" s="113" t="str">
        <f t="shared" si="138"/>
        <v/>
      </c>
      <c r="AN207" s="84" t="str">
        <f t="shared" si="139"/>
        <v/>
      </c>
      <c r="AO207" s="513"/>
      <c r="AQ207" s="114">
        <f>+COUNTIF(F207:AJ207,"－")</f>
        <v>0</v>
      </c>
      <c r="AR207" s="114">
        <f>+COUNTIF(F207:AJ207,"外")</f>
        <v>0</v>
      </c>
    </row>
    <row r="208" spans="2:44" x14ac:dyDescent="0.15">
      <c r="B208" s="507"/>
      <c r="C208" s="511"/>
      <c r="D208" s="136"/>
      <c r="E208" s="128"/>
      <c r="F208" s="173"/>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11"/>
      <c r="AH208" s="111"/>
      <c r="AI208" s="111"/>
      <c r="AJ208" s="111"/>
      <c r="AK208" s="112" t="str">
        <f t="shared" si="136"/>
        <v/>
      </c>
      <c r="AL208" s="113" t="str">
        <f t="shared" si="137"/>
        <v/>
      </c>
      <c r="AM208" s="113" t="str">
        <f t="shared" si="138"/>
        <v/>
      </c>
      <c r="AN208" s="84" t="str">
        <f t="shared" si="139"/>
        <v/>
      </c>
      <c r="AO208" s="513"/>
      <c r="AQ208" s="114">
        <f>+COUNTIF(F208:AJ208,"－")</f>
        <v>0</v>
      </c>
      <c r="AR208" s="114">
        <f>+COUNTIF(F208:AJ208,"外")</f>
        <v>0</v>
      </c>
    </row>
    <row r="209" spans="2:44" ht="15" customHeight="1" x14ac:dyDescent="0.15">
      <c r="B209" s="507"/>
      <c r="C209" s="509" t="s">
        <v>79</v>
      </c>
      <c r="D209" s="101" t="s">
        <v>127</v>
      </c>
      <c r="E209" s="138" t="s">
        <v>149</v>
      </c>
      <c r="F209" s="103"/>
      <c r="G209" s="104"/>
      <c r="H209" s="104"/>
      <c r="I209" s="104"/>
      <c r="J209" s="104"/>
      <c r="K209" s="104"/>
      <c r="L209" s="104"/>
      <c r="M209" s="104"/>
      <c r="N209" s="104"/>
      <c r="O209" s="104"/>
      <c r="P209" s="104"/>
      <c r="Q209" s="104"/>
      <c r="R209" s="104"/>
      <c r="S209" s="104"/>
      <c r="T209" s="104"/>
      <c r="U209" s="104"/>
      <c r="V209" s="104"/>
      <c r="W209" s="104"/>
      <c r="X209" s="104"/>
      <c r="Y209" s="104"/>
      <c r="Z209" s="104"/>
      <c r="AA209" s="104"/>
      <c r="AB209" s="104"/>
      <c r="AC209" s="104"/>
      <c r="AD209" s="104"/>
      <c r="AE209" s="104"/>
      <c r="AF209" s="104"/>
      <c r="AG209" s="130"/>
      <c r="AH209" s="130"/>
      <c r="AI209" s="130"/>
      <c r="AJ209" s="130"/>
      <c r="AK209" s="131"/>
      <c r="AL209" s="114"/>
      <c r="AM209" s="139"/>
      <c r="AN209" s="133"/>
      <c r="AO209" s="513"/>
    </row>
    <row r="210" spans="2:44" x14ac:dyDescent="0.15">
      <c r="B210" s="507"/>
      <c r="C210" s="510"/>
      <c r="D210" s="140" t="s">
        <v>137</v>
      </c>
      <c r="E210" s="108"/>
      <c r="F210" s="109"/>
      <c r="G210" s="110"/>
      <c r="H210" s="110"/>
      <c r="I210" s="165"/>
      <c r="J210" s="165"/>
      <c r="K210" s="110"/>
      <c r="L210" s="110"/>
      <c r="M210" s="110"/>
      <c r="N210" s="110"/>
      <c r="O210" s="165"/>
      <c r="P210" s="165"/>
      <c r="Q210" s="110"/>
      <c r="R210" s="165"/>
      <c r="S210" s="110"/>
      <c r="T210" s="110"/>
      <c r="U210" s="110"/>
      <c r="V210" s="110"/>
      <c r="W210" s="165"/>
      <c r="X210" s="165"/>
      <c r="Y210" s="110"/>
      <c r="Z210" s="165"/>
      <c r="AA210" s="110"/>
      <c r="AB210" s="110"/>
      <c r="AC210" s="110"/>
      <c r="AD210" s="110"/>
      <c r="AE210" s="165"/>
      <c r="AF210" s="165"/>
      <c r="AG210" s="165"/>
      <c r="AH210" s="165"/>
      <c r="AI210" s="110"/>
      <c r="AJ210" s="110"/>
      <c r="AK210" s="112">
        <f>IF(D210="","",COUNT($F$195:$AJ$195)-AL210)</f>
        <v>0</v>
      </c>
      <c r="AL210" s="113">
        <f>IF(D210="","",AQ210+AR210)</f>
        <v>0</v>
      </c>
      <c r="AM210" s="113">
        <f>IF(D210="","",COUNTIF(F210:AJ210,"休"))</f>
        <v>0</v>
      </c>
      <c r="AN210" s="84" t="str">
        <f>IF(D210="","",IFERROR(ROUND(AM210/AK210,3),""))</f>
        <v/>
      </c>
      <c r="AO210" s="513"/>
      <c r="AQ210" s="114">
        <f>+COUNTIF(F210:AJ210,"－")</f>
        <v>0</v>
      </c>
      <c r="AR210" s="114">
        <f>+COUNTIF(F210:AJ210,"外")</f>
        <v>0</v>
      </c>
    </row>
    <row r="211" spans="2:44" x14ac:dyDescent="0.15">
      <c r="B211" s="507"/>
      <c r="C211" s="510"/>
      <c r="E211" s="135"/>
      <c r="F211" s="116"/>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8"/>
      <c r="AH211" s="118"/>
      <c r="AI211" s="118"/>
      <c r="AJ211" s="118"/>
      <c r="AK211" s="112" t="str">
        <f t="shared" ref="AK211:AK213" si="140">IF(D211="","",COUNT($F$195:$AJ$195)-AL211)</f>
        <v/>
      </c>
      <c r="AL211" s="113" t="str">
        <f t="shared" ref="AL211:AL213" si="141">IF(D211="","",AQ211+AR211)</f>
        <v/>
      </c>
      <c r="AM211" s="113" t="str">
        <f t="shared" ref="AM211:AM213" si="142">IF(D211="","",COUNTIF(F211:AJ211,"休"))</f>
        <v/>
      </c>
      <c r="AN211" s="84" t="str">
        <f t="shared" ref="AN211:AN213" si="143">IF(D211="","",IFERROR(ROUND(AM211/AK211,3),""))</f>
        <v/>
      </c>
      <c r="AO211" s="513"/>
      <c r="AQ211" s="114">
        <f>+COUNTIF(F211:AJ211,"－")</f>
        <v>0</v>
      </c>
      <c r="AR211" s="114">
        <f>+COUNTIF(F211:AJ211,"外")</f>
        <v>0</v>
      </c>
    </row>
    <row r="212" spans="2:44" x14ac:dyDescent="0.15">
      <c r="B212" s="507"/>
      <c r="C212" s="510"/>
      <c r="E212" s="135"/>
      <c r="F212" s="116"/>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8"/>
      <c r="AH212" s="118"/>
      <c r="AI212" s="118"/>
      <c r="AJ212" s="118"/>
      <c r="AK212" s="112" t="str">
        <f t="shared" si="140"/>
        <v/>
      </c>
      <c r="AL212" s="113" t="str">
        <f t="shared" si="141"/>
        <v/>
      </c>
      <c r="AM212" s="113" t="str">
        <f t="shared" si="142"/>
        <v/>
      </c>
      <c r="AN212" s="84" t="str">
        <f t="shared" si="143"/>
        <v/>
      </c>
      <c r="AO212" s="513"/>
      <c r="AQ212" s="114">
        <f>+COUNTIF(F212:AJ212,"－")</f>
        <v>0</v>
      </c>
      <c r="AR212" s="114">
        <f>+COUNTIF(F212:AJ212,"外")</f>
        <v>0</v>
      </c>
    </row>
    <row r="213" spans="2:44" ht="14.25" thickBot="1" x14ac:dyDescent="0.2">
      <c r="B213" s="508"/>
      <c r="C213" s="511"/>
      <c r="D213" s="136"/>
      <c r="E213" s="128"/>
      <c r="F213" s="172"/>
      <c r="G213" s="125"/>
      <c r="H213" s="125"/>
      <c r="I213" s="125"/>
      <c r="J213" s="125"/>
      <c r="K213" s="125"/>
      <c r="L213" s="125"/>
      <c r="M213" s="125"/>
      <c r="N213" s="125"/>
      <c r="O213" s="125"/>
      <c r="P213" s="125"/>
      <c r="Q213" s="125"/>
      <c r="R213" s="125"/>
      <c r="S213" s="125"/>
      <c r="T213" s="125"/>
      <c r="U213" s="125"/>
      <c r="V213" s="125"/>
      <c r="W213" s="125"/>
      <c r="X213" s="125"/>
      <c r="Y213" s="125"/>
      <c r="Z213" s="125"/>
      <c r="AA213" s="125"/>
      <c r="AB213" s="125"/>
      <c r="AC213" s="125"/>
      <c r="AD213" s="125"/>
      <c r="AE213" s="125"/>
      <c r="AF213" s="125"/>
      <c r="AG213" s="143"/>
      <c r="AH213" s="143"/>
      <c r="AI213" s="143"/>
      <c r="AJ213" s="143"/>
      <c r="AK213" s="144" t="str">
        <f t="shared" si="140"/>
        <v/>
      </c>
      <c r="AL213" s="128" t="str">
        <f t="shared" si="141"/>
        <v/>
      </c>
      <c r="AM213" s="128" t="str">
        <f t="shared" si="142"/>
        <v/>
      </c>
      <c r="AN213" s="84" t="str">
        <f t="shared" si="143"/>
        <v/>
      </c>
      <c r="AO213" s="514"/>
      <c r="AQ213" s="114">
        <f>+COUNTIF(F213:AJ213,"－")</f>
        <v>0</v>
      </c>
      <c r="AR213" s="114">
        <f>+COUNTIF(F213:AJ213,"外")</f>
        <v>0</v>
      </c>
    </row>
    <row r="214" spans="2:44" ht="14.25" thickBot="1" x14ac:dyDescent="0.2">
      <c r="B214" s="145"/>
      <c r="C214" s="146"/>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47"/>
      <c r="AN214" s="148" t="s">
        <v>153</v>
      </c>
      <c r="AO214" s="149" t="e">
        <f>IF(AO198&gt;=0.285,"OK","NG")</f>
        <v>#DIV/0!</v>
      </c>
      <c r="AQ214" s="47"/>
      <c r="AR214" s="47"/>
    </row>
    <row r="215" spans="2:44" x14ac:dyDescent="0.15">
      <c r="B215" s="145"/>
      <c r="C215" s="146"/>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c r="AH215" s="111"/>
      <c r="AI215" s="111"/>
      <c r="AJ215" s="111"/>
      <c r="AK215" s="147"/>
      <c r="AN215" s="175"/>
      <c r="AO215" s="84"/>
      <c r="AQ215" s="47"/>
      <c r="AR215" s="47"/>
    </row>
    <row r="216" spans="2:44" hidden="1" x14ac:dyDescent="0.15">
      <c r="F216" s="47" t="e">
        <f>YEAR(F219)</f>
        <v>#VALUE!</v>
      </c>
      <c r="G216" s="47" t="e">
        <f>MONTH(F219)</f>
        <v>#VALUE!</v>
      </c>
    </row>
    <row r="217" spans="2:44" x14ac:dyDescent="0.15">
      <c r="B217" s="515"/>
      <c r="C217" s="516"/>
      <c r="D217" s="517"/>
      <c r="E217" s="151" t="s">
        <v>141</v>
      </c>
      <c r="F217" s="523" t="e">
        <f>F219</f>
        <v>#VALUE!</v>
      </c>
      <c r="G217" s="524"/>
      <c r="H217" s="524"/>
      <c r="I217" s="524"/>
      <c r="J217" s="524"/>
      <c r="K217" s="524"/>
      <c r="L217" s="524"/>
      <c r="M217" s="524"/>
      <c r="N217" s="524"/>
      <c r="O217" s="524"/>
      <c r="P217" s="524"/>
      <c r="Q217" s="524"/>
      <c r="R217" s="524"/>
      <c r="S217" s="524"/>
      <c r="T217" s="524"/>
      <c r="U217" s="524"/>
      <c r="V217" s="524"/>
      <c r="W217" s="524"/>
      <c r="X217" s="524"/>
      <c r="Y217" s="524"/>
      <c r="Z217" s="524"/>
      <c r="AA217" s="524"/>
      <c r="AB217" s="524"/>
      <c r="AC217" s="524"/>
      <c r="AD217" s="524"/>
      <c r="AE217" s="524"/>
      <c r="AF217" s="524"/>
      <c r="AG217" s="524"/>
      <c r="AH217" s="524"/>
      <c r="AI217" s="524"/>
      <c r="AJ217" s="524"/>
      <c r="AK217" s="526" t="s">
        <v>80</v>
      </c>
      <c r="AL217" s="529" t="s">
        <v>81</v>
      </c>
      <c r="AM217" s="532" t="s">
        <v>73</v>
      </c>
      <c r="AN217" s="481" t="s">
        <v>142</v>
      </c>
      <c r="AO217" s="479" t="s">
        <v>143</v>
      </c>
      <c r="AQ217" s="502" t="s">
        <v>169</v>
      </c>
      <c r="AR217" s="502" t="s">
        <v>109</v>
      </c>
    </row>
    <row r="218" spans="2:44" ht="13.5" hidden="1" customHeight="1" x14ac:dyDescent="0.15">
      <c r="B218" s="518"/>
      <c r="C218" s="505"/>
      <c r="D218" s="519"/>
      <c r="E218" s="152"/>
      <c r="F218" s="94" t="e">
        <f>DATE($F216,$G216,1)</f>
        <v>#VALUE!</v>
      </c>
      <c r="G218" s="94" t="e">
        <f t="shared" ref="G218:AJ218" si="144">F218+1</f>
        <v>#VALUE!</v>
      </c>
      <c r="H218" s="94" t="e">
        <f t="shared" si="144"/>
        <v>#VALUE!</v>
      </c>
      <c r="I218" s="94" t="e">
        <f t="shared" si="144"/>
        <v>#VALUE!</v>
      </c>
      <c r="J218" s="94" t="e">
        <f t="shared" si="144"/>
        <v>#VALUE!</v>
      </c>
      <c r="K218" s="94" t="e">
        <f t="shared" si="144"/>
        <v>#VALUE!</v>
      </c>
      <c r="L218" s="94" t="e">
        <f t="shared" si="144"/>
        <v>#VALUE!</v>
      </c>
      <c r="M218" s="94" t="e">
        <f t="shared" si="144"/>
        <v>#VALUE!</v>
      </c>
      <c r="N218" s="94" t="e">
        <f t="shared" si="144"/>
        <v>#VALUE!</v>
      </c>
      <c r="O218" s="94" t="e">
        <f t="shared" si="144"/>
        <v>#VALUE!</v>
      </c>
      <c r="P218" s="94" t="e">
        <f t="shared" si="144"/>
        <v>#VALUE!</v>
      </c>
      <c r="Q218" s="94" t="e">
        <f t="shared" si="144"/>
        <v>#VALUE!</v>
      </c>
      <c r="R218" s="94" t="e">
        <f t="shared" si="144"/>
        <v>#VALUE!</v>
      </c>
      <c r="S218" s="94" t="e">
        <f t="shared" si="144"/>
        <v>#VALUE!</v>
      </c>
      <c r="T218" s="94" t="e">
        <f t="shared" si="144"/>
        <v>#VALUE!</v>
      </c>
      <c r="U218" s="94" t="e">
        <f t="shared" si="144"/>
        <v>#VALUE!</v>
      </c>
      <c r="V218" s="94" t="e">
        <f t="shared" si="144"/>
        <v>#VALUE!</v>
      </c>
      <c r="W218" s="94" t="e">
        <f t="shared" si="144"/>
        <v>#VALUE!</v>
      </c>
      <c r="X218" s="94" t="e">
        <f t="shared" si="144"/>
        <v>#VALUE!</v>
      </c>
      <c r="Y218" s="94" t="e">
        <f t="shared" si="144"/>
        <v>#VALUE!</v>
      </c>
      <c r="Z218" s="94" t="e">
        <f t="shared" si="144"/>
        <v>#VALUE!</v>
      </c>
      <c r="AA218" s="94" t="e">
        <f t="shared" si="144"/>
        <v>#VALUE!</v>
      </c>
      <c r="AB218" s="94" t="e">
        <f t="shared" si="144"/>
        <v>#VALUE!</v>
      </c>
      <c r="AC218" s="94" t="e">
        <f t="shared" si="144"/>
        <v>#VALUE!</v>
      </c>
      <c r="AD218" s="94" t="e">
        <f t="shared" si="144"/>
        <v>#VALUE!</v>
      </c>
      <c r="AE218" s="94" t="e">
        <f t="shared" si="144"/>
        <v>#VALUE!</v>
      </c>
      <c r="AF218" s="94" t="e">
        <f t="shared" si="144"/>
        <v>#VALUE!</v>
      </c>
      <c r="AG218" s="94" t="e">
        <f t="shared" si="144"/>
        <v>#VALUE!</v>
      </c>
      <c r="AH218" s="94" t="e">
        <f t="shared" si="144"/>
        <v>#VALUE!</v>
      </c>
      <c r="AI218" s="94" t="e">
        <f t="shared" si="144"/>
        <v>#VALUE!</v>
      </c>
      <c r="AJ218" s="94" t="e">
        <f t="shared" si="144"/>
        <v>#VALUE!</v>
      </c>
      <c r="AK218" s="527"/>
      <c r="AL218" s="530"/>
      <c r="AM218" s="533"/>
      <c r="AN218" s="481"/>
      <c r="AO218" s="479"/>
      <c r="AQ218" s="502"/>
      <c r="AR218" s="502"/>
    </row>
    <row r="219" spans="2:44" x14ac:dyDescent="0.15">
      <c r="B219" s="518"/>
      <c r="C219" s="505"/>
      <c r="D219" s="519"/>
      <c r="E219" s="153" t="s">
        <v>145</v>
      </c>
      <c r="F219" s="154" t="e">
        <f>IF(EDATE(F194,1)&gt;$F$8,"",EDATE(F194,1))</f>
        <v>#VALUE!</v>
      </c>
      <c r="G219" s="94" t="e">
        <f t="shared" ref="G219:AJ219" si="145">IF(G218&gt;$F$8,"",IF(F219=EOMONTH(DATE($F216,$G216,1),0),"",IF(F219="","",F219+1)))</f>
        <v>#VALUE!</v>
      </c>
      <c r="H219" s="94" t="e">
        <f t="shared" si="145"/>
        <v>#VALUE!</v>
      </c>
      <c r="I219" s="94" t="e">
        <f t="shared" si="145"/>
        <v>#VALUE!</v>
      </c>
      <c r="J219" s="94" t="e">
        <f t="shared" si="145"/>
        <v>#VALUE!</v>
      </c>
      <c r="K219" s="94" t="e">
        <f t="shared" si="145"/>
        <v>#VALUE!</v>
      </c>
      <c r="L219" s="94" t="e">
        <f t="shared" si="145"/>
        <v>#VALUE!</v>
      </c>
      <c r="M219" s="94" t="e">
        <f t="shared" si="145"/>
        <v>#VALUE!</v>
      </c>
      <c r="N219" s="94" t="e">
        <f t="shared" si="145"/>
        <v>#VALUE!</v>
      </c>
      <c r="O219" s="94" t="e">
        <f t="shared" si="145"/>
        <v>#VALUE!</v>
      </c>
      <c r="P219" s="94" t="e">
        <f t="shared" si="145"/>
        <v>#VALUE!</v>
      </c>
      <c r="Q219" s="94" t="e">
        <f t="shared" si="145"/>
        <v>#VALUE!</v>
      </c>
      <c r="R219" s="94" t="e">
        <f t="shared" si="145"/>
        <v>#VALUE!</v>
      </c>
      <c r="S219" s="94" t="e">
        <f t="shared" si="145"/>
        <v>#VALUE!</v>
      </c>
      <c r="T219" s="94" t="e">
        <f t="shared" si="145"/>
        <v>#VALUE!</v>
      </c>
      <c r="U219" s="94" t="e">
        <f t="shared" si="145"/>
        <v>#VALUE!</v>
      </c>
      <c r="V219" s="94" t="e">
        <f t="shared" si="145"/>
        <v>#VALUE!</v>
      </c>
      <c r="W219" s="94" t="e">
        <f t="shared" si="145"/>
        <v>#VALUE!</v>
      </c>
      <c r="X219" s="94" t="e">
        <f t="shared" si="145"/>
        <v>#VALUE!</v>
      </c>
      <c r="Y219" s="94" t="e">
        <f t="shared" si="145"/>
        <v>#VALUE!</v>
      </c>
      <c r="Z219" s="94" t="e">
        <f t="shared" si="145"/>
        <v>#VALUE!</v>
      </c>
      <c r="AA219" s="94" t="e">
        <f t="shared" si="145"/>
        <v>#VALUE!</v>
      </c>
      <c r="AB219" s="94" t="e">
        <f t="shared" si="145"/>
        <v>#VALUE!</v>
      </c>
      <c r="AC219" s="94" t="e">
        <f t="shared" si="145"/>
        <v>#VALUE!</v>
      </c>
      <c r="AD219" s="94" t="e">
        <f t="shared" si="145"/>
        <v>#VALUE!</v>
      </c>
      <c r="AE219" s="94" t="e">
        <f t="shared" si="145"/>
        <v>#VALUE!</v>
      </c>
      <c r="AF219" s="94" t="e">
        <f t="shared" si="145"/>
        <v>#VALUE!</v>
      </c>
      <c r="AG219" s="94" t="e">
        <f t="shared" si="145"/>
        <v>#VALUE!</v>
      </c>
      <c r="AH219" s="94" t="e">
        <f t="shared" si="145"/>
        <v>#VALUE!</v>
      </c>
      <c r="AI219" s="94" t="e">
        <f t="shared" si="145"/>
        <v>#VALUE!</v>
      </c>
      <c r="AJ219" s="94" t="e">
        <f t="shared" si="145"/>
        <v>#VALUE!</v>
      </c>
      <c r="AK219" s="527"/>
      <c r="AL219" s="530"/>
      <c r="AM219" s="533"/>
      <c r="AN219" s="481"/>
      <c r="AO219" s="479"/>
      <c r="AQ219" s="502"/>
      <c r="AR219" s="502"/>
    </row>
    <row r="220" spans="2:44" x14ac:dyDescent="0.15">
      <c r="B220" s="520"/>
      <c r="C220" s="521"/>
      <c r="D220" s="522"/>
      <c r="E220" s="89" t="s">
        <v>65</v>
      </c>
      <c r="F220" s="155" t="str">
        <f>IFERROR(TEXT(WEEKDAY(+F219),"aaa"),"")</f>
        <v/>
      </c>
      <c r="G220" s="155" t="str">
        <f t="shared" ref="G220:AJ220" si="146">IFERROR(TEXT(WEEKDAY(+G219),"aaa"),"")</f>
        <v/>
      </c>
      <c r="H220" s="155" t="str">
        <f t="shared" si="146"/>
        <v/>
      </c>
      <c r="I220" s="155" t="str">
        <f t="shared" si="146"/>
        <v/>
      </c>
      <c r="J220" s="155" t="str">
        <f t="shared" si="146"/>
        <v/>
      </c>
      <c r="K220" s="155" t="str">
        <f t="shared" si="146"/>
        <v/>
      </c>
      <c r="L220" s="155" t="str">
        <f t="shared" si="146"/>
        <v/>
      </c>
      <c r="M220" s="155" t="str">
        <f t="shared" si="146"/>
        <v/>
      </c>
      <c r="N220" s="155" t="str">
        <f t="shared" si="146"/>
        <v/>
      </c>
      <c r="O220" s="155" t="str">
        <f t="shared" si="146"/>
        <v/>
      </c>
      <c r="P220" s="155" t="str">
        <f t="shared" si="146"/>
        <v/>
      </c>
      <c r="Q220" s="155" t="str">
        <f t="shared" si="146"/>
        <v/>
      </c>
      <c r="R220" s="155" t="str">
        <f t="shared" si="146"/>
        <v/>
      </c>
      <c r="S220" s="155" t="str">
        <f t="shared" si="146"/>
        <v/>
      </c>
      <c r="T220" s="155" t="str">
        <f t="shared" si="146"/>
        <v/>
      </c>
      <c r="U220" s="155" t="str">
        <f t="shared" si="146"/>
        <v/>
      </c>
      <c r="V220" s="155" t="str">
        <f t="shared" si="146"/>
        <v/>
      </c>
      <c r="W220" s="155" t="str">
        <f t="shared" si="146"/>
        <v/>
      </c>
      <c r="X220" s="155" t="str">
        <f t="shared" si="146"/>
        <v/>
      </c>
      <c r="Y220" s="155" t="str">
        <f t="shared" si="146"/>
        <v/>
      </c>
      <c r="Z220" s="155" t="str">
        <f t="shared" si="146"/>
        <v/>
      </c>
      <c r="AA220" s="155" t="str">
        <f t="shared" si="146"/>
        <v/>
      </c>
      <c r="AB220" s="155" t="str">
        <f t="shared" si="146"/>
        <v/>
      </c>
      <c r="AC220" s="155" t="str">
        <f t="shared" si="146"/>
        <v/>
      </c>
      <c r="AD220" s="155" t="str">
        <f t="shared" si="146"/>
        <v/>
      </c>
      <c r="AE220" s="155" t="str">
        <f t="shared" si="146"/>
        <v/>
      </c>
      <c r="AF220" s="155" t="str">
        <f t="shared" si="146"/>
        <v/>
      </c>
      <c r="AG220" s="155" t="str">
        <f t="shared" si="146"/>
        <v/>
      </c>
      <c r="AH220" s="155" t="str">
        <f t="shared" si="146"/>
        <v/>
      </c>
      <c r="AI220" s="155" t="str">
        <f t="shared" si="146"/>
        <v/>
      </c>
      <c r="AJ220" s="155" t="str">
        <f t="shared" si="146"/>
        <v/>
      </c>
      <c r="AK220" s="527"/>
      <c r="AL220" s="530"/>
      <c r="AM220" s="533"/>
      <c r="AN220" s="481"/>
      <c r="AO220" s="479"/>
      <c r="AQ220" s="502"/>
      <c r="AR220" s="502"/>
    </row>
    <row r="221" spans="2:44" ht="21" customHeight="1" x14ac:dyDescent="0.15">
      <c r="B221" s="156" t="s">
        <v>146</v>
      </c>
      <c r="C221" s="157" t="s">
        <v>147</v>
      </c>
      <c r="D221" s="101" t="s">
        <v>148</v>
      </c>
      <c r="E221" s="102" t="s">
        <v>149</v>
      </c>
      <c r="F221" s="103" t="s">
        <v>110</v>
      </c>
      <c r="G221" s="104" t="s">
        <v>110</v>
      </c>
      <c r="H221" s="104" t="s">
        <v>110</v>
      </c>
      <c r="I221" s="104" t="s">
        <v>110</v>
      </c>
      <c r="J221" s="104" t="s">
        <v>110</v>
      </c>
      <c r="K221" s="104" t="s">
        <v>110</v>
      </c>
      <c r="L221" s="104" t="s">
        <v>110</v>
      </c>
      <c r="M221" s="104" t="s">
        <v>110</v>
      </c>
      <c r="N221" s="104" t="s">
        <v>110</v>
      </c>
      <c r="O221" s="104" t="s">
        <v>110</v>
      </c>
      <c r="P221" s="104" t="s">
        <v>110</v>
      </c>
      <c r="Q221" s="104" t="s">
        <v>110</v>
      </c>
      <c r="R221" s="104" t="s">
        <v>110</v>
      </c>
      <c r="S221" s="104" t="s">
        <v>110</v>
      </c>
      <c r="T221" s="104" t="s">
        <v>110</v>
      </c>
      <c r="U221" s="104" t="s">
        <v>110</v>
      </c>
      <c r="V221" s="104" t="s">
        <v>110</v>
      </c>
      <c r="W221" s="104" t="s">
        <v>110</v>
      </c>
      <c r="X221" s="104" t="s">
        <v>110</v>
      </c>
      <c r="Y221" s="104" t="s">
        <v>110</v>
      </c>
      <c r="Z221" s="104" t="s">
        <v>110</v>
      </c>
      <c r="AA221" s="104" t="s">
        <v>110</v>
      </c>
      <c r="AB221" s="104" t="s">
        <v>110</v>
      </c>
      <c r="AC221" s="104" t="s">
        <v>110</v>
      </c>
      <c r="AD221" s="104" t="s">
        <v>110</v>
      </c>
      <c r="AE221" s="104" t="s">
        <v>110</v>
      </c>
      <c r="AF221" s="104" t="s">
        <v>110</v>
      </c>
      <c r="AG221" s="104" t="s">
        <v>110</v>
      </c>
      <c r="AH221" s="104" t="s">
        <v>110</v>
      </c>
      <c r="AI221" s="104" t="s">
        <v>110</v>
      </c>
      <c r="AJ221" s="176" t="s">
        <v>110</v>
      </c>
      <c r="AK221" s="528"/>
      <c r="AL221" s="531"/>
      <c r="AM221" s="534"/>
      <c r="AN221" s="106" t="s">
        <v>135</v>
      </c>
      <c r="AO221" s="105" t="s">
        <v>108</v>
      </c>
      <c r="AQ221" s="503"/>
      <c r="AR221" s="503"/>
    </row>
    <row r="222" spans="2:44" ht="13.5" customHeight="1" x14ac:dyDescent="0.15">
      <c r="B222" s="506" t="s">
        <v>75</v>
      </c>
      <c r="C222" s="509" t="s">
        <v>76</v>
      </c>
      <c r="D222" s="107" t="s">
        <v>136</v>
      </c>
      <c r="E222" s="108"/>
      <c r="F222" s="177"/>
      <c r="G222" s="165"/>
      <c r="H222" s="165"/>
      <c r="I222" s="165"/>
      <c r="J222" s="165"/>
      <c r="K222" s="165"/>
      <c r="L222" s="165"/>
      <c r="M222" s="165"/>
      <c r="N222" s="165"/>
      <c r="O222" s="165"/>
      <c r="P222" s="165"/>
      <c r="Q222" s="165"/>
      <c r="R222" s="165"/>
      <c r="S222" s="165"/>
      <c r="T222" s="165"/>
      <c r="U222" s="165"/>
      <c r="V222" s="165"/>
      <c r="W222" s="165"/>
      <c r="X222" s="165"/>
      <c r="Y222" s="165"/>
      <c r="Z222" s="165"/>
      <c r="AA222" s="165"/>
      <c r="AB222" s="165"/>
      <c r="AC222" s="165"/>
      <c r="AD222" s="165"/>
      <c r="AE222" s="165"/>
      <c r="AF222" s="165"/>
      <c r="AG222" s="165"/>
      <c r="AH222" s="165"/>
      <c r="AI222" s="165"/>
      <c r="AJ222" s="178"/>
      <c r="AK222" s="112">
        <f>IF(D222="","",COUNT($F$219:$AJ$219)-AL222)</f>
        <v>0</v>
      </c>
      <c r="AL222" s="113">
        <f>IF(D222="","",AQ222+AR222)</f>
        <v>0</v>
      </c>
      <c r="AM222" s="113">
        <f>IF(D222="","",COUNTIF(F222:AJ222,"休"))</f>
        <v>0</v>
      </c>
      <c r="AN222" s="84" t="str">
        <f>IF(D222="","",IFERROR(ROUND(AM222/AK222,3),""))</f>
        <v/>
      </c>
      <c r="AO222" s="512" t="e">
        <f>ROUND(AVERAGE(AN222:AN237),3)</f>
        <v>#DIV/0!</v>
      </c>
      <c r="AQ222" s="114">
        <f>+COUNTIF(F222:AJ222,"－")</f>
        <v>0</v>
      </c>
      <c r="AR222" s="114">
        <f>+COUNTIF(F222:AJ222,"外")</f>
        <v>0</v>
      </c>
    </row>
    <row r="223" spans="2:44" ht="13.5" customHeight="1" x14ac:dyDescent="0.15">
      <c r="B223" s="507"/>
      <c r="C223" s="510"/>
      <c r="D223" s="115" t="s">
        <v>137</v>
      </c>
      <c r="E223" s="108"/>
      <c r="F223" s="116"/>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62"/>
      <c r="AK223" s="112">
        <f t="shared" ref="AK223:AK227" si="147">IF(D223="","",COUNT($F$219:$AJ$219)-AL223)</f>
        <v>0</v>
      </c>
      <c r="AL223" s="113">
        <f t="shared" ref="AL223:AL227" si="148">IF(D223="","",AQ223+AR223)</f>
        <v>0</v>
      </c>
      <c r="AM223" s="113">
        <f t="shared" ref="AM223:AM227" si="149">IF(D223="","",COUNTIF(F223:AJ223,"休"))</f>
        <v>0</v>
      </c>
      <c r="AN223" s="84" t="str">
        <f t="shared" ref="AN223:AN227" si="150">IF(D223="","",IFERROR(ROUND(AM223/AK223,3),""))</f>
        <v/>
      </c>
      <c r="AO223" s="513"/>
      <c r="AQ223" s="114">
        <f>+COUNTIF(F223:AJ223,"－")</f>
        <v>0</v>
      </c>
      <c r="AR223" s="114">
        <f>+COUNTIF(F223:AJ223,"外")</f>
        <v>0</v>
      </c>
    </row>
    <row r="224" spans="2:44" x14ac:dyDescent="0.15">
      <c r="B224" s="507"/>
      <c r="C224" s="510"/>
      <c r="D224" s="120" t="s">
        <v>138</v>
      </c>
      <c r="E224" s="108"/>
      <c r="F224" s="116"/>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62"/>
      <c r="AK224" s="112">
        <f t="shared" si="147"/>
        <v>0</v>
      </c>
      <c r="AL224" s="113">
        <f t="shared" si="148"/>
        <v>0</v>
      </c>
      <c r="AM224" s="113">
        <f t="shared" si="149"/>
        <v>0</v>
      </c>
      <c r="AN224" s="84" t="str">
        <f t="shared" si="150"/>
        <v/>
      </c>
      <c r="AO224" s="513"/>
      <c r="AQ224" s="114">
        <f>+COUNTIF(F224:AJ224,"－")</f>
        <v>0</v>
      </c>
      <c r="AR224" s="114">
        <f t="shared" ref="AR224:AR227" si="151">+COUNTIF(F224:AJ224,"外")</f>
        <v>0</v>
      </c>
    </row>
    <row r="225" spans="2:44" x14ac:dyDescent="0.15">
      <c r="B225" s="507"/>
      <c r="C225" s="510"/>
      <c r="D225" s="120" t="s">
        <v>139</v>
      </c>
      <c r="E225" s="121"/>
      <c r="F225" s="116"/>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62"/>
      <c r="AK225" s="112">
        <f t="shared" si="147"/>
        <v>0</v>
      </c>
      <c r="AL225" s="113">
        <f t="shared" si="148"/>
        <v>0</v>
      </c>
      <c r="AM225" s="113">
        <f t="shared" si="149"/>
        <v>0</v>
      </c>
      <c r="AN225" s="84" t="str">
        <f t="shared" si="150"/>
        <v/>
      </c>
      <c r="AO225" s="513"/>
      <c r="AQ225" s="114">
        <f>+COUNTIF(F225:AJ225,"－")</f>
        <v>0</v>
      </c>
      <c r="AR225" s="114">
        <f t="shared" si="151"/>
        <v>0</v>
      </c>
    </row>
    <row r="226" spans="2:44" x14ac:dyDescent="0.15">
      <c r="B226" s="507"/>
      <c r="C226" s="510"/>
      <c r="D226" s="120" t="s">
        <v>140</v>
      </c>
      <c r="E226" s="108"/>
      <c r="F226" s="116"/>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62"/>
      <c r="AK226" s="112">
        <f t="shared" si="147"/>
        <v>0</v>
      </c>
      <c r="AL226" s="113">
        <f t="shared" si="148"/>
        <v>0</v>
      </c>
      <c r="AM226" s="113">
        <f t="shared" si="149"/>
        <v>0</v>
      </c>
      <c r="AN226" s="84" t="str">
        <f t="shared" si="150"/>
        <v/>
      </c>
      <c r="AO226" s="513"/>
      <c r="AQ226" s="114">
        <f t="shared" ref="AQ226:AQ227" si="152">+COUNTIF(F226:AJ226,"－")</f>
        <v>0</v>
      </c>
      <c r="AR226" s="114">
        <f t="shared" si="151"/>
        <v>0</v>
      </c>
    </row>
    <row r="227" spans="2:44" x14ac:dyDescent="0.15">
      <c r="B227" s="508"/>
      <c r="C227" s="511"/>
      <c r="D227" s="122">
        <f>E$30</f>
        <v>0</v>
      </c>
      <c r="E227" s="123"/>
      <c r="F227" s="179"/>
      <c r="G227" s="170"/>
      <c r="H227" s="170"/>
      <c r="I227" s="170"/>
      <c r="J227" s="170"/>
      <c r="K227" s="170"/>
      <c r="L227" s="170"/>
      <c r="M227" s="170"/>
      <c r="N227" s="170"/>
      <c r="O227" s="170"/>
      <c r="P227" s="170"/>
      <c r="Q227" s="170"/>
      <c r="R227" s="170"/>
      <c r="S227" s="170"/>
      <c r="T227" s="170"/>
      <c r="U227" s="170"/>
      <c r="V227" s="170"/>
      <c r="W227" s="170"/>
      <c r="X227" s="170"/>
      <c r="Y227" s="170"/>
      <c r="Z227" s="170"/>
      <c r="AA227" s="170"/>
      <c r="AB227" s="170"/>
      <c r="AC227" s="170"/>
      <c r="AD227" s="170"/>
      <c r="AE227" s="170"/>
      <c r="AF227" s="170"/>
      <c r="AG227" s="170"/>
      <c r="AH227" s="170"/>
      <c r="AI227" s="170"/>
      <c r="AJ227" s="180"/>
      <c r="AK227" s="112">
        <f t="shared" si="147"/>
        <v>0</v>
      </c>
      <c r="AL227" s="113">
        <f t="shared" si="148"/>
        <v>0</v>
      </c>
      <c r="AM227" s="128">
        <f t="shared" si="149"/>
        <v>0</v>
      </c>
      <c r="AN227" s="84" t="str">
        <f t="shared" si="150"/>
        <v/>
      </c>
      <c r="AO227" s="513"/>
      <c r="AQ227" s="114">
        <f t="shared" si="152"/>
        <v>0</v>
      </c>
      <c r="AR227" s="114">
        <f t="shared" si="151"/>
        <v>0</v>
      </c>
    </row>
    <row r="228" spans="2:44" ht="15" x14ac:dyDescent="0.15">
      <c r="B228" s="506" t="s">
        <v>77</v>
      </c>
      <c r="C228" s="509" t="s">
        <v>78</v>
      </c>
      <c r="D228" s="101" t="s">
        <v>127</v>
      </c>
      <c r="E228" s="129" t="s">
        <v>149</v>
      </c>
      <c r="F228" s="103" t="s">
        <v>165</v>
      </c>
      <c r="G228" s="104" t="s">
        <v>165</v>
      </c>
      <c r="H228" s="104" t="s">
        <v>165</v>
      </c>
      <c r="I228" s="104" t="s">
        <v>166</v>
      </c>
      <c r="J228" s="104" t="s">
        <v>165</v>
      </c>
      <c r="K228" s="104" t="s">
        <v>168</v>
      </c>
      <c r="L228" s="104" t="s">
        <v>165</v>
      </c>
      <c r="M228" s="104" t="s">
        <v>165</v>
      </c>
      <c r="N228" s="104" t="s">
        <v>165</v>
      </c>
      <c r="O228" s="104" t="s">
        <v>165</v>
      </c>
      <c r="P228" s="104" t="s">
        <v>165</v>
      </c>
      <c r="Q228" s="104" t="s">
        <v>165</v>
      </c>
      <c r="R228" s="104" t="s">
        <v>166</v>
      </c>
      <c r="S228" s="104" t="s">
        <v>168</v>
      </c>
      <c r="T228" s="104" t="s">
        <v>168</v>
      </c>
      <c r="U228" s="104" t="s">
        <v>165</v>
      </c>
      <c r="V228" s="104" t="s">
        <v>165</v>
      </c>
      <c r="W228" s="104" t="s">
        <v>165</v>
      </c>
      <c r="X228" s="104" t="s">
        <v>165</v>
      </c>
      <c r="Y228" s="104" t="s">
        <v>165</v>
      </c>
      <c r="Z228" s="104" t="s">
        <v>167</v>
      </c>
      <c r="AA228" s="104" t="s">
        <v>165</v>
      </c>
      <c r="AB228" s="104" t="s">
        <v>168</v>
      </c>
      <c r="AC228" s="104" t="s">
        <v>168</v>
      </c>
      <c r="AD228" s="104" t="s">
        <v>165</v>
      </c>
      <c r="AE228" s="104" t="s">
        <v>165</v>
      </c>
      <c r="AF228" s="104" t="s">
        <v>165</v>
      </c>
      <c r="AG228" s="104" t="s">
        <v>168</v>
      </c>
      <c r="AH228" s="104" t="s">
        <v>166</v>
      </c>
      <c r="AI228" s="104" t="s">
        <v>165</v>
      </c>
      <c r="AJ228" s="176" t="s">
        <v>165</v>
      </c>
      <c r="AK228" s="131"/>
      <c r="AL228" s="114"/>
      <c r="AM228" s="132"/>
      <c r="AN228" s="133"/>
      <c r="AO228" s="513"/>
    </row>
    <row r="229" spans="2:44" x14ac:dyDescent="0.15">
      <c r="B229" s="507"/>
      <c r="C229" s="510"/>
      <c r="D229" s="134" t="s">
        <v>136</v>
      </c>
      <c r="E229" s="108"/>
      <c r="F229" s="169"/>
      <c r="G229" s="126"/>
      <c r="H229" s="126"/>
      <c r="I229" s="126"/>
      <c r="J229" s="126"/>
      <c r="K229" s="126"/>
      <c r="L229" s="126"/>
      <c r="M229" s="126"/>
      <c r="N229" s="126"/>
      <c r="O229" s="126"/>
      <c r="P229" s="126"/>
      <c r="Q229" s="126"/>
      <c r="R229" s="126"/>
      <c r="S229" s="126"/>
      <c r="T229" s="126"/>
      <c r="U229" s="126"/>
      <c r="V229" s="126"/>
      <c r="W229" s="126"/>
      <c r="X229" s="126"/>
      <c r="Y229" s="126"/>
      <c r="Z229" s="126"/>
      <c r="AA229" s="126"/>
      <c r="AB229" s="126"/>
      <c r="AC229" s="126"/>
      <c r="AD229" s="126"/>
      <c r="AE229" s="126"/>
      <c r="AF229" s="126"/>
      <c r="AG229" s="126"/>
      <c r="AH229" s="126"/>
      <c r="AI229" s="126"/>
      <c r="AJ229" s="181"/>
      <c r="AK229" s="112">
        <f>IF(D229="","",COUNT($F$219:$AJ$219)-AL229)</f>
        <v>0</v>
      </c>
      <c r="AL229" s="113">
        <f>IF(D229="","",AQ229+AR229)</f>
        <v>0</v>
      </c>
      <c r="AM229" s="113">
        <f>IF(D229="","",COUNTIF(F229:AJ229,"休"))</f>
        <v>0</v>
      </c>
      <c r="AN229" s="84" t="str">
        <f>IF(D229="","",IFERROR(ROUND(AM229/AK229,3),""))</f>
        <v/>
      </c>
      <c r="AO229" s="513"/>
      <c r="AQ229" s="114">
        <f>+COUNTIF(F229:AJ229,"－")</f>
        <v>0</v>
      </c>
      <c r="AR229" s="114">
        <f>+COUNTIF(F229:AJ229,"外")</f>
        <v>0</v>
      </c>
    </row>
    <row r="230" spans="2:44" x14ac:dyDescent="0.15">
      <c r="B230" s="507"/>
      <c r="C230" s="510"/>
      <c r="D230" s="115" t="s">
        <v>137</v>
      </c>
      <c r="E230" s="135"/>
      <c r="F230" s="116"/>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62"/>
      <c r="AK230" s="112">
        <f t="shared" ref="AK230:AK232" si="153">IF(D230="","",COUNT($F$219:$AJ$219)-AL230)</f>
        <v>0</v>
      </c>
      <c r="AL230" s="113">
        <f t="shared" ref="AL230:AL232" si="154">IF(D230="","",AQ230+AR230)</f>
        <v>0</v>
      </c>
      <c r="AM230" s="113">
        <f t="shared" ref="AM230:AM232" si="155">IF(D230="","",COUNTIF(F230:AJ230,"休"))</f>
        <v>0</v>
      </c>
      <c r="AN230" s="84" t="str">
        <f t="shared" ref="AN230:AN232" si="156">IF(D230="","",IFERROR(ROUND(AM230/AK230,3),""))</f>
        <v/>
      </c>
      <c r="AO230" s="513"/>
      <c r="AQ230" s="114">
        <f>+COUNTIF(F230:AJ230,"－")</f>
        <v>0</v>
      </c>
      <c r="AR230" s="114">
        <f>+COUNTIF(F230:AJ230,"外")</f>
        <v>0</v>
      </c>
    </row>
    <row r="231" spans="2:44" x14ac:dyDescent="0.15">
      <c r="B231" s="507"/>
      <c r="C231" s="510"/>
      <c r="E231" s="135"/>
      <c r="F231" s="116"/>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62"/>
      <c r="AK231" s="112" t="str">
        <f t="shared" si="153"/>
        <v/>
      </c>
      <c r="AL231" s="113" t="str">
        <f t="shared" si="154"/>
        <v/>
      </c>
      <c r="AM231" s="113" t="str">
        <f t="shared" si="155"/>
        <v/>
      </c>
      <c r="AN231" s="84" t="str">
        <f t="shared" si="156"/>
        <v/>
      </c>
      <c r="AO231" s="513"/>
      <c r="AQ231" s="114">
        <f>+COUNTIF(F231:AJ231,"－")</f>
        <v>0</v>
      </c>
      <c r="AR231" s="114">
        <f>+COUNTIF(F231:AJ231,"外")</f>
        <v>0</v>
      </c>
    </row>
    <row r="232" spans="2:44" x14ac:dyDescent="0.15">
      <c r="B232" s="507"/>
      <c r="C232" s="511"/>
      <c r="D232" s="136"/>
      <c r="E232" s="128"/>
      <c r="F232" s="179"/>
      <c r="G232" s="170"/>
      <c r="H232" s="170"/>
      <c r="I232" s="170"/>
      <c r="J232" s="170"/>
      <c r="K232" s="170"/>
      <c r="L232" s="170"/>
      <c r="M232" s="170"/>
      <c r="N232" s="170"/>
      <c r="O232" s="170"/>
      <c r="P232" s="170"/>
      <c r="Q232" s="170"/>
      <c r="R232" s="170"/>
      <c r="S232" s="170"/>
      <c r="T232" s="170"/>
      <c r="U232" s="170"/>
      <c r="V232" s="170"/>
      <c r="W232" s="170"/>
      <c r="X232" s="170"/>
      <c r="Y232" s="170"/>
      <c r="Z232" s="170"/>
      <c r="AA232" s="170"/>
      <c r="AB232" s="170"/>
      <c r="AC232" s="170"/>
      <c r="AD232" s="170"/>
      <c r="AE232" s="170"/>
      <c r="AF232" s="170"/>
      <c r="AG232" s="170"/>
      <c r="AH232" s="170"/>
      <c r="AI232" s="170"/>
      <c r="AJ232" s="180"/>
      <c r="AK232" s="112" t="str">
        <f t="shared" si="153"/>
        <v/>
      </c>
      <c r="AL232" s="113" t="str">
        <f t="shared" si="154"/>
        <v/>
      </c>
      <c r="AM232" s="113" t="str">
        <f t="shared" si="155"/>
        <v/>
      </c>
      <c r="AN232" s="84" t="str">
        <f t="shared" si="156"/>
        <v/>
      </c>
      <c r="AO232" s="513"/>
      <c r="AQ232" s="114">
        <f>+COUNTIF(F232:AJ232,"－")</f>
        <v>0</v>
      </c>
      <c r="AR232" s="114">
        <f>+COUNTIF(F232:AJ232,"外")</f>
        <v>0</v>
      </c>
    </row>
    <row r="233" spans="2:44" ht="15" x14ac:dyDescent="0.15">
      <c r="B233" s="507"/>
      <c r="C233" s="509" t="s">
        <v>79</v>
      </c>
      <c r="D233" s="101" t="s">
        <v>152</v>
      </c>
      <c r="E233" s="138" t="s">
        <v>149</v>
      </c>
      <c r="F233" s="103" t="s">
        <v>110</v>
      </c>
      <c r="G233" s="104" t="s">
        <v>110</v>
      </c>
      <c r="H233" s="104" t="s">
        <v>110</v>
      </c>
      <c r="I233" s="104" t="s">
        <v>110</v>
      </c>
      <c r="J233" s="104" t="s">
        <v>110</v>
      </c>
      <c r="K233" s="104" t="s">
        <v>110</v>
      </c>
      <c r="L233" s="104" t="s">
        <v>110</v>
      </c>
      <c r="M233" s="104" t="s">
        <v>110</v>
      </c>
      <c r="N233" s="104" t="s">
        <v>110</v>
      </c>
      <c r="O233" s="104" t="s">
        <v>110</v>
      </c>
      <c r="P233" s="104" t="s">
        <v>110</v>
      </c>
      <c r="Q233" s="104" t="s">
        <v>110</v>
      </c>
      <c r="R233" s="104" t="s">
        <v>110</v>
      </c>
      <c r="S233" s="104" t="s">
        <v>110</v>
      </c>
      <c r="T233" s="104" t="s">
        <v>110</v>
      </c>
      <c r="U233" s="104" t="s">
        <v>110</v>
      </c>
      <c r="V233" s="104" t="s">
        <v>110</v>
      </c>
      <c r="W233" s="104" t="s">
        <v>110</v>
      </c>
      <c r="X233" s="104" t="s">
        <v>110</v>
      </c>
      <c r="Y233" s="104" t="s">
        <v>110</v>
      </c>
      <c r="Z233" s="104" t="s">
        <v>110</v>
      </c>
      <c r="AA233" s="104" t="s">
        <v>110</v>
      </c>
      <c r="AB233" s="104" t="s">
        <v>110</v>
      </c>
      <c r="AC233" s="104" t="s">
        <v>110</v>
      </c>
      <c r="AD233" s="104" t="s">
        <v>110</v>
      </c>
      <c r="AE233" s="104" t="s">
        <v>110</v>
      </c>
      <c r="AF233" s="104" t="s">
        <v>110</v>
      </c>
      <c r="AG233" s="104" t="s">
        <v>110</v>
      </c>
      <c r="AH233" s="104" t="s">
        <v>110</v>
      </c>
      <c r="AI233" s="104" t="s">
        <v>110</v>
      </c>
      <c r="AJ233" s="176" t="s">
        <v>110</v>
      </c>
      <c r="AK233" s="131"/>
      <c r="AL233" s="114"/>
      <c r="AM233" s="139"/>
      <c r="AN233" s="133"/>
      <c r="AO233" s="513"/>
    </row>
    <row r="234" spans="2:44" x14ac:dyDescent="0.15">
      <c r="B234" s="507"/>
      <c r="C234" s="510"/>
      <c r="D234" s="140" t="s">
        <v>137</v>
      </c>
      <c r="E234" s="108"/>
      <c r="F234" s="169"/>
      <c r="G234" s="126"/>
      <c r="H234" s="126"/>
      <c r="I234" s="126"/>
      <c r="J234" s="126"/>
      <c r="K234" s="126"/>
      <c r="L234" s="126"/>
      <c r="M234" s="126"/>
      <c r="N234" s="126"/>
      <c r="O234" s="126"/>
      <c r="P234" s="126"/>
      <c r="Q234" s="126"/>
      <c r="R234" s="126"/>
      <c r="S234" s="126"/>
      <c r="T234" s="126"/>
      <c r="U234" s="126"/>
      <c r="V234" s="126"/>
      <c r="W234" s="126"/>
      <c r="X234" s="126"/>
      <c r="Y234" s="126"/>
      <c r="Z234" s="126"/>
      <c r="AA234" s="126"/>
      <c r="AB234" s="126"/>
      <c r="AC234" s="126"/>
      <c r="AD234" s="126"/>
      <c r="AE234" s="126"/>
      <c r="AF234" s="126"/>
      <c r="AG234" s="126"/>
      <c r="AH234" s="126"/>
      <c r="AI234" s="126"/>
      <c r="AJ234" s="181"/>
      <c r="AK234" s="112">
        <f>IF(D234="","",COUNT($F$219:$AJ$219)-AL234)</f>
        <v>0</v>
      </c>
      <c r="AL234" s="113">
        <f>IF(D234="","",AQ234+AR234)</f>
        <v>0</v>
      </c>
      <c r="AM234" s="113">
        <f>IF(D234="","",COUNTIF(F234:AJ234,"休"))</f>
        <v>0</v>
      </c>
      <c r="AN234" s="84" t="str">
        <f>IF(D234="","",IFERROR(ROUND(AM234/AK234,3),""))</f>
        <v/>
      </c>
      <c r="AO234" s="513"/>
      <c r="AQ234" s="114">
        <f>+COUNTIF(F234:AJ234,"－")</f>
        <v>0</v>
      </c>
      <c r="AR234" s="114">
        <f>+COUNTIF(F234:AJ234,"外")</f>
        <v>0</v>
      </c>
    </row>
    <row r="235" spans="2:44" x14ac:dyDescent="0.15">
      <c r="B235" s="507"/>
      <c r="C235" s="510"/>
      <c r="E235" s="135"/>
      <c r="F235" s="116"/>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62"/>
      <c r="AK235" s="112" t="str">
        <f t="shared" ref="AK235:AK237" si="157">IF(D235="","",COUNT($F$219:$AJ$219)-AL235)</f>
        <v/>
      </c>
      <c r="AL235" s="113" t="str">
        <f t="shared" ref="AL235:AL237" si="158">IF(D235="","",AQ235+AR235)</f>
        <v/>
      </c>
      <c r="AM235" s="113" t="str">
        <f t="shared" ref="AM235:AM237" si="159">IF(D235="","",COUNTIF(F235:AJ235,"休"))</f>
        <v/>
      </c>
      <c r="AN235" s="84" t="str">
        <f t="shared" ref="AN235:AN237" si="160">IF(D235="","",IFERROR(ROUND(AM235/AK235,3),""))</f>
        <v/>
      </c>
      <c r="AO235" s="513"/>
      <c r="AQ235" s="114">
        <f>+COUNTIF(F235:AJ235,"－")</f>
        <v>0</v>
      </c>
      <c r="AR235" s="114">
        <f>+COUNTIF(F235:AJ235,"外")</f>
        <v>0</v>
      </c>
    </row>
    <row r="236" spans="2:44" x14ac:dyDescent="0.15">
      <c r="B236" s="507"/>
      <c r="C236" s="510"/>
      <c r="E236" s="135"/>
      <c r="F236" s="116"/>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62"/>
      <c r="AK236" s="112" t="str">
        <f t="shared" si="157"/>
        <v/>
      </c>
      <c r="AL236" s="113" t="str">
        <f t="shared" si="158"/>
        <v/>
      </c>
      <c r="AM236" s="113" t="str">
        <f t="shared" si="159"/>
        <v/>
      </c>
      <c r="AN236" s="84" t="str">
        <f t="shared" si="160"/>
        <v/>
      </c>
      <c r="AO236" s="513"/>
      <c r="AQ236" s="114">
        <f>+COUNTIF(F236:AJ236,"－")</f>
        <v>0</v>
      </c>
      <c r="AR236" s="114">
        <f>+COUNTIF(F236:AJ236,"外")</f>
        <v>0</v>
      </c>
    </row>
    <row r="237" spans="2:44" ht="14.25" thickBot="1" x14ac:dyDescent="0.2">
      <c r="B237" s="508"/>
      <c r="C237" s="511"/>
      <c r="D237" s="136"/>
      <c r="E237" s="128"/>
      <c r="F237" s="179"/>
      <c r="G237" s="170"/>
      <c r="H237" s="170"/>
      <c r="I237" s="170"/>
      <c r="J237" s="170"/>
      <c r="K237" s="170"/>
      <c r="L237" s="170"/>
      <c r="M237" s="170"/>
      <c r="N237" s="170"/>
      <c r="O237" s="170"/>
      <c r="P237" s="170"/>
      <c r="Q237" s="170"/>
      <c r="R237" s="170"/>
      <c r="S237" s="170"/>
      <c r="T237" s="170"/>
      <c r="U237" s="170"/>
      <c r="V237" s="170"/>
      <c r="W237" s="170"/>
      <c r="X237" s="170"/>
      <c r="Y237" s="170"/>
      <c r="Z237" s="170"/>
      <c r="AA237" s="170"/>
      <c r="AB237" s="170"/>
      <c r="AC237" s="170"/>
      <c r="AD237" s="170"/>
      <c r="AE237" s="170"/>
      <c r="AF237" s="170"/>
      <c r="AG237" s="170"/>
      <c r="AH237" s="170"/>
      <c r="AI237" s="170"/>
      <c r="AJ237" s="180"/>
      <c r="AK237" s="144" t="str">
        <f t="shared" si="157"/>
        <v/>
      </c>
      <c r="AL237" s="128" t="str">
        <f t="shared" si="158"/>
        <v/>
      </c>
      <c r="AM237" s="128" t="str">
        <f t="shared" si="159"/>
        <v/>
      </c>
      <c r="AN237" s="84" t="str">
        <f t="shared" si="160"/>
        <v/>
      </c>
      <c r="AO237" s="514"/>
      <c r="AQ237" s="114">
        <f>+COUNTIF(F237:AJ237,"－")</f>
        <v>0</v>
      </c>
      <c r="AR237" s="114">
        <f>+COUNTIF(F237:AJ237,"外")</f>
        <v>0</v>
      </c>
    </row>
    <row r="238" spans="2:44" ht="14.25" thickBot="1" x14ac:dyDescent="0.2">
      <c r="B238" s="145"/>
      <c r="C238" s="146"/>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c r="AG238" s="111"/>
      <c r="AH238" s="111"/>
      <c r="AI238" s="111"/>
      <c r="AJ238" s="111"/>
      <c r="AK238" s="147"/>
      <c r="AN238" s="148" t="s">
        <v>153</v>
      </c>
      <c r="AO238" s="149" t="e">
        <f>IF(AO222&gt;=0.285,"OK","NG")</f>
        <v>#DIV/0!</v>
      </c>
      <c r="AQ238" s="47"/>
      <c r="AR238" s="47"/>
    </row>
    <row r="239" spans="2:44" hidden="1" x14ac:dyDescent="0.15">
      <c r="F239" s="47" t="e">
        <f>YEAR(F243)</f>
        <v>#VALUE!</v>
      </c>
      <c r="G239" s="47" t="e">
        <f>MONTH(F243)</f>
        <v>#VALUE!</v>
      </c>
    </row>
    <row r="241" spans="2:44" x14ac:dyDescent="0.15">
      <c r="B241" s="515"/>
      <c r="C241" s="516"/>
      <c r="D241" s="517"/>
      <c r="E241" s="151" t="s">
        <v>141</v>
      </c>
      <c r="F241" s="523" t="e">
        <f>F243</f>
        <v>#VALUE!</v>
      </c>
      <c r="G241" s="524"/>
      <c r="H241" s="524"/>
      <c r="I241" s="524"/>
      <c r="J241" s="524"/>
      <c r="K241" s="524"/>
      <c r="L241" s="524"/>
      <c r="M241" s="524"/>
      <c r="N241" s="524"/>
      <c r="O241" s="524"/>
      <c r="P241" s="524"/>
      <c r="Q241" s="524"/>
      <c r="R241" s="524"/>
      <c r="S241" s="524"/>
      <c r="T241" s="524"/>
      <c r="U241" s="524"/>
      <c r="V241" s="524"/>
      <c r="W241" s="524"/>
      <c r="X241" s="524"/>
      <c r="Y241" s="524"/>
      <c r="Z241" s="524"/>
      <c r="AA241" s="524"/>
      <c r="AB241" s="524"/>
      <c r="AC241" s="524"/>
      <c r="AD241" s="524"/>
      <c r="AE241" s="524"/>
      <c r="AF241" s="524"/>
      <c r="AG241" s="524"/>
      <c r="AH241" s="524"/>
      <c r="AI241" s="524"/>
      <c r="AJ241" s="524"/>
      <c r="AK241" s="526" t="s">
        <v>80</v>
      </c>
      <c r="AL241" s="529" t="s">
        <v>81</v>
      </c>
      <c r="AM241" s="532" t="s">
        <v>73</v>
      </c>
      <c r="AN241" s="481" t="s">
        <v>142</v>
      </c>
      <c r="AO241" s="479" t="s">
        <v>143</v>
      </c>
      <c r="AQ241" s="502" t="s">
        <v>169</v>
      </c>
      <c r="AR241" s="502" t="s">
        <v>109</v>
      </c>
    </row>
    <row r="242" spans="2:44" ht="13.5" hidden="1" customHeight="1" x14ac:dyDescent="0.15">
      <c r="B242" s="518"/>
      <c r="C242" s="505"/>
      <c r="D242" s="519"/>
      <c r="E242" s="152"/>
      <c r="F242" s="94" t="e">
        <f>DATE($F239,$G239,1)</f>
        <v>#VALUE!</v>
      </c>
      <c r="G242" s="94" t="e">
        <f t="shared" ref="G242:AJ242" si="161">F242+1</f>
        <v>#VALUE!</v>
      </c>
      <c r="H242" s="94" t="e">
        <f t="shared" si="161"/>
        <v>#VALUE!</v>
      </c>
      <c r="I242" s="94" t="e">
        <f t="shared" si="161"/>
        <v>#VALUE!</v>
      </c>
      <c r="J242" s="94" t="e">
        <f t="shared" si="161"/>
        <v>#VALUE!</v>
      </c>
      <c r="K242" s="94" t="e">
        <f t="shared" si="161"/>
        <v>#VALUE!</v>
      </c>
      <c r="L242" s="94" t="e">
        <f t="shared" si="161"/>
        <v>#VALUE!</v>
      </c>
      <c r="M242" s="94" t="e">
        <f t="shared" si="161"/>
        <v>#VALUE!</v>
      </c>
      <c r="N242" s="94" t="e">
        <f t="shared" si="161"/>
        <v>#VALUE!</v>
      </c>
      <c r="O242" s="94" t="e">
        <f t="shared" si="161"/>
        <v>#VALUE!</v>
      </c>
      <c r="P242" s="94" t="e">
        <f t="shared" si="161"/>
        <v>#VALUE!</v>
      </c>
      <c r="Q242" s="94" t="e">
        <f t="shared" si="161"/>
        <v>#VALUE!</v>
      </c>
      <c r="R242" s="94" t="e">
        <f t="shared" si="161"/>
        <v>#VALUE!</v>
      </c>
      <c r="S242" s="94" t="e">
        <f t="shared" si="161"/>
        <v>#VALUE!</v>
      </c>
      <c r="T242" s="94" t="e">
        <f t="shared" si="161"/>
        <v>#VALUE!</v>
      </c>
      <c r="U242" s="94" t="e">
        <f t="shared" si="161"/>
        <v>#VALUE!</v>
      </c>
      <c r="V242" s="94" t="e">
        <f t="shared" si="161"/>
        <v>#VALUE!</v>
      </c>
      <c r="W242" s="94" t="e">
        <f t="shared" si="161"/>
        <v>#VALUE!</v>
      </c>
      <c r="X242" s="94" t="e">
        <f t="shared" si="161"/>
        <v>#VALUE!</v>
      </c>
      <c r="Y242" s="94" t="e">
        <f t="shared" si="161"/>
        <v>#VALUE!</v>
      </c>
      <c r="Z242" s="94" t="e">
        <f t="shared" si="161"/>
        <v>#VALUE!</v>
      </c>
      <c r="AA242" s="94" t="e">
        <f t="shared" si="161"/>
        <v>#VALUE!</v>
      </c>
      <c r="AB242" s="94" t="e">
        <f t="shared" si="161"/>
        <v>#VALUE!</v>
      </c>
      <c r="AC242" s="94" t="e">
        <f t="shared" si="161"/>
        <v>#VALUE!</v>
      </c>
      <c r="AD242" s="94" t="e">
        <f t="shared" si="161"/>
        <v>#VALUE!</v>
      </c>
      <c r="AE242" s="94" t="e">
        <f t="shared" si="161"/>
        <v>#VALUE!</v>
      </c>
      <c r="AF242" s="94" t="e">
        <f t="shared" si="161"/>
        <v>#VALUE!</v>
      </c>
      <c r="AG242" s="94" t="e">
        <f t="shared" si="161"/>
        <v>#VALUE!</v>
      </c>
      <c r="AH242" s="94" t="e">
        <f t="shared" si="161"/>
        <v>#VALUE!</v>
      </c>
      <c r="AI242" s="94" t="e">
        <f t="shared" si="161"/>
        <v>#VALUE!</v>
      </c>
      <c r="AJ242" s="94" t="e">
        <f t="shared" si="161"/>
        <v>#VALUE!</v>
      </c>
      <c r="AK242" s="527"/>
      <c r="AL242" s="530"/>
      <c r="AM242" s="533"/>
      <c r="AN242" s="481"/>
      <c r="AO242" s="479"/>
      <c r="AQ242" s="502"/>
      <c r="AR242" s="502"/>
    </row>
    <row r="243" spans="2:44" x14ac:dyDescent="0.15">
      <c r="B243" s="518"/>
      <c r="C243" s="505"/>
      <c r="D243" s="519"/>
      <c r="E243" s="153" t="s">
        <v>145</v>
      </c>
      <c r="F243" s="154" t="e">
        <f>IF(EDATE(F218,1)&gt;$F$8,"",EDATE(F218,1))</f>
        <v>#VALUE!</v>
      </c>
      <c r="G243" s="94" t="e">
        <f t="shared" ref="G243:AJ243" si="162">IF(G242&gt;$F$8,"",IF(F243=EOMONTH(DATE($F239,$G239,1),0),"",IF(F243="","",F243+1)))</f>
        <v>#VALUE!</v>
      </c>
      <c r="H243" s="94" t="e">
        <f t="shared" si="162"/>
        <v>#VALUE!</v>
      </c>
      <c r="I243" s="94" t="e">
        <f t="shared" si="162"/>
        <v>#VALUE!</v>
      </c>
      <c r="J243" s="94" t="e">
        <f t="shared" si="162"/>
        <v>#VALUE!</v>
      </c>
      <c r="K243" s="94" t="e">
        <f t="shared" si="162"/>
        <v>#VALUE!</v>
      </c>
      <c r="L243" s="94" t="e">
        <f t="shared" si="162"/>
        <v>#VALUE!</v>
      </c>
      <c r="M243" s="94" t="e">
        <f t="shared" si="162"/>
        <v>#VALUE!</v>
      </c>
      <c r="N243" s="94" t="e">
        <f t="shared" si="162"/>
        <v>#VALUE!</v>
      </c>
      <c r="O243" s="94" t="e">
        <f t="shared" si="162"/>
        <v>#VALUE!</v>
      </c>
      <c r="P243" s="94" t="e">
        <f t="shared" si="162"/>
        <v>#VALUE!</v>
      </c>
      <c r="Q243" s="94" t="e">
        <f t="shared" si="162"/>
        <v>#VALUE!</v>
      </c>
      <c r="R243" s="94" t="e">
        <f t="shared" si="162"/>
        <v>#VALUE!</v>
      </c>
      <c r="S243" s="94" t="e">
        <f t="shared" si="162"/>
        <v>#VALUE!</v>
      </c>
      <c r="T243" s="94" t="e">
        <f t="shared" si="162"/>
        <v>#VALUE!</v>
      </c>
      <c r="U243" s="94" t="e">
        <f t="shared" si="162"/>
        <v>#VALUE!</v>
      </c>
      <c r="V243" s="94" t="e">
        <f t="shared" si="162"/>
        <v>#VALUE!</v>
      </c>
      <c r="W243" s="94" t="e">
        <f t="shared" si="162"/>
        <v>#VALUE!</v>
      </c>
      <c r="X243" s="94" t="e">
        <f t="shared" si="162"/>
        <v>#VALUE!</v>
      </c>
      <c r="Y243" s="94" t="e">
        <f t="shared" si="162"/>
        <v>#VALUE!</v>
      </c>
      <c r="Z243" s="94" t="e">
        <f t="shared" si="162"/>
        <v>#VALUE!</v>
      </c>
      <c r="AA243" s="94" t="e">
        <f t="shared" si="162"/>
        <v>#VALUE!</v>
      </c>
      <c r="AB243" s="94" t="e">
        <f t="shared" si="162"/>
        <v>#VALUE!</v>
      </c>
      <c r="AC243" s="94" t="e">
        <f t="shared" si="162"/>
        <v>#VALUE!</v>
      </c>
      <c r="AD243" s="94" t="e">
        <f t="shared" si="162"/>
        <v>#VALUE!</v>
      </c>
      <c r="AE243" s="94" t="e">
        <f t="shared" si="162"/>
        <v>#VALUE!</v>
      </c>
      <c r="AF243" s="94" t="e">
        <f t="shared" si="162"/>
        <v>#VALUE!</v>
      </c>
      <c r="AG243" s="94" t="e">
        <f t="shared" si="162"/>
        <v>#VALUE!</v>
      </c>
      <c r="AH243" s="94" t="e">
        <f t="shared" si="162"/>
        <v>#VALUE!</v>
      </c>
      <c r="AI243" s="94" t="e">
        <f t="shared" si="162"/>
        <v>#VALUE!</v>
      </c>
      <c r="AJ243" s="94" t="e">
        <f t="shared" si="162"/>
        <v>#VALUE!</v>
      </c>
      <c r="AK243" s="527"/>
      <c r="AL243" s="530"/>
      <c r="AM243" s="533"/>
      <c r="AN243" s="481"/>
      <c r="AO243" s="479"/>
      <c r="AQ243" s="502"/>
      <c r="AR243" s="502"/>
    </row>
    <row r="244" spans="2:44" x14ac:dyDescent="0.15">
      <c r="B244" s="520"/>
      <c r="C244" s="521"/>
      <c r="D244" s="522"/>
      <c r="E244" s="89" t="s">
        <v>65</v>
      </c>
      <c r="F244" s="155" t="str">
        <f>IFERROR(TEXT(WEEKDAY(+F243),"aaa"),"")</f>
        <v/>
      </c>
      <c r="G244" s="155" t="str">
        <f t="shared" ref="G244:AJ244" si="163">IFERROR(TEXT(WEEKDAY(+G243),"aaa"),"")</f>
        <v/>
      </c>
      <c r="H244" s="155" t="str">
        <f t="shared" si="163"/>
        <v/>
      </c>
      <c r="I244" s="155" t="str">
        <f t="shared" si="163"/>
        <v/>
      </c>
      <c r="J244" s="155" t="str">
        <f t="shared" si="163"/>
        <v/>
      </c>
      <c r="K244" s="155" t="str">
        <f t="shared" si="163"/>
        <v/>
      </c>
      <c r="L244" s="155" t="str">
        <f t="shared" si="163"/>
        <v/>
      </c>
      <c r="M244" s="155" t="str">
        <f t="shared" si="163"/>
        <v/>
      </c>
      <c r="N244" s="155" t="str">
        <f t="shared" si="163"/>
        <v/>
      </c>
      <c r="O244" s="155" t="str">
        <f t="shared" si="163"/>
        <v/>
      </c>
      <c r="P244" s="155" t="str">
        <f t="shared" si="163"/>
        <v/>
      </c>
      <c r="Q244" s="155" t="str">
        <f t="shared" si="163"/>
        <v/>
      </c>
      <c r="R244" s="155" t="str">
        <f t="shared" si="163"/>
        <v/>
      </c>
      <c r="S244" s="155" t="str">
        <f t="shared" si="163"/>
        <v/>
      </c>
      <c r="T244" s="155" t="str">
        <f t="shared" si="163"/>
        <v/>
      </c>
      <c r="U244" s="155" t="str">
        <f t="shared" si="163"/>
        <v/>
      </c>
      <c r="V244" s="155" t="str">
        <f t="shared" si="163"/>
        <v/>
      </c>
      <c r="W244" s="155" t="str">
        <f t="shared" si="163"/>
        <v/>
      </c>
      <c r="X244" s="155" t="str">
        <f t="shared" si="163"/>
        <v/>
      </c>
      <c r="Y244" s="155" t="str">
        <f t="shared" si="163"/>
        <v/>
      </c>
      <c r="Z244" s="155" t="str">
        <f t="shared" si="163"/>
        <v/>
      </c>
      <c r="AA244" s="155" t="str">
        <f t="shared" si="163"/>
        <v/>
      </c>
      <c r="AB244" s="155" t="str">
        <f t="shared" si="163"/>
        <v/>
      </c>
      <c r="AC244" s="155" t="str">
        <f t="shared" si="163"/>
        <v/>
      </c>
      <c r="AD244" s="155" t="str">
        <f t="shared" si="163"/>
        <v/>
      </c>
      <c r="AE244" s="155" t="str">
        <f t="shared" si="163"/>
        <v/>
      </c>
      <c r="AF244" s="155" t="str">
        <f t="shared" si="163"/>
        <v/>
      </c>
      <c r="AG244" s="155" t="str">
        <f t="shared" si="163"/>
        <v/>
      </c>
      <c r="AH244" s="155" t="str">
        <f t="shared" si="163"/>
        <v/>
      </c>
      <c r="AI244" s="155" t="str">
        <f t="shared" si="163"/>
        <v/>
      </c>
      <c r="AJ244" s="155" t="str">
        <f t="shared" si="163"/>
        <v/>
      </c>
      <c r="AK244" s="527"/>
      <c r="AL244" s="530"/>
      <c r="AM244" s="533"/>
      <c r="AN244" s="481"/>
      <c r="AO244" s="479"/>
      <c r="AQ244" s="502"/>
      <c r="AR244" s="502"/>
    </row>
    <row r="245" spans="2:44" ht="21" customHeight="1" x14ac:dyDescent="0.15">
      <c r="B245" s="156" t="s">
        <v>146</v>
      </c>
      <c r="C245" s="157" t="s">
        <v>154</v>
      </c>
      <c r="D245" s="101" t="s">
        <v>127</v>
      </c>
      <c r="E245" s="102" t="s">
        <v>149</v>
      </c>
      <c r="F245" s="103" t="s">
        <v>110</v>
      </c>
      <c r="G245" s="104" t="s">
        <v>110</v>
      </c>
      <c r="H245" s="104" t="s">
        <v>110</v>
      </c>
      <c r="I245" s="104" t="s">
        <v>110</v>
      </c>
      <c r="J245" s="104" t="s">
        <v>110</v>
      </c>
      <c r="K245" s="104" t="s">
        <v>110</v>
      </c>
      <c r="L245" s="104" t="s">
        <v>110</v>
      </c>
      <c r="M245" s="104" t="s">
        <v>110</v>
      </c>
      <c r="N245" s="104" t="s">
        <v>110</v>
      </c>
      <c r="O245" s="104" t="s">
        <v>110</v>
      </c>
      <c r="P245" s="104" t="s">
        <v>110</v>
      </c>
      <c r="Q245" s="104" t="s">
        <v>110</v>
      </c>
      <c r="R245" s="104" t="s">
        <v>110</v>
      </c>
      <c r="S245" s="104" t="s">
        <v>110</v>
      </c>
      <c r="T245" s="104" t="s">
        <v>110</v>
      </c>
      <c r="U245" s="104" t="s">
        <v>110</v>
      </c>
      <c r="V245" s="104" t="s">
        <v>110</v>
      </c>
      <c r="W245" s="104" t="s">
        <v>110</v>
      </c>
      <c r="X245" s="104" t="s">
        <v>110</v>
      </c>
      <c r="Y245" s="104" t="s">
        <v>110</v>
      </c>
      <c r="Z245" s="104" t="s">
        <v>110</v>
      </c>
      <c r="AA245" s="104" t="s">
        <v>110</v>
      </c>
      <c r="AB245" s="104" t="s">
        <v>110</v>
      </c>
      <c r="AC245" s="104" t="s">
        <v>110</v>
      </c>
      <c r="AD245" s="104" t="s">
        <v>110</v>
      </c>
      <c r="AE245" s="104" t="s">
        <v>110</v>
      </c>
      <c r="AF245" s="104" t="s">
        <v>110</v>
      </c>
      <c r="AG245" s="104" t="s">
        <v>110</v>
      </c>
      <c r="AH245" s="104" t="s">
        <v>110</v>
      </c>
      <c r="AI245" s="104" t="s">
        <v>110</v>
      </c>
      <c r="AJ245" s="176" t="s">
        <v>110</v>
      </c>
      <c r="AK245" s="528"/>
      <c r="AL245" s="531"/>
      <c r="AM245" s="534"/>
      <c r="AN245" s="106" t="s">
        <v>170</v>
      </c>
      <c r="AO245" s="105" t="s">
        <v>108</v>
      </c>
      <c r="AQ245" s="503"/>
      <c r="AR245" s="503"/>
    </row>
    <row r="246" spans="2:44" ht="13.5" customHeight="1" x14ac:dyDescent="0.15">
      <c r="B246" s="506" t="s">
        <v>75</v>
      </c>
      <c r="C246" s="509" t="s">
        <v>76</v>
      </c>
      <c r="D246" s="107" t="s">
        <v>136</v>
      </c>
      <c r="E246" s="108"/>
      <c r="F246" s="177"/>
      <c r="G246" s="165"/>
      <c r="H246" s="165"/>
      <c r="I246" s="165"/>
      <c r="J246" s="165"/>
      <c r="K246" s="165"/>
      <c r="L246" s="165"/>
      <c r="M246" s="165"/>
      <c r="N246" s="165"/>
      <c r="O246" s="165"/>
      <c r="P246" s="165"/>
      <c r="Q246" s="165"/>
      <c r="R246" s="165"/>
      <c r="S246" s="165"/>
      <c r="T246" s="165"/>
      <c r="U246" s="165"/>
      <c r="V246" s="165"/>
      <c r="W246" s="165"/>
      <c r="X246" s="165"/>
      <c r="Y246" s="165"/>
      <c r="Z246" s="165"/>
      <c r="AA246" s="165"/>
      <c r="AB246" s="165"/>
      <c r="AC246" s="165"/>
      <c r="AD246" s="165"/>
      <c r="AE246" s="165"/>
      <c r="AF246" s="165"/>
      <c r="AG246" s="165"/>
      <c r="AH246" s="165"/>
      <c r="AI246" s="165"/>
      <c r="AJ246" s="178"/>
      <c r="AK246" s="112">
        <f>IF(D246="","",COUNT($F$243:$AJ$243)-AL246)</f>
        <v>0</v>
      </c>
      <c r="AL246" s="113">
        <f>IF(D246="","",AQ246+AR246)</f>
        <v>0</v>
      </c>
      <c r="AM246" s="113">
        <f>IF(D246="","",COUNTIF(F246:AJ246,"休"))</f>
        <v>0</v>
      </c>
      <c r="AN246" s="84" t="str">
        <f>IF(D246="","",IFERROR(ROUND(AM246/AK246,3),""))</f>
        <v/>
      </c>
      <c r="AO246" s="512" t="e">
        <f>ROUND(AVERAGE(AN246:AN261),3)</f>
        <v>#DIV/0!</v>
      </c>
      <c r="AQ246" s="114">
        <f>+COUNTIF(F246:AJ246,"－")</f>
        <v>0</v>
      </c>
      <c r="AR246" s="114">
        <f>+COUNTIF(F246:AJ246,"外")</f>
        <v>0</v>
      </c>
    </row>
    <row r="247" spans="2:44" ht="13.5" customHeight="1" x14ac:dyDescent="0.15">
      <c r="B247" s="507"/>
      <c r="C247" s="510"/>
      <c r="D247" s="115" t="s">
        <v>137</v>
      </c>
      <c r="E247" s="108"/>
      <c r="F247" s="116"/>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62"/>
      <c r="AK247" s="112">
        <f t="shared" ref="AK247:AK251" si="164">IF(D247="","",COUNT($F$243:$AJ$243)-AL247)</f>
        <v>0</v>
      </c>
      <c r="AL247" s="113">
        <f t="shared" ref="AL247:AL251" si="165">IF(D247="","",AQ247+AR247)</f>
        <v>0</v>
      </c>
      <c r="AM247" s="113">
        <f t="shared" ref="AM247:AM251" si="166">IF(D247="","",COUNTIF(F247:AJ247,"休"))</f>
        <v>0</v>
      </c>
      <c r="AN247" s="84" t="str">
        <f t="shared" ref="AN247:AN251" si="167">IF(D247="","",IFERROR(ROUND(AM247/AK247,3),""))</f>
        <v/>
      </c>
      <c r="AO247" s="513"/>
      <c r="AQ247" s="114">
        <f>+COUNTIF(F247:AJ247,"－")</f>
        <v>0</v>
      </c>
      <c r="AR247" s="114">
        <f>+COUNTIF(F247:AJ247,"外")</f>
        <v>0</v>
      </c>
    </row>
    <row r="248" spans="2:44" x14ac:dyDescent="0.15">
      <c r="B248" s="507"/>
      <c r="C248" s="510"/>
      <c r="D248" s="120" t="s">
        <v>138</v>
      </c>
      <c r="E248" s="108"/>
      <c r="F248" s="116"/>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62"/>
      <c r="AK248" s="112">
        <f t="shared" si="164"/>
        <v>0</v>
      </c>
      <c r="AL248" s="113">
        <f t="shared" si="165"/>
        <v>0</v>
      </c>
      <c r="AM248" s="113">
        <f t="shared" si="166"/>
        <v>0</v>
      </c>
      <c r="AN248" s="84" t="str">
        <f t="shared" si="167"/>
        <v/>
      </c>
      <c r="AO248" s="513"/>
      <c r="AQ248" s="114">
        <f>+COUNTIF(F248:AJ248,"－")</f>
        <v>0</v>
      </c>
      <c r="AR248" s="114">
        <f t="shared" ref="AR248:AR251" si="168">+COUNTIF(F248:AJ248,"外")</f>
        <v>0</v>
      </c>
    </row>
    <row r="249" spans="2:44" x14ac:dyDescent="0.15">
      <c r="B249" s="507"/>
      <c r="C249" s="510"/>
      <c r="D249" s="120" t="s">
        <v>139</v>
      </c>
      <c r="E249" s="121"/>
      <c r="F249" s="116"/>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62"/>
      <c r="AK249" s="112">
        <f t="shared" si="164"/>
        <v>0</v>
      </c>
      <c r="AL249" s="113">
        <f t="shared" si="165"/>
        <v>0</v>
      </c>
      <c r="AM249" s="113">
        <f t="shared" si="166"/>
        <v>0</v>
      </c>
      <c r="AN249" s="84" t="str">
        <f t="shared" si="167"/>
        <v/>
      </c>
      <c r="AO249" s="513"/>
      <c r="AQ249" s="114">
        <f>+COUNTIF(F249:AJ249,"－")</f>
        <v>0</v>
      </c>
      <c r="AR249" s="114">
        <f t="shared" si="168"/>
        <v>0</v>
      </c>
    </row>
    <row r="250" spans="2:44" x14ac:dyDescent="0.15">
      <c r="B250" s="507"/>
      <c r="C250" s="510"/>
      <c r="D250" s="120" t="s">
        <v>140</v>
      </c>
      <c r="E250" s="108"/>
      <c r="F250" s="116"/>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62"/>
      <c r="AK250" s="112">
        <f t="shared" si="164"/>
        <v>0</v>
      </c>
      <c r="AL250" s="113">
        <f t="shared" si="165"/>
        <v>0</v>
      </c>
      <c r="AM250" s="113">
        <f t="shared" si="166"/>
        <v>0</v>
      </c>
      <c r="AN250" s="84" t="str">
        <f t="shared" si="167"/>
        <v/>
      </c>
      <c r="AO250" s="513"/>
      <c r="AQ250" s="114">
        <f t="shared" ref="AQ250:AQ251" si="169">+COUNTIF(F250:AJ250,"－")</f>
        <v>0</v>
      </c>
      <c r="AR250" s="114">
        <f t="shared" si="168"/>
        <v>0</v>
      </c>
    </row>
    <row r="251" spans="2:44" x14ac:dyDescent="0.15">
      <c r="B251" s="508"/>
      <c r="C251" s="511"/>
      <c r="D251" s="122">
        <f>E$30</f>
        <v>0</v>
      </c>
      <c r="E251" s="123"/>
      <c r="F251" s="179"/>
      <c r="G251" s="170"/>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80"/>
      <c r="AK251" s="112">
        <f t="shared" si="164"/>
        <v>0</v>
      </c>
      <c r="AL251" s="113">
        <f t="shared" si="165"/>
        <v>0</v>
      </c>
      <c r="AM251" s="128">
        <f t="shared" si="166"/>
        <v>0</v>
      </c>
      <c r="AN251" s="84" t="str">
        <f t="shared" si="167"/>
        <v/>
      </c>
      <c r="AO251" s="513"/>
      <c r="AQ251" s="114">
        <f t="shared" si="169"/>
        <v>0</v>
      </c>
      <c r="AR251" s="114">
        <f t="shared" si="168"/>
        <v>0</v>
      </c>
    </row>
    <row r="252" spans="2:44" ht="15" x14ac:dyDescent="0.15">
      <c r="B252" s="506" t="s">
        <v>77</v>
      </c>
      <c r="C252" s="509" t="s">
        <v>78</v>
      </c>
      <c r="D252" s="101" t="s">
        <v>127</v>
      </c>
      <c r="E252" s="129" t="s">
        <v>149</v>
      </c>
      <c r="F252" s="103" t="s">
        <v>167</v>
      </c>
      <c r="G252" s="104" t="s">
        <v>166</v>
      </c>
      <c r="H252" s="104" t="s">
        <v>165</v>
      </c>
      <c r="I252" s="104" t="s">
        <v>165</v>
      </c>
      <c r="J252" s="104" t="s">
        <v>167</v>
      </c>
      <c r="K252" s="104" t="s">
        <v>166</v>
      </c>
      <c r="L252" s="104" t="s">
        <v>168</v>
      </c>
      <c r="M252" s="104" t="s">
        <v>168</v>
      </c>
      <c r="N252" s="104" t="s">
        <v>166</v>
      </c>
      <c r="O252" s="104" t="s">
        <v>168</v>
      </c>
      <c r="P252" s="104" t="s">
        <v>168</v>
      </c>
      <c r="Q252" s="104" t="s">
        <v>167</v>
      </c>
      <c r="R252" s="104" t="s">
        <v>167</v>
      </c>
      <c r="S252" s="104" t="s">
        <v>168</v>
      </c>
      <c r="T252" s="104" t="s">
        <v>167</v>
      </c>
      <c r="U252" s="104" t="s">
        <v>167</v>
      </c>
      <c r="V252" s="104" t="s">
        <v>167</v>
      </c>
      <c r="W252" s="104" t="s">
        <v>168</v>
      </c>
      <c r="X252" s="104" t="s">
        <v>167</v>
      </c>
      <c r="Y252" s="104" t="s">
        <v>166</v>
      </c>
      <c r="Z252" s="104" t="s">
        <v>167</v>
      </c>
      <c r="AA252" s="104" t="s">
        <v>167</v>
      </c>
      <c r="AB252" s="104" t="s">
        <v>165</v>
      </c>
      <c r="AC252" s="104" t="s">
        <v>165</v>
      </c>
      <c r="AD252" s="104" t="s">
        <v>168</v>
      </c>
      <c r="AE252" s="104" t="s">
        <v>166</v>
      </c>
      <c r="AF252" s="104" t="s">
        <v>168</v>
      </c>
      <c r="AG252" s="104" t="s">
        <v>166</v>
      </c>
      <c r="AH252" s="104" t="s">
        <v>165</v>
      </c>
      <c r="AI252" s="104" t="s">
        <v>165</v>
      </c>
      <c r="AJ252" s="176" t="s">
        <v>167</v>
      </c>
      <c r="AK252" s="131"/>
      <c r="AL252" s="114"/>
      <c r="AM252" s="132"/>
      <c r="AN252" s="133"/>
      <c r="AO252" s="513"/>
    </row>
    <row r="253" spans="2:44" x14ac:dyDescent="0.15">
      <c r="B253" s="507"/>
      <c r="C253" s="510"/>
      <c r="D253" s="134" t="s">
        <v>136</v>
      </c>
      <c r="E253" s="108"/>
      <c r="F253" s="169"/>
      <c r="G253" s="126"/>
      <c r="H253" s="126"/>
      <c r="I253" s="126"/>
      <c r="J253" s="126"/>
      <c r="K253" s="126"/>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81"/>
      <c r="AK253" s="112">
        <f>IF(D253="","",COUNT($F$243:$AJ$243)-AL253)</f>
        <v>0</v>
      </c>
      <c r="AL253" s="113">
        <f>IF(D253="","",AQ253+AR253)</f>
        <v>0</v>
      </c>
      <c r="AM253" s="113">
        <f>IF(D253="","",COUNTIF(F253:AJ253,"休"))</f>
        <v>0</v>
      </c>
      <c r="AN253" s="84" t="str">
        <f>IF(D253="","",IFERROR(ROUND(AM253/AK253,3),""))</f>
        <v/>
      </c>
      <c r="AO253" s="513"/>
      <c r="AQ253" s="114">
        <f>+COUNTIF(F253:AJ253,"－")</f>
        <v>0</v>
      </c>
      <c r="AR253" s="114">
        <f>+COUNTIF(F253:AJ253,"外")</f>
        <v>0</v>
      </c>
    </row>
    <row r="254" spans="2:44" x14ac:dyDescent="0.15">
      <c r="B254" s="507"/>
      <c r="C254" s="510"/>
      <c r="D254" s="115" t="s">
        <v>137</v>
      </c>
      <c r="E254" s="135"/>
      <c r="F254" s="116"/>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62"/>
      <c r="AK254" s="112">
        <f t="shared" ref="AK254:AK256" si="170">IF(D254="","",COUNT($F$243:$AJ$243)-AL254)</f>
        <v>0</v>
      </c>
      <c r="AL254" s="113">
        <f t="shared" ref="AL254:AL256" si="171">IF(D254="","",AQ254+AR254)</f>
        <v>0</v>
      </c>
      <c r="AM254" s="113">
        <f t="shared" ref="AM254:AM256" si="172">IF(D254="","",COUNTIF(F254:AJ254,"休"))</f>
        <v>0</v>
      </c>
      <c r="AN254" s="84" t="str">
        <f t="shared" ref="AN254:AN256" si="173">IF(D254="","",IFERROR(ROUND(AM254/AK254,3),""))</f>
        <v/>
      </c>
      <c r="AO254" s="513"/>
      <c r="AQ254" s="114">
        <f>+COUNTIF(F254:AJ254,"－")</f>
        <v>0</v>
      </c>
      <c r="AR254" s="114">
        <f>+COUNTIF(F254:AJ254,"外")</f>
        <v>0</v>
      </c>
    </row>
    <row r="255" spans="2:44" x14ac:dyDescent="0.15">
      <c r="B255" s="507"/>
      <c r="C255" s="510"/>
      <c r="E255" s="135"/>
      <c r="F255" s="116"/>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62"/>
      <c r="AK255" s="112" t="str">
        <f t="shared" si="170"/>
        <v/>
      </c>
      <c r="AL255" s="113" t="str">
        <f t="shared" si="171"/>
        <v/>
      </c>
      <c r="AM255" s="113" t="str">
        <f t="shared" si="172"/>
        <v/>
      </c>
      <c r="AN255" s="84" t="str">
        <f t="shared" si="173"/>
        <v/>
      </c>
      <c r="AO255" s="513"/>
      <c r="AQ255" s="114">
        <f>+COUNTIF(F255:AJ255,"－")</f>
        <v>0</v>
      </c>
      <c r="AR255" s="114">
        <f>+COUNTIF(F255:AJ255,"外")</f>
        <v>0</v>
      </c>
    </row>
    <row r="256" spans="2:44" x14ac:dyDescent="0.15">
      <c r="B256" s="507"/>
      <c r="C256" s="511"/>
      <c r="D256" s="136"/>
      <c r="E256" s="128"/>
      <c r="F256" s="179"/>
      <c r="G256" s="170"/>
      <c r="H256" s="170"/>
      <c r="I256" s="170"/>
      <c r="J256" s="170"/>
      <c r="K256" s="170"/>
      <c r="L256" s="170"/>
      <c r="M256" s="170"/>
      <c r="N256" s="170"/>
      <c r="O256" s="170"/>
      <c r="P256" s="170"/>
      <c r="Q256" s="170"/>
      <c r="R256" s="170"/>
      <c r="S256" s="170"/>
      <c r="T256" s="170"/>
      <c r="U256" s="170"/>
      <c r="V256" s="170"/>
      <c r="W256" s="170"/>
      <c r="X256" s="170"/>
      <c r="Y256" s="170"/>
      <c r="Z256" s="170"/>
      <c r="AA256" s="170"/>
      <c r="AB256" s="170"/>
      <c r="AC256" s="170"/>
      <c r="AD256" s="170"/>
      <c r="AE256" s="170"/>
      <c r="AF256" s="170"/>
      <c r="AG256" s="170"/>
      <c r="AH256" s="170"/>
      <c r="AI256" s="170"/>
      <c r="AJ256" s="180"/>
      <c r="AK256" s="112" t="str">
        <f t="shared" si="170"/>
        <v/>
      </c>
      <c r="AL256" s="113" t="str">
        <f t="shared" si="171"/>
        <v/>
      </c>
      <c r="AM256" s="113" t="str">
        <f t="shared" si="172"/>
        <v/>
      </c>
      <c r="AN256" s="84" t="str">
        <f t="shared" si="173"/>
        <v/>
      </c>
      <c r="AO256" s="513"/>
      <c r="AQ256" s="114">
        <f>+COUNTIF(F256:AJ256,"－")</f>
        <v>0</v>
      </c>
      <c r="AR256" s="114">
        <f>+COUNTIF(F256:AJ256,"外")</f>
        <v>0</v>
      </c>
    </row>
    <row r="257" spans="2:44" ht="15" x14ac:dyDescent="0.15">
      <c r="B257" s="507"/>
      <c r="C257" s="509" t="s">
        <v>79</v>
      </c>
      <c r="D257" s="101" t="s">
        <v>127</v>
      </c>
      <c r="E257" s="138" t="s">
        <v>149</v>
      </c>
      <c r="F257" s="103" t="s">
        <v>110</v>
      </c>
      <c r="G257" s="104" t="s">
        <v>110</v>
      </c>
      <c r="H257" s="104" t="s">
        <v>110</v>
      </c>
      <c r="I257" s="104" t="s">
        <v>110</v>
      </c>
      <c r="J257" s="104" t="s">
        <v>110</v>
      </c>
      <c r="K257" s="104" t="s">
        <v>110</v>
      </c>
      <c r="L257" s="104" t="s">
        <v>110</v>
      </c>
      <c r="M257" s="104" t="s">
        <v>110</v>
      </c>
      <c r="N257" s="104" t="s">
        <v>110</v>
      </c>
      <c r="O257" s="104" t="s">
        <v>110</v>
      </c>
      <c r="P257" s="104" t="s">
        <v>110</v>
      </c>
      <c r="Q257" s="104" t="s">
        <v>110</v>
      </c>
      <c r="R257" s="104" t="s">
        <v>110</v>
      </c>
      <c r="S257" s="104" t="s">
        <v>110</v>
      </c>
      <c r="T257" s="104" t="s">
        <v>110</v>
      </c>
      <c r="U257" s="104" t="s">
        <v>110</v>
      </c>
      <c r="V257" s="104" t="s">
        <v>110</v>
      </c>
      <c r="W257" s="104" t="s">
        <v>110</v>
      </c>
      <c r="X257" s="104" t="s">
        <v>110</v>
      </c>
      <c r="Y257" s="104" t="s">
        <v>110</v>
      </c>
      <c r="Z257" s="104" t="s">
        <v>110</v>
      </c>
      <c r="AA257" s="104" t="s">
        <v>110</v>
      </c>
      <c r="AB257" s="104" t="s">
        <v>110</v>
      </c>
      <c r="AC257" s="104" t="s">
        <v>110</v>
      </c>
      <c r="AD257" s="104" t="s">
        <v>110</v>
      </c>
      <c r="AE257" s="104" t="s">
        <v>110</v>
      </c>
      <c r="AF257" s="104" t="s">
        <v>110</v>
      </c>
      <c r="AG257" s="104" t="s">
        <v>110</v>
      </c>
      <c r="AH257" s="104" t="s">
        <v>110</v>
      </c>
      <c r="AI257" s="104" t="s">
        <v>110</v>
      </c>
      <c r="AJ257" s="176" t="s">
        <v>110</v>
      </c>
      <c r="AK257" s="131"/>
      <c r="AL257" s="114"/>
      <c r="AM257" s="139"/>
      <c r="AN257" s="133"/>
      <c r="AO257" s="513"/>
    </row>
    <row r="258" spans="2:44" x14ac:dyDescent="0.15">
      <c r="B258" s="507"/>
      <c r="C258" s="510"/>
      <c r="D258" s="140" t="s">
        <v>137</v>
      </c>
      <c r="E258" s="108"/>
      <c r="F258" s="169"/>
      <c r="G258" s="126"/>
      <c r="H258" s="126"/>
      <c r="I258" s="126"/>
      <c r="J258" s="126"/>
      <c r="K258" s="126"/>
      <c r="L258" s="126"/>
      <c r="M258" s="126"/>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81"/>
      <c r="AK258" s="112">
        <f>IF(D258="","",COUNT($F$243:$AJ$243)-AL258)</f>
        <v>0</v>
      </c>
      <c r="AL258" s="113">
        <f>IF(D258="","",AQ258+AR258)</f>
        <v>0</v>
      </c>
      <c r="AM258" s="113">
        <f>IF(D258="","",COUNTIF(F258:AJ258,"休"))</f>
        <v>0</v>
      </c>
      <c r="AN258" s="84" t="str">
        <f>IF(D258="","",IFERROR(ROUND(AM258/AK258,3),""))</f>
        <v/>
      </c>
      <c r="AO258" s="513"/>
      <c r="AQ258" s="114">
        <f>+COUNTIF(F258:AJ258,"－")</f>
        <v>0</v>
      </c>
      <c r="AR258" s="114">
        <f>+COUNTIF(F258:AJ258,"外")</f>
        <v>0</v>
      </c>
    </row>
    <row r="259" spans="2:44" x14ac:dyDescent="0.15">
      <c r="B259" s="507"/>
      <c r="C259" s="510"/>
      <c r="E259" s="135"/>
      <c r="F259" s="116"/>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62"/>
      <c r="AK259" s="112" t="str">
        <f t="shared" ref="AK259:AK261" si="174">IF(D259="","",COUNT($F$243:$AJ$243)-AL259)</f>
        <v/>
      </c>
      <c r="AL259" s="113" t="str">
        <f t="shared" ref="AL259:AL261" si="175">IF(D259="","",AQ259+AR259)</f>
        <v/>
      </c>
      <c r="AM259" s="113" t="str">
        <f t="shared" ref="AM259:AM261" si="176">IF(D259="","",COUNTIF(F259:AJ259,"休"))</f>
        <v/>
      </c>
      <c r="AN259" s="84" t="str">
        <f t="shared" ref="AN259:AN261" si="177">IF(D259="","",IFERROR(ROUND(AM259/AK259,3),""))</f>
        <v/>
      </c>
      <c r="AO259" s="513"/>
      <c r="AQ259" s="114">
        <f>+COUNTIF(F259:AJ259,"－")</f>
        <v>0</v>
      </c>
      <c r="AR259" s="114">
        <f>+COUNTIF(F259:AJ259,"外")</f>
        <v>0</v>
      </c>
    </row>
    <row r="260" spans="2:44" x14ac:dyDescent="0.15">
      <c r="B260" s="507"/>
      <c r="C260" s="510"/>
      <c r="E260" s="135"/>
      <c r="F260" s="116"/>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62"/>
      <c r="AK260" s="112" t="str">
        <f t="shared" si="174"/>
        <v/>
      </c>
      <c r="AL260" s="113" t="str">
        <f t="shared" si="175"/>
        <v/>
      </c>
      <c r="AM260" s="113" t="str">
        <f t="shared" si="176"/>
        <v/>
      </c>
      <c r="AN260" s="84" t="str">
        <f t="shared" si="177"/>
        <v/>
      </c>
      <c r="AO260" s="513"/>
      <c r="AQ260" s="114">
        <f>+COUNTIF(F260:AJ260,"－")</f>
        <v>0</v>
      </c>
      <c r="AR260" s="114">
        <f>+COUNTIF(F260:AJ260,"外")</f>
        <v>0</v>
      </c>
    </row>
    <row r="261" spans="2:44" ht="14.25" thickBot="1" x14ac:dyDescent="0.2">
      <c r="B261" s="508"/>
      <c r="C261" s="511"/>
      <c r="D261" s="136"/>
      <c r="E261" s="128"/>
      <c r="F261" s="179"/>
      <c r="G261" s="170"/>
      <c r="H261" s="170"/>
      <c r="I261" s="170"/>
      <c r="J261" s="170"/>
      <c r="K261" s="170"/>
      <c r="L261" s="170"/>
      <c r="M261" s="170"/>
      <c r="N261" s="170"/>
      <c r="O261" s="170"/>
      <c r="P261" s="170"/>
      <c r="Q261" s="170"/>
      <c r="R261" s="170"/>
      <c r="S261" s="170"/>
      <c r="T261" s="170"/>
      <c r="U261" s="170"/>
      <c r="V261" s="170"/>
      <c r="W261" s="170"/>
      <c r="X261" s="170"/>
      <c r="Y261" s="170"/>
      <c r="Z261" s="170"/>
      <c r="AA261" s="170"/>
      <c r="AB261" s="170"/>
      <c r="AC261" s="170"/>
      <c r="AD261" s="170"/>
      <c r="AE261" s="170"/>
      <c r="AF261" s="170"/>
      <c r="AG261" s="170"/>
      <c r="AH261" s="170"/>
      <c r="AI261" s="170"/>
      <c r="AJ261" s="180"/>
      <c r="AK261" s="144" t="str">
        <f t="shared" si="174"/>
        <v/>
      </c>
      <c r="AL261" s="128" t="str">
        <f t="shared" si="175"/>
        <v/>
      </c>
      <c r="AM261" s="128" t="str">
        <f t="shared" si="176"/>
        <v/>
      </c>
      <c r="AN261" s="84" t="str">
        <f t="shared" si="177"/>
        <v/>
      </c>
      <c r="AO261" s="514"/>
      <c r="AQ261" s="114">
        <f>+COUNTIF(F261:AJ261,"－")</f>
        <v>0</v>
      </c>
      <c r="AR261" s="114">
        <f>+COUNTIF(F261:AJ261,"外")</f>
        <v>0</v>
      </c>
    </row>
    <row r="262" spans="2:44" ht="14.25" thickBot="1" x14ac:dyDescent="0.2">
      <c r="B262" s="145"/>
      <c r="C262" s="146"/>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c r="AH262" s="111"/>
      <c r="AI262" s="111"/>
      <c r="AJ262" s="111"/>
      <c r="AK262" s="147"/>
      <c r="AN262" s="148" t="s">
        <v>153</v>
      </c>
      <c r="AO262" s="149" t="e">
        <f>IF(AO246&gt;=0.285,"OK","NG")</f>
        <v>#DIV/0!</v>
      </c>
      <c r="AQ262" s="47"/>
      <c r="AR262" s="47"/>
    </row>
    <row r="263" spans="2:44" x14ac:dyDescent="0.15">
      <c r="B263" s="145"/>
      <c r="C263" s="146"/>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G263" s="111"/>
      <c r="AH263" s="111"/>
      <c r="AI263" s="111"/>
      <c r="AJ263" s="111"/>
      <c r="AK263" s="147"/>
      <c r="AN263" s="175"/>
      <c r="AO263" s="84"/>
      <c r="AQ263" s="47"/>
      <c r="AR263" s="47"/>
    </row>
    <row r="264" spans="2:44" hidden="1" x14ac:dyDescent="0.15">
      <c r="F264" s="47" t="e">
        <f>YEAR(F267)</f>
        <v>#VALUE!</v>
      </c>
      <c r="G264" s="47" t="e">
        <f>MONTH(F267)</f>
        <v>#VALUE!</v>
      </c>
    </row>
    <row r="265" spans="2:44" x14ac:dyDescent="0.15">
      <c r="B265" s="515"/>
      <c r="C265" s="516"/>
      <c r="D265" s="517"/>
      <c r="E265" s="151" t="s">
        <v>141</v>
      </c>
      <c r="F265" s="523" t="e">
        <f>F267</f>
        <v>#VALUE!</v>
      </c>
      <c r="G265" s="524"/>
      <c r="H265" s="524"/>
      <c r="I265" s="524"/>
      <c r="J265" s="524"/>
      <c r="K265" s="524"/>
      <c r="L265" s="524"/>
      <c r="M265" s="524"/>
      <c r="N265" s="524"/>
      <c r="O265" s="524"/>
      <c r="P265" s="524"/>
      <c r="Q265" s="524"/>
      <c r="R265" s="524"/>
      <c r="S265" s="524"/>
      <c r="T265" s="524"/>
      <c r="U265" s="524"/>
      <c r="V265" s="524"/>
      <c r="W265" s="524"/>
      <c r="X265" s="524"/>
      <c r="Y265" s="524"/>
      <c r="Z265" s="524"/>
      <c r="AA265" s="524"/>
      <c r="AB265" s="524"/>
      <c r="AC265" s="524"/>
      <c r="AD265" s="524"/>
      <c r="AE265" s="524"/>
      <c r="AF265" s="524"/>
      <c r="AG265" s="524"/>
      <c r="AH265" s="524"/>
      <c r="AI265" s="524"/>
      <c r="AJ265" s="524"/>
      <c r="AK265" s="526" t="s">
        <v>80</v>
      </c>
      <c r="AL265" s="529" t="s">
        <v>81</v>
      </c>
      <c r="AM265" s="532" t="s">
        <v>73</v>
      </c>
      <c r="AN265" s="481" t="s">
        <v>142</v>
      </c>
      <c r="AO265" s="479" t="s">
        <v>143</v>
      </c>
      <c r="AQ265" s="502" t="s">
        <v>144</v>
      </c>
      <c r="AR265" s="502" t="s">
        <v>109</v>
      </c>
    </row>
    <row r="266" spans="2:44" ht="13.5" hidden="1" customHeight="1" x14ac:dyDescent="0.15">
      <c r="B266" s="518"/>
      <c r="C266" s="505"/>
      <c r="D266" s="519"/>
      <c r="E266" s="152"/>
      <c r="F266" s="94" t="e">
        <f>DATE($F264,$G264,1)</f>
        <v>#VALUE!</v>
      </c>
      <c r="G266" s="94" t="e">
        <f t="shared" ref="G266:AJ266" si="178">F266+1</f>
        <v>#VALUE!</v>
      </c>
      <c r="H266" s="94" t="e">
        <f t="shared" si="178"/>
        <v>#VALUE!</v>
      </c>
      <c r="I266" s="94" t="e">
        <f t="shared" si="178"/>
        <v>#VALUE!</v>
      </c>
      <c r="J266" s="94" t="e">
        <f t="shared" si="178"/>
        <v>#VALUE!</v>
      </c>
      <c r="K266" s="94" t="e">
        <f t="shared" si="178"/>
        <v>#VALUE!</v>
      </c>
      <c r="L266" s="94" t="e">
        <f t="shared" si="178"/>
        <v>#VALUE!</v>
      </c>
      <c r="M266" s="94" t="e">
        <f t="shared" si="178"/>
        <v>#VALUE!</v>
      </c>
      <c r="N266" s="94" t="e">
        <f t="shared" si="178"/>
        <v>#VALUE!</v>
      </c>
      <c r="O266" s="94" t="e">
        <f t="shared" si="178"/>
        <v>#VALUE!</v>
      </c>
      <c r="P266" s="94" t="e">
        <f t="shared" si="178"/>
        <v>#VALUE!</v>
      </c>
      <c r="Q266" s="94" t="e">
        <f t="shared" si="178"/>
        <v>#VALUE!</v>
      </c>
      <c r="R266" s="94" t="e">
        <f t="shared" si="178"/>
        <v>#VALUE!</v>
      </c>
      <c r="S266" s="94" t="e">
        <f t="shared" si="178"/>
        <v>#VALUE!</v>
      </c>
      <c r="T266" s="94" t="e">
        <f t="shared" si="178"/>
        <v>#VALUE!</v>
      </c>
      <c r="U266" s="94" t="e">
        <f t="shared" si="178"/>
        <v>#VALUE!</v>
      </c>
      <c r="V266" s="94" t="e">
        <f t="shared" si="178"/>
        <v>#VALUE!</v>
      </c>
      <c r="W266" s="94" t="e">
        <f t="shared" si="178"/>
        <v>#VALUE!</v>
      </c>
      <c r="X266" s="94" t="e">
        <f t="shared" si="178"/>
        <v>#VALUE!</v>
      </c>
      <c r="Y266" s="94" t="e">
        <f t="shared" si="178"/>
        <v>#VALUE!</v>
      </c>
      <c r="Z266" s="94" t="e">
        <f t="shared" si="178"/>
        <v>#VALUE!</v>
      </c>
      <c r="AA266" s="94" t="e">
        <f t="shared" si="178"/>
        <v>#VALUE!</v>
      </c>
      <c r="AB266" s="94" t="e">
        <f t="shared" si="178"/>
        <v>#VALUE!</v>
      </c>
      <c r="AC266" s="94" t="e">
        <f t="shared" si="178"/>
        <v>#VALUE!</v>
      </c>
      <c r="AD266" s="94" t="e">
        <f t="shared" si="178"/>
        <v>#VALUE!</v>
      </c>
      <c r="AE266" s="94" t="e">
        <f t="shared" si="178"/>
        <v>#VALUE!</v>
      </c>
      <c r="AF266" s="94" t="e">
        <f t="shared" si="178"/>
        <v>#VALUE!</v>
      </c>
      <c r="AG266" s="94" t="e">
        <f t="shared" si="178"/>
        <v>#VALUE!</v>
      </c>
      <c r="AH266" s="94" t="e">
        <f t="shared" si="178"/>
        <v>#VALUE!</v>
      </c>
      <c r="AI266" s="94" t="e">
        <f t="shared" si="178"/>
        <v>#VALUE!</v>
      </c>
      <c r="AJ266" s="94" t="e">
        <f t="shared" si="178"/>
        <v>#VALUE!</v>
      </c>
      <c r="AK266" s="527"/>
      <c r="AL266" s="530"/>
      <c r="AM266" s="533"/>
      <c r="AN266" s="481"/>
      <c r="AO266" s="479"/>
      <c r="AQ266" s="502"/>
      <c r="AR266" s="502"/>
    </row>
    <row r="267" spans="2:44" x14ac:dyDescent="0.15">
      <c r="B267" s="518"/>
      <c r="C267" s="505"/>
      <c r="D267" s="519"/>
      <c r="E267" s="153" t="s">
        <v>145</v>
      </c>
      <c r="F267" s="154" t="e">
        <f>IF(EDATE(F242,1)&gt;$F$8,"",EDATE(F242,1))</f>
        <v>#VALUE!</v>
      </c>
      <c r="G267" s="94" t="e">
        <f t="shared" ref="G267:AJ267" si="179">IF(G266&gt;$F$8,"",IF(F267=EOMONTH(DATE($F264,$G264,1),0),"",IF(F267="","",F267+1)))</f>
        <v>#VALUE!</v>
      </c>
      <c r="H267" s="94" t="e">
        <f t="shared" si="179"/>
        <v>#VALUE!</v>
      </c>
      <c r="I267" s="94" t="e">
        <f t="shared" si="179"/>
        <v>#VALUE!</v>
      </c>
      <c r="J267" s="94" t="e">
        <f t="shared" si="179"/>
        <v>#VALUE!</v>
      </c>
      <c r="K267" s="94" t="e">
        <f t="shared" si="179"/>
        <v>#VALUE!</v>
      </c>
      <c r="L267" s="94" t="e">
        <f t="shared" si="179"/>
        <v>#VALUE!</v>
      </c>
      <c r="M267" s="94" t="e">
        <f t="shared" si="179"/>
        <v>#VALUE!</v>
      </c>
      <c r="N267" s="94" t="e">
        <f t="shared" si="179"/>
        <v>#VALUE!</v>
      </c>
      <c r="O267" s="94" t="e">
        <f t="shared" si="179"/>
        <v>#VALUE!</v>
      </c>
      <c r="P267" s="94" t="e">
        <f t="shared" si="179"/>
        <v>#VALUE!</v>
      </c>
      <c r="Q267" s="94" t="e">
        <f t="shared" si="179"/>
        <v>#VALUE!</v>
      </c>
      <c r="R267" s="94" t="e">
        <f t="shared" si="179"/>
        <v>#VALUE!</v>
      </c>
      <c r="S267" s="94" t="e">
        <f t="shared" si="179"/>
        <v>#VALUE!</v>
      </c>
      <c r="T267" s="94" t="e">
        <f t="shared" si="179"/>
        <v>#VALUE!</v>
      </c>
      <c r="U267" s="94" t="e">
        <f t="shared" si="179"/>
        <v>#VALUE!</v>
      </c>
      <c r="V267" s="94" t="e">
        <f t="shared" si="179"/>
        <v>#VALUE!</v>
      </c>
      <c r="W267" s="94" t="e">
        <f t="shared" si="179"/>
        <v>#VALUE!</v>
      </c>
      <c r="X267" s="94" t="e">
        <f t="shared" si="179"/>
        <v>#VALUE!</v>
      </c>
      <c r="Y267" s="94" t="e">
        <f t="shared" si="179"/>
        <v>#VALUE!</v>
      </c>
      <c r="Z267" s="94" t="e">
        <f t="shared" si="179"/>
        <v>#VALUE!</v>
      </c>
      <c r="AA267" s="94" t="e">
        <f t="shared" si="179"/>
        <v>#VALUE!</v>
      </c>
      <c r="AB267" s="94" t="e">
        <f t="shared" si="179"/>
        <v>#VALUE!</v>
      </c>
      <c r="AC267" s="94" t="e">
        <f t="shared" si="179"/>
        <v>#VALUE!</v>
      </c>
      <c r="AD267" s="94" t="e">
        <f t="shared" si="179"/>
        <v>#VALUE!</v>
      </c>
      <c r="AE267" s="94" t="e">
        <f t="shared" si="179"/>
        <v>#VALUE!</v>
      </c>
      <c r="AF267" s="94" t="e">
        <f t="shared" si="179"/>
        <v>#VALUE!</v>
      </c>
      <c r="AG267" s="94" t="e">
        <f t="shared" si="179"/>
        <v>#VALUE!</v>
      </c>
      <c r="AH267" s="94" t="e">
        <f t="shared" si="179"/>
        <v>#VALUE!</v>
      </c>
      <c r="AI267" s="94" t="e">
        <f t="shared" si="179"/>
        <v>#VALUE!</v>
      </c>
      <c r="AJ267" s="94" t="e">
        <f t="shared" si="179"/>
        <v>#VALUE!</v>
      </c>
      <c r="AK267" s="527"/>
      <c r="AL267" s="530"/>
      <c r="AM267" s="533"/>
      <c r="AN267" s="481"/>
      <c r="AO267" s="479"/>
      <c r="AQ267" s="502"/>
      <c r="AR267" s="502"/>
    </row>
    <row r="268" spans="2:44" x14ac:dyDescent="0.15">
      <c r="B268" s="520"/>
      <c r="C268" s="521"/>
      <c r="D268" s="522"/>
      <c r="E268" s="89" t="s">
        <v>65</v>
      </c>
      <c r="F268" s="155" t="str">
        <f>IFERROR(TEXT(WEEKDAY(+F267),"aaa"),"")</f>
        <v/>
      </c>
      <c r="G268" s="155" t="str">
        <f t="shared" ref="G268:AJ268" si="180">IFERROR(TEXT(WEEKDAY(+G267),"aaa"),"")</f>
        <v/>
      </c>
      <c r="H268" s="155" t="str">
        <f t="shared" si="180"/>
        <v/>
      </c>
      <c r="I268" s="155" t="str">
        <f t="shared" si="180"/>
        <v/>
      </c>
      <c r="J268" s="155" t="str">
        <f t="shared" si="180"/>
        <v/>
      </c>
      <c r="K268" s="155" t="str">
        <f t="shared" si="180"/>
        <v/>
      </c>
      <c r="L268" s="155" t="str">
        <f t="shared" si="180"/>
        <v/>
      </c>
      <c r="M268" s="155" t="str">
        <f t="shared" si="180"/>
        <v/>
      </c>
      <c r="N268" s="155" t="str">
        <f t="shared" si="180"/>
        <v/>
      </c>
      <c r="O268" s="155" t="str">
        <f t="shared" si="180"/>
        <v/>
      </c>
      <c r="P268" s="155" t="str">
        <f t="shared" si="180"/>
        <v/>
      </c>
      <c r="Q268" s="155" t="str">
        <f t="shared" si="180"/>
        <v/>
      </c>
      <c r="R268" s="155" t="str">
        <f t="shared" si="180"/>
        <v/>
      </c>
      <c r="S268" s="155" t="str">
        <f t="shared" si="180"/>
        <v/>
      </c>
      <c r="T268" s="155" t="str">
        <f t="shared" si="180"/>
        <v/>
      </c>
      <c r="U268" s="155" t="str">
        <f t="shared" si="180"/>
        <v/>
      </c>
      <c r="V268" s="155" t="str">
        <f t="shared" si="180"/>
        <v/>
      </c>
      <c r="W268" s="155" t="str">
        <f t="shared" si="180"/>
        <v/>
      </c>
      <c r="X268" s="155" t="str">
        <f t="shared" si="180"/>
        <v/>
      </c>
      <c r="Y268" s="155" t="str">
        <f t="shared" si="180"/>
        <v/>
      </c>
      <c r="Z268" s="155" t="str">
        <f t="shared" si="180"/>
        <v/>
      </c>
      <c r="AA268" s="155" t="str">
        <f t="shared" si="180"/>
        <v/>
      </c>
      <c r="AB268" s="155" t="str">
        <f t="shared" si="180"/>
        <v/>
      </c>
      <c r="AC268" s="155" t="str">
        <f t="shared" si="180"/>
        <v/>
      </c>
      <c r="AD268" s="155" t="str">
        <f t="shared" si="180"/>
        <v/>
      </c>
      <c r="AE268" s="155" t="str">
        <f t="shared" si="180"/>
        <v/>
      </c>
      <c r="AF268" s="155" t="str">
        <f t="shared" si="180"/>
        <v/>
      </c>
      <c r="AG268" s="155" t="str">
        <f t="shared" si="180"/>
        <v/>
      </c>
      <c r="AH268" s="155" t="str">
        <f t="shared" si="180"/>
        <v/>
      </c>
      <c r="AI268" s="155" t="str">
        <f t="shared" si="180"/>
        <v/>
      </c>
      <c r="AJ268" s="155" t="str">
        <f t="shared" si="180"/>
        <v/>
      </c>
      <c r="AK268" s="527"/>
      <c r="AL268" s="530"/>
      <c r="AM268" s="533"/>
      <c r="AN268" s="481"/>
      <c r="AO268" s="479"/>
      <c r="AQ268" s="502"/>
      <c r="AR268" s="502"/>
    </row>
    <row r="269" spans="2:44" ht="21" customHeight="1" x14ac:dyDescent="0.15">
      <c r="B269" s="156" t="s">
        <v>146</v>
      </c>
      <c r="C269" s="157" t="s">
        <v>147</v>
      </c>
      <c r="D269" s="101" t="s">
        <v>148</v>
      </c>
      <c r="E269" s="102" t="s">
        <v>149</v>
      </c>
      <c r="F269" s="103" t="s">
        <v>110</v>
      </c>
      <c r="G269" s="104" t="s">
        <v>110</v>
      </c>
      <c r="H269" s="104" t="s">
        <v>110</v>
      </c>
      <c r="I269" s="104" t="s">
        <v>110</v>
      </c>
      <c r="J269" s="104" t="s">
        <v>110</v>
      </c>
      <c r="K269" s="104" t="s">
        <v>110</v>
      </c>
      <c r="L269" s="104" t="s">
        <v>110</v>
      </c>
      <c r="M269" s="104" t="s">
        <v>110</v>
      </c>
      <c r="N269" s="104" t="s">
        <v>110</v>
      </c>
      <c r="O269" s="104" t="s">
        <v>110</v>
      </c>
      <c r="P269" s="104" t="s">
        <v>110</v>
      </c>
      <c r="Q269" s="104" t="s">
        <v>110</v>
      </c>
      <c r="R269" s="104" t="s">
        <v>110</v>
      </c>
      <c r="S269" s="104" t="s">
        <v>110</v>
      </c>
      <c r="T269" s="104" t="s">
        <v>110</v>
      </c>
      <c r="U269" s="104" t="s">
        <v>110</v>
      </c>
      <c r="V269" s="104" t="s">
        <v>110</v>
      </c>
      <c r="W269" s="104" t="s">
        <v>110</v>
      </c>
      <c r="X269" s="104" t="s">
        <v>110</v>
      </c>
      <c r="Y269" s="104" t="s">
        <v>110</v>
      </c>
      <c r="Z269" s="104" t="s">
        <v>110</v>
      </c>
      <c r="AA269" s="104" t="s">
        <v>110</v>
      </c>
      <c r="AB269" s="104" t="s">
        <v>110</v>
      </c>
      <c r="AC269" s="104" t="s">
        <v>110</v>
      </c>
      <c r="AD269" s="104" t="s">
        <v>110</v>
      </c>
      <c r="AE269" s="104" t="s">
        <v>110</v>
      </c>
      <c r="AF269" s="104" t="s">
        <v>110</v>
      </c>
      <c r="AG269" s="104" t="s">
        <v>110</v>
      </c>
      <c r="AH269" s="104" t="s">
        <v>110</v>
      </c>
      <c r="AI269" s="104" t="s">
        <v>110</v>
      </c>
      <c r="AJ269" s="176" t="s">
        <v>110</v>
      </c>
      <c r="AK269" s="528"/>
      <c r="AL269" s="531"/>
      <c r="AM269" s="534"/>
      <c r="AN269" s="106" t="s">
        <v>163</v>
      </c>
      <c r="AO269" s="105" t="s">
        <v>108</v>
      </c>
      <c r="AQ269" s="503"/>
      <c r="AR269" s="503"/>
    </row>
    <row r="270" spans="2:44" ht="13.5" customHeight="1" x14ac:dyDescent="0.15">
      <c r="B270" s="506" t="s">
        <v>75</v>
      </c>
      <c r="C270" s="509" t="s">
        <v>76</v>
      </c>
      <c r="D270" s="107" t="s">
        <v>136</v>
      </c>
      <c r="E270" s="108"/>
      <c r="F270" s="177"/>
      <c r="G270" s="165"/>
      <c r="H270" s="165"/>
      <c r="I270" s="165"/>
      <c r="J270" s="165"/>
      <c r="K270" s="165"/>
      <c r="L270" s="165"/>
      <c r="M270" s="165"/>
      <c r="N270" s="165"/>
      <c r="O270" s="165"/>
      <c r="P270" s="165"/>
      <c r="Q270" s="165"/>
      <c r="R270" s="165"/>
      <c r="S270" s="165"/>
      <c r="T270" s="165"/>
      <c r="U270" s="165"/>
      <c r="V270" s="165"/>
      <c r="W270" s="165"/>
      <c r="X270" s="165"/>
      <c r="Y270" s="165"/>
      <c r="Z270" s="165"/>
      <c r="AA270" s="165"/>
      <c r="AB270" s="165"/>
      <c r="AC270" s="165"/>
      <c r="AD270" s="165"/>
      <c r="AE270" s="165"/>
      <c r="AF270" s="165"/>
      <c r="AG270" s="165"/>
      <c r="AH270" s="165"/>
      <c r="AI270" s="165"/>
      <c r="AJ270" s="178"/>
      <c r="AK270" s="112">
        <f>IF(D270="","",COUNT($F$267:$AJ$267)-AL270)</f>
        <v>0</v>
      </c>
      <c r="AL270" s="113">
        <f>IF(D270="","",AQ270+AR270)</f>
        <v>0</v>
      </c>
      <c r="AM270" s="113">
        <f>IF(D270="","",COUNTIF(F270:AJ270,"休"))</f>
        <v>0</v>
      </c>
      <c r="AN270" s="84" t="str">
        <f>IF(D270="","",IFERROR(ROUND(AM270/AK270,3),""))</f>
        <v/>
      </c>
      <c r="AO270" s="512" t="e">
        <f>ROUND(AVERAGE(AN270:AN285),3)</f>
        <v>#DIV/0!</v>
      </c>
      <c r="AQ270" s="114">
        <f>+COUNTIF(F270:AJ270,"－")</f>
        <v>0</v>
      </c>
      <c r="AR270" s="114">
        <f>+COUNTIF(F270:AJ270,"外")</f>
        <v>0</v>
      </c>
    </row>
    <row r="271" spans="2:44" ht="13.5" customHeight="1" x14ac:dyDescent="0.15">
      <c r="B271" s="507"/>
      <c r="C271" s="510"/>
      <c r="D271" s="115" t="s">
        <v>137</v>
      </c>
      <c r="E271" s="108"/>
      <c r="F271" s="116"/>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62"/>
      <c r="AK271" s="112">
        <f t="shared" ref="AK271:AK275" si="181">IF(D271="","",COUNT($F$267:$AJ$267)-AL271)</f>
        <v>0</v>
      </c>
      <c r="AL271" s="113">
        <f t="shared" ref="AL271:AL275" si="182">IF(D271="","",AQ271+AR271)</f>
        <v>0</v>
      </c>
      <c r="AM271" s="113">
        <f t="shared" ref="AM271:AM275" si="183">IF(D271="","",COUNTIF(F271:AJ271,"休"))</f>
        <v>0</v>
      </c>
      <c r="AN271" s="84" t="str">
        <f t="shared" ref="AN271:AN275" si="184">IF(D271="","",IFERROR(ROUND(AM271/AK271,3),""))</f>
        <v/>
      </c>
      <c r="AO271" s="513"/>
      <c r="AQ271" s="114">
        <f>+COUNTIF(F271:AJ271,"－")</f>
        <v>0</v>
      </c>
      <c r="AR271" s="114">
        <f>+COUNTIF(F271:AJ271,"外")</f>
        <v>0</v>
      </c>
    </row>
    <row r="272" spans="2:44" x14ac:dyDescent="0.15">
      <c r="B272" s="507"/>
      <c r="C272" s="510"/>
      <c r="D272" s="120" t="s">
        <v>138</v>
      </c>
      <c r="E272" s="108"/>
      <c r="F272" s="116"/>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62"/>
      <c r="AK272" s="112">
        <f t="shared" si="181"/>
        <v>0</v>
      </c>
      <c r="AL272" s="113">
        <f t="shared" si="182"/>
        <v>0</v>
      </c>
      <c r="AM272" s="113">
        <f t="shared" si="183"/>
        <v>0</v>
      </c>
      <c r="AN272" s="84" t="str">
        <f t="shared" si="184"/>
        <v/>
      </c>
      <c r="AO272" s="513"/>
      <c r="AQ272" s="114">
        <f>+COUNTIF(F272:AJ272,"－")</f>
        <v>0</v>
      </c>
      <c r="AR272" s="114">
        <f t="shared" ref="AR272:AR275" si="185">+COUNTIF(F272:AJ272,"外")</f>
        <v>0</v>
      </c>
    </row>
    <row r="273" spans="2:44" x14ac:dyDescent="0.15">
      <c r="B273" s="507"/>
      <c r="C273" s="510"/>
      <c r="D273" s="120" t="s">
        <v>139</v>
      </c>
      <c r="E273" s="121"/>
      <c r="F273" s="116"/>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62"/>
      <c r="AK273" s="112">
        <f t="shared" si="181"/>
        <v>0</v>
      </c>
      <c r="AL273" s="113">
        <f t="shared" si="182"/>
        <v>0</v>
      </c>
      <c r="AM273" s="113">
        <f t="shared" si="183"/>
        <v>0</v>
      </c>
      <c r="AN273" s="84" t="str">
        <f t="shared" si="184"/>
        <v/>
      </c>
      <c r="AO273" s="513"/>
      <c r="AQ273" s="114">
        <f>+COUNTIF(F273:AJ273,"－")</f>
        <v>0</v>
      </c>
      <c r="AR273" s="114">
        <f t="shared" si="185"/>
        <v>0</v>
      </c>
    </row>
    <row r="274" spans="2:44" x14ac:dyDescent="0.15">
      <c r="B274" s="507"/>
      <c r="C274" s="510"/>
      <c r="D274" s="120" t="s">
        <v>140</v>
      </c>
      <c r="E274" s="108"/>
      <c r="F274" s="116"/>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62"/>
      <c r="AK274" s="112">
        <f t="shared" si="181"/>
        <v>0</v>
      </c>
      <c r="AL274" s="113">
        <f t="shared" si="182"/>
        <v>0</v>
      </c>
      <c r="AM274" s="113">
        <f t="shared" si="183"/>
        <v>0</v>
      </c>
      <c r="AN274" s="84" t="str">
        <f t="shared" si="184"/>
        <v/>
      </c>
      <c r="AO274" s="513"/>
      <c r="AQ274" s="114">
        <f t="shared" ref="AQ274:AQ275" si="186">+COUNTIF(F274:AJ274,"－")</f>
        <v>0</v>
      </c>
      <c r="AR274" s="114">
        <f t="shared" si="185"/>
        <v>0</v>
      </c>
    </row>
    <row r="275" spans="2:44" x14ac:dyDescent="0.15">
      <c r="B275" s="508"/>
      <c r="C275" s="511"/>
      <c r="D275" s="122">
        <f>E$30</f>
        <v>0</v>
      </c>
      <c r="E275" s="123"/>
      <c r="F275" s="179"/>
      <c r="G275" s="170"/>
      <c r="H275" s="170"/>
      <c r="I275" s="170"/>
      <c r="J275" s="170"/>
      <c r="K275" s="170"/>
      <c r="L275" s="170"/>
      <c r="M275" s="170"/>
      <c r="N275" s="170"/>
      <c r="O275" s="170"/>
      <c r="P275" s="170"/>
      <c r="Q275" s="170"/>
      <c r="R275" s="170"/>
      <c r="S275" s="170"/>
      <c r="T275" s="170"/>
      <c r="U275" s="170"/>
      <c r="V275" s="170"/>
      <c r="W275" s="170"/>
      <c r="X275" s="170"/>
      <c r="Y275" s="170"/>
      <c r="Z275" s="170"/>
      <c r="AA275" s="170"/>
      <c r="AB275" s="170"/>
      <c r="AC275" s="170"/>
      <c r="AD275" s="170"/>
      <c r="AE275" s="170"/>
      <c r="AF275" s="170"/>
      <c r="AG275" s="170"/>
      <c r="AH275" s="170"/>
      <c r="AI275" s="170"/>
      <c r="AJ275" s="180"/>
      <c r="AK275" s="112">
        <f t="shared" si="181"/>
        <v>0</v>
      </c>
      <c r="AL275" s="113">
        <f t="shared" si="182"/>
        <v>0</v>
      </c>
      <c r="AM275" s="128">
        <f t="shared" si="183"/>
        <v>0</v>
      </c>
      <c r="AN275" s="84" t="str">
        <f t="shared" si="184"/>
        <v/>
      </c>
      <c r="AO275" s="513"/>
      <c r="AQ275" s="114">
        <f t="shared" si="186"/>
        <v>0</v>
      </c>
      <c r="AR275" s="114">
        <f t="shared" si="185"/>
        <v>0</v>
      </c>
    </row>
    <row r="276" spans="2:44" ht="15" x14ac:dyDescent="0.15">
      <c r="B276" s="506" t="s">
        <v>77</v>
      </c>
      <c r="C276" s="509" t="s">
        <v>78</v>
      </c>
      <c r="D276" s="101" t="s">
        <v>148</v>
      </c>
      <c r="E276" s="129" t="s">
        <v>149</v>
      </c>
      <c r="F276" s="103" t="s">
        <v>167</v>
      </c>
      <c r="G276" s="104" t="s">
        <v>165</v>
      </c>
      <c r="H276" s="104" t="s">
        <v>167</v>
      </c>
      <c r="I276" s="104" t="s">
        <v>167</v>
      </c>
      <c r="J276" s="104" t="s">
        <v>165</v>
      </c>
      <c r="K276" s="104" t="s">
        <v>167</v>
      </c>
      <c r="L276" s="104" t="s">
        <v>165</v>
      </c>
      <c r="M276" s="104" t="s">
        <v>165</v>
      </c>
      <c r="N276" s="104" t="s">
        <v>168</v>
      </c>
      <c r="O276" s="104" t="s">
        <v>168</v>
      </c>
      <c r="P276" s="104" t="s">
        <v>168</v>
      </c>
      <c r="Q276" s="104" t="s">
        <v>166</v>
      </c>
      <c r="R276" s="104" t="s">
        <v>165</v>
      </c>
      <c r="S276" s="104" t="s">
        <v>168</v>
      </c>
      <c r="T276" s="104" t="s">
        <v>165</v>
      </c>
      <c r="U276" s="104" t="s">
        <v>167</v>
      </c>
      <c r="V276" s="104" t="s">
        <v>168</v>
      </c>
      <c r="W276" s="104" t="s">
        <v>167</v>
      </c>
      <c r="X276" s="104" t="s">
        <v>165</v>
      </c>
      <c r="Y276" s="104" t="s">
        <v>168</v>
      </c>
      <c r="Z276" s="104" t="s">
        <v>168</v>
      </c>
      <c r="AA276" s="104" t="s">
        <v>166</v>
      </c>
      <c r="AB276" s="104" t="s">
        <v>167</v>
      </c>
      <c r="AC276" s="104" t="s">
        <v>167</v>
      </c>
      <c r="AD276" s="104" t="s">
        <v>165</v>
      </c>
      <c r="AE276" s="104" t="s">
        <v>167</v>
      </c>
      <c r="AF276" s="104" t="s">
        <v>165</v>
      </c>
      <c r="AG276" s="104" t="s">
        <v>168</v>
      </c>
      <c r="AH276" s="104" t="s">
        <v>167</v>
      </c>
      <c r="AI276" s="104" t="s">
        <v>167</v>
      </c>
      <c r="AJ276" s="176" t="s">
        <v>168</v>
      </c>
      <c r="AK276" s="131"/>
      <c r="AL276" s="114"/>
      <c r="AM276" s="132"/>
      <c r="AN276" s="133"/>
      <c r="AO276" s="513"/>
    </row>
    <row r="277" spans="2:44" x14ac:dyDescent="0.15">
      <c r="B277" s="507"/>
      <c r="C277" s="510"/>
      <c r="D277" s="134" t="s">
        <v>136</v>
      </c>
      <c r="E277" s="108"/>
      <c r="F277" s="169"/>
      <c r="G277" s="126"/>
      <c r="H277" s="126"/>
      <c r="I277" s="126"/>
      <c r="J277" s="126"/>
      <c r="K277" s="126"/>
      <c r="L277" s="126"/>
      <c r="M277" s="126"/>
      <c r="N277" s="126"/>
      <c r="O277" s="126"/>
      <c r="P277" s="126"/>
      <c r="Q277" s="126"/>
      <c r="R277" s="126"/>
      <c r="S277" s="126"/>
      <c r="T277" s="126"/>
      <c r="U277" s="126"/>
      <c r="V277" s="126"/>
      <c r="W277" s="126"/>
      <c r="X277" s="126"/>
      <c r="Y277" s="126"/>
      <c r="Z277" s="126"/>
      <c r="AA277" s="126"/>
      <c r="AB277" s="126"/>
      <c r="AC277" s="126"/>
      <c r="AD277" s="126"/>
      <c r="AE277" s="126"/>
      <c r="AF277" s="126"/>
      <c r="AG277" s="126"/>
      <c r="AH277" s="126"/>
      <c r="AI277" s="126"/>
      <c r="AJ277" s="181"/>
      <c r="AK277" s="112">
        <f>IF(D277="","",COUNT($F$267:$AJ$267)-AL277)</f>
        <v>0</v>
      </c>
      <c r="AL277" s="113">
        <f>IF(D277="","",AQ277+AR277)</f>
        <v>0</v>
      </c>
      <c r="AM277" s="113">
        <f>IF(D277="","",COUNTIF(F277:AJ277,"休"))</f>
        <v>0</v>
      </c>
      <c r="AN277" s="84" t="str">
        <f>IF(D277="","",IFERROR(ROUND(AM277/AK277,3),""))</f>
        <v/>
      </c>
      <c r="AO277" s="513"/>
      <c r="AQ277" s="114">
        <f>+COUNTIF(F277:AJ277,"－")</f>
        <v>0</v>
      </c>
      <c r="AR277" s="114">
        <f>+COUNTIF(F277:AJ277,"外")</f>
        <v>0</v>
      </c>
    </row>
    <row r="278" spans="2:44" x14ac:dyDescent="0.15">
      <c r="B278" s="507"/>
      <c r="C278" s="510"/>
      <c r="D278" s="115" t="s">
        <v>137</v>
      </c>
      <c r="E278" s="135"/>
      <c r="F278" s="116"/>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62"/>
      <c r="AK278" s="112">
        <f t="shared" ref="AK278:AK280" si="187">IF(D278="","",COUNT($F$267:$AJ$267)-AL278)</f>
        <v>0</v>
      </c>
      <c r="AL278" s="113">
        <f t="shared" ref="AL278:AL280" si="188">IF(D278="","",AQ278+AR278)</f>
        <v>0</v>
      </c>
      <c r="AM278" s="113">
        <f t="shared" ref="AM278:AM280" si="189">IF(D278="","",COUNTIF(F278:AJ278,"休"))</f>
        <v>0</v>
      </c>
      <c r="AN278" s="84" t="str">
        <f t="shared" ref="AN278:AN280" si="190">IF(D278="","",IFERROR(ROUND(AM278/AK278,3),""))</f>
        <v/>
      </c>
      <c r="AO278" s="513"/>
      <c r="AQ278" s="114">
        <f>+COUNTIF(F278:AJ278,"－")</f>
        <v>0</v>
      </c>
      <c r="AR278" s="114">
        <f>+COUNTIF(F278:AJ278,"外")</f>
        <v>0</v>
      </c>
    </row>
    <row r="279" spans="2:44" x14ac:dyDescent="0.15">
      <c r="B279" s="507"/>
      <c r="C279" s="510"/>
      <c r="E279" s="135"/>
      <c r="F279" s="116"/>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62"/>
      <c r="AK279" s="112" t="str">
        <f t="shared" si="187"/>
        <v/>
      </c>
      <c r="AL279" s="113" t="str">
        <f t="shared" si="188"/>
        <v/>
      </c>
      <c r="AM279" s="113" t="str">
        <f t="shared" si="189"/>
        <v/>
      </c>
      <c r="AN279" s="84" t="str">
        <f t="shared" si="190"/>
        <v/>
      </c>
      <c r="AO279" s="513"/>
      <c r="AQ279" s="114">
        <f>+COUNTIF(F279:AJ279,"－")</f>
        <v>0</v>
      </c>
      <c r="AR279" s="114">
        <f>+COUNTIF(F279:AJ279,"外")</f>
        <v>0</v>
      </c>
    </row>
    <row r="280" spans="2:44" x14ac:dyDescent="0.15">
      <c r="B280" s="507"/>
      <c r="C280" s="511"/>
      <c r="D280" s="136"/>
      <c r="E280" s="128"/>
      <c r="F280" s="179"/>
      <c r="G280" s="170"/>
      <c r="H280" s="170"/>
      <c r="I280" s="170"/>
      <c r="J280" s="170"/>
      <c r="K280" s="170"/>
      <c r="L280" s="170"/>
      <c r="M280" s="170"/>
      <c r="N280" s="170"/>
      <c r="O280" s="170"/>
      <c r="P280" s="170"/>
      <c r="Q280" s="170"/>
      <c r="R280" s="170"/>
      <c r="S280" s="170"/>
      <c r="T280" s="170"/>
      <c r="U280" s="170"/>
      <c r="V280" s="170"/>
      <c r="W280" s="170"/>
      <c r="X280" s="170"/>
      <c r="Y280" s="170"/>
      <c r="Z280" s="170"/>
      <c r="AA280" s="170"/>
      <c r="AB280" s="170"/>
      <c r="AC280" s="170"/>
      <c r="AD280" s="170"/>
      <c r="AE280" s="170"/>
      <c r="AF280" s="170"/>
      <c r="AG280" s="170"/>
      <c r="AH280" s="170"/>
      <c r="AI280" s="170"/>
      <c r="AJ280" s="180"/>
      <c r="AK280" s="112" t="str">
        <f t="shared" si="187"/>
        <v/>
      </c>
      <c r="AL280" s="113" t="str">
        <f t="shared" si="188"/>
        <v/>
      </c>
      <c r="AM280" s="113" t="str">
        <f t="shared" si="189"/>
        <v/>
      </c>
      <c r="AN280" s="84" t="str">
        <f t="shared" si="190"/>
        <v/>
      </c>
      <c r="AO280" s="513"/>
      <c r="AQ280" s="114">
        <f>+COUNTIF(F280:AJ280,"－")</f>
        <v>0</v>
      </c>
      <c r="AR280" s="114">
        <f>+COUNTIF(F280:AJ280,"外")</f>
        <v>0</v>
      </c>
    </row>
    <row r="281" spans="2:44" ht="15" x14ac:dyDescent="0.15">
      <c r="B281" s="507"/>
      <c r="C281" s="509" t="s">
        <v>79</v>
      </c>
      <c r="D281" s="101" t="s">
        <v>127</v>
      </c>
      <c r="E281" s="138" t="s">
        <v>149</v>
      </c>
      <c r="F281" s="103" t="s">
        <v>110</v>
      </c>
      <c r="G281" s="104" t="s">
        <v>110</v>
      </c>
      <c r="H281" s="104" t="s">
        <v>110</v>
      </c>
      <c r="I281" s="104" t="s">
        <v>110</v>
      </c>
      <c r="J281" s="104" t="s">
        <v>110</v>
      </c>
      <c r="K281" s="104" t="s">
        <v>110</v>
      </c>
      <c r="L281" s="104" t="s">
        <v>110</v>
      </c>
      <c r="M281" s="104" t="s">
        <v>110</v>
      </c>
      <c r="N281" s="104" t="s">
        <v>110</v>
      </c>
      <c r="O281" s="104" t="s">
        <v>110</v>
      </c>
      <c r="P281" s="104" t="s">
        <v>110</v>
      </c>
      <c r="Q281" s="104" t="s">
        <v>110</v>
      </c>
      <c r="R281" s="104" t="s">
        <v>110</v>
      </c>
      <c r="S281" s="104" t="s">
        <v>110</v>
      </c>
      <c r="T281" s="104" t="s">
        <v>110</v>
      </c>
      <c r="U281" s="104" t="s">
        <v>110</v>
      </c>
      <c r="V281" s="104" t="s">
        <v>110</v>
      </c>
      <c r="W281" s="104" t="s">
        <v>110</v>
      </c>
      <c r="X281" s="104" t="s">
        <v>110</v>
      </c>
      <c r="Y281" s="104" t="s">
        <v>110</v>
      </c>
      <c r="Z281" s="104" t="s">
        <v>110</v>
      </c>
      <c r="AA281" s="104" t="s">
        <v>110</v>
      </c>
      <c r="AB281" s="104" t="s">
        <v>110</v>
      </c>
      <c r="AC281" s="104" t="s">
        <v>110</v>
      </c>
      <c r="AD281" s="104" t="s">
        <v>110</v>
      </c>
      <c r="AE281" s="104" t="s">
        <v>110</v>
      </c>
      <c r="AF281" s="104" t="s">
        <v>110</v>
      </c>
      <c r="AG281" s="104" t="s">
        <v>110</v>
      </c>
      <c r="AH281" s="104" t="s">
        <v>110</v>
      </c>
      <c r="AI281" s="104" t="s">
        <v>110</v>
      </c>
      <c r="AJ281" s="176" t="s">
        <v>110</v>
      </c>
      <c r="AK281" s="131"/>
      <c r="AL281" s="114"/>
      <c r="AM281" s="139"/>
      <c r="AN281" s="133"/>
      <c r="AO281" s="513"/>
    </row>
    <row r="282" spans="2:44" x14ac:dyDescent="0.15">
      <c r="B282" s="507"/>
      <c r="C282" s="510"/>
      <c r="D282" s="140" t="s">
        <v>137</v>
      </c>
      <c r="E282" s="108"/>
      <c r="F282" s="169"/>
      <c r="G282" s="126"/>
      <c r="H282" s="126"/>
      <c r="I282" s="126"/>
      <c r="J282" s="126"/>
      <c r="K282" s="126"/>
      <c r="L282" s="126"/>
      <c r="M282" s="126"/>
      <c r="N282" s="126"/>
      <c r="O282" s="126"/>
      <c r="P282" s="126"/>
      <c r="Q282" s="126"/>
      <c r="R282" s="126"/>
      <c r="S282" s="126"/>
      <c r="T282" s="126"/>
      <c r="U282" s="126"/>
      <c r="V282" s="126"/>
      <c r="W282" s="126"/>
      <c r="X282" s="126"/>
      <c r="Y282" s="126"/>
      <c r="Z282" s="126"/>
      <c r="AA282" s="126"/>
      <c r="AB282" s="126"/>
      <c r="AC282" s="126"/>
      <c r="AD282" s="126"/>
      <c r="AE282" s="126"/>
      <c r="AF282" s="126"/>
      <c r="AG282" s="126"/>
      <c r="AH282" s="126"/>
      <c r="AI282" s="126"/>
      <c r="AJ282" s="181"/>
      <c r="AK282" s="112">
        <f>IF(D282="","",COUNT($F$267:$AJ$267)-AL282)</f>
        <v>0</v>
      </c>
      <c r="AL282" s="113">
        <f>IF(D282="","",AQ282+AR282)</f>
        <v>0</v>
      </c>
      <c r="AM282" s="113">
        <f>IF(D282="","",COUNTIF(F282:AJ282,"休"))</f>
        <v>0</v>
      </c>
      <c r="AN282" s="84" t="str">
        <f>IF(D282="","",IFERROR(ROUND(AM282/AK282,3),""))</f>
        <v/>
      </c>
      <c r="AO282" s="513"/>
      <c r="AQ282" s="114">
        <f>+COUNTIF(F282:AJ282,"－")</f>
        <v>0</v>
      </c>
      <c r="AR282" s="114">
        <f>+COUNTIF(F282:AJ282,"外")</f>
        <v>0</v>
      </c>
    </row>
    <row r="283" spans="2:44" x14ac:dyDescent="0.15">
      <c r="B283" s="507"/>
      <c r="C283" s="510"/>
      <c r="E283" s="135"/>
      <c r="F283" s="116"/>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62"/>
      <c r="AK283" s="112" t="str">
        <f t="shared" ref="AK283:AK285" si="191">IF(D283="","",COUNT($F$267:$AJ$267)-AL283)</f>
        <v/>
      </c>
      <c r="AL283" s="113" t="str">
        <f t="shared" ref="AL283:AL285" si="192">IF(D283="","",AQ283+AR283)</f>
        <v/>
      </c>
      <c r="AM283" s="113" t="str">
        <f t="shared" ref="AM283:AM285" si="193">IF(D283="","",COUNTIF(F283:AJ283,"休"))</f>
        <v/>
      </c>
      <c r="AN283" s="84" t="str">
        <f t="shared" ref="AN283:AN285" si="194">IF(D283="","",IFERROR(ROUND(AM283/AK283,3),""))</f>
        <v/>
      </c>
      <c r="AO283" s="513"/>
      <c r="AQ283" s="114">
        <f>+COUNTIF(F283:AJ283,"－")</f>
        <v>0</v>
      </c>
      <c r="AR283" s="114">
        <f>+COUNTIF(F283:AJ283,"外")</f>
        <v>0</v>
      </c>
    </row>
    <row r="284" spans="2:44" x14ac:dyDescent="0.15">
      <c r="B284" s="507"/>
      <c r="C284" s="510"/>
      <c r="E284" s="135"/>
      <c r="F284" s="116"/>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62"/>
      <c r="AK284" s="112" t="str">
        <f t="shared" si="191"/>
        <v/>
      </c>
      <c r="AL284" s="113" t="str">
        <f t="shared" si="192"/>
        <v/>
      </c>
      <c r="AM284" s="113" t="str">
        <f t="shared" si="193"/>
        <v/>
      </c>
      <c r="AN284" s="84" t="str">
        <f t="shared" si="194"/>
        <v/>
      </c>
      <c r="AO284" s="513"/>
      <c r="AQ284" s="114">
        <f>+COUNTIF(F284:AJ284,"－")</f>
        <v>0</v>
      </c>
      <c r="AR284" s="114">
        <f>+COUNTIF(F284:AJ284,"外")</f>
        <v>0</v>
      </c>
    </row>
    <row r="285" spans="2:44" ht="14.25" thickBot="1" x14ac:dyDescent="0.2">
      <c r="B285" s="508"/>
      <c r="C285" s="511"/>
      <c r="D285" s="136"/>
      <c r="E285" s="128"/>
      <c r="F285" s="179"/>
      <c r="G285" s="170"/>
      <c r="H285" s="170"/>
      <c r="I285" s="170"/>
      <c r="J285" s="170"/>
      <c r="K285" s="170"/>
      <c r="L285" s="170"/>
      <c r="M285" s="170"/>
      <c r="N285" s="170"/>
      <c r="O285" s="170"/>
      <c r="P285" s="170"/>
      <c r="Q285" s="170"/>
      <c r="R285" s="170"/>
      <c r="S285" s="170"/>
      <c r="T285" s="170"/>
      <c r="U285" s="170"/>
      <c r="V285" s="170"/>
      <c r="W285" s="170"/>
      <c r="X285" s="170"/>
      <c r="Y285" s="170"/>
      <c r="Z285" s="170"/>
      <c r="AA285" s="170"/>
      <c r="AB285" s="170"/>
      <c r="AC285" s="170"/>
      <c r="AD285" s="170"/>
      <c r="AE285" s="170"/>
      <c r="AF285" s="170"/>
      <c r="AG285" s="170"/>
      <c r="AH285" s="170"/>
      <c r="AI285" s="170"/>
      <c r="AJ285" s="180"/>
      <c r="AK285" s="144" t="str">
        <f t="shared" si="191"/>
        <v/>
      </c>
      <c r="AL285" s="128" t="str">
        <f t="shared" si="192"/>
        <v/>
      </c>
      <c r="AM285" s="128" t="str">
        <f t="shared" si="193"/>
        <v/>
      </c>
      <c r="AN285" s="84" t="str">
        <f t="shared" si="194"/>
        <v/>
      </c>
      <c r="AO285" s="514"/>
      <c r="AQ285" s="114">
        <f>+COUNTIF(F285:AJ285,"－")</f>
        <v>0</v>
      </c>
      <c r="AR285" s="114">
        <f>+COUNTIF(F285:AJ285,"外")</f>
        <v>0</v>
      </c>
    </row>
    <row r="286" spans="2:44" ht="14.25" thickBot="1" x14ac:dyDescent="0.2">
      <c r="B286" s="145"/>
      <c r="C286" s="146"/>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c r="AG286" s="111"/>
      <c r="AH286" s="111"/>
      <c r="AI286" s="111"/>
      <c r="AJ286" s="111"/>
      <c r="AK286" s="147"/>
      <c r="AN286" s="148" t="s">
        <v>153</v>
      </c>
      <c r="AO286" s="149" t="e">
        <f>IF(AO270&gt;=0.285,"OK","NG")</f>
        <v>#DIV/0!</v>
      </c>
      <c r="AQ286" s="47"/>
      <c r="AR286" s="47"/>
    </row>
    <row r="287" spans="2:44" x14ac:dyDescent="0.15">
      <c r="I287" s="182"/>
    </row>
    <row r="288" spans="2:44" hidden="1" x14ac:dyDescent="0.15">
      <c r="F288" s="47" t="e">
        <f>YEAR(F291)</f>
        <v>#VALUE!</v>
      </c>
      <c r="G288" s="47" t="e">
        <f>MONTH(F291)</f>
        <v>#VALUE!</v>
      </c>
    </row>
    <row r="289" spans="2:44" x14ac:dyDescent="0.15">
      <c r="B289" s="515"/>
      <c r="C289" s="516"/>
      <c r="D289" s="517"/>
      <c r="E289" s="151" t="s">
        <v>141</v>
      </c>
      <c r="F289" s="523" t="e">
        <f>F291</f>
        <v>#VALUE!</v>
      </c>
      <c r="G289" s="524"/>
      <c r="H289" s="524"/>
      <c r="I289" s="524"/>
      <c r="J289" s="524"/>
      <c r="K289" s="524"/>
      <c r="L289" s="524"/>
      <c r="M289" s="524"/>
      <c r="N289" s="524"/>
      <c r="O289" s="524"/>
      <c r="P289" s="524"/>
      <c r="Q289" s="524"/>
      <c r="R289" s="524"/>
      <c r="S289" s="524"/>
      <c r="T289" s="524"/>
      <c r="U289" s="524"/>
      <c r="V289" s="524"/>
      <c r="W289" s="524"/>
      <c r="X289" s="524"/>
      <c r="Y289" s="524"/>
      <c r="Z289" s="524"/>
      <c r="AA289" s="524"/>
      <c r="AB289" s="524"/>
      <c r="AC289" s="524"/>
      <c r="AD289" s="524"/>
      <c r="AE289" s="524"/>
      <c r="AF289" s="524"/>
      <c r="AG289" s="524"/>
      <c r="AH289" s="524"/>
      <c r="AI289" s="524"/>
      <c r="AJ289" s="524"/>
      <c r="AK289" s="526" t="s">
        <v>80</v>
      </c>
      <c r="AL289" s="529" t="s">
        <v>81</v>
      </c>
      <c r="AM289" s="532" t="s">
        <v>73</v>
      </c>
      <c r="AN289" s="481" t="s">
        <v>142</v>
      </c>
      <c r="AO289" s="479" t="s">
        <v>143</v>
      </c>
      <c r="AQ289" s="502" t="s">
        <v>162</v>
      </c>
      <c r="AR289" s="502" t="s">
        <v>109</v>
      </c>
    </row>
    <row r="290" spans="2:44" ht="13.5" hidden="1" customHeight="1" x14ac:dyDescent="0.15">
      <c r="B290" s="518"/>
      <c r="C290" s="505"/>
      <c r="D290" s="519"/>
      <c r="E290" s="152"/>
      <c r="F290" s="94" t="e">
        <f>DATE($F288,$G288,1)</f>
        <v>#VALUE!</v>
      </c>
      <c r="G290" s="94" t="e">
        <f t="shared" ref="G290:AJ290" si="195">F290+1</f>
        <v>#VALUE!</v>
      </c>
      <c r="H290" s="94" t="e">
        <f t="shared" si="195"/>
        <v>#VALUE!</v>
      </c>
      <c r="I290" s="94" t="e">
        <f t="shared" si="195"/>
        <v>#VALUE!</v>
      </c>
      <c r="J290" s="94" t="e">
        <f t="shared" si="195"/>
        <v>#VALUE!</v>
      </c>
      <c r="K290" s="94" t="e">
        <f t="shared" si="195"/>
        <v>#VALUE!</v>
      </c>
      <c r="L290" s="94" t="e">
        <f t="shared" si="195"/>
        <v>#VALUE!</v>
      </c>
      <c r="M290" s="94" t="e">
        <f t="shared" si="195"/>
        <v>#VALUE!</v>
      </c>
      <c r="N290" s="94" t="e">
        <f t="shared" si="195"/>
        <v>#VALUE!</v>
      </c>
      <c r="O290" s="94" t="e">
        <f t="shared" si="195"/>
        <v>#VALUE!</v>
      </c>
      <c r="P290" s="94" t="e">
        <f t="shared" si="195"/>
        <v>#VALUE!</v>
      </c>
      <c r="Q290" s="94" t="e">
        <f t="shared" si="195"/>
        <v>#VALUE!</v>
      </c>
      <c r="R290" s="94" t="e">
        <f t="shared" si="195"/>
        <v>#VALUE!</v>
      </c>
      <c r="S290" s="94" t="e">
        <f t="shared" si="195"/>
        <v>#VALUE!</v>
      </c>
      <c r="T290" s="94" t="e">
        <f t="shared" si="195"/>
        <v>#VALUE!</v>
      </c>
      <c r="U290" s="94" t="e">
        <f t="shared" si="195"/>
        <v>#VALUE!</v>
      </c>
      <c r="V290" s="94" t="e">
        <f t="shared" si="195"/>
        <v>#VALUE!</v>
      </c>
      <c r="W290" s="94" t="e">
        <f t="shared" si="195"/>
        <v>#VALUE!</v>
      </c>
      <c r="X290" s="94" t="e">
        <f t="shared" si="195"/>
        <v>#VALUE!</v>
      </c>
      <c r="Y290" s="94" t="e">
        <f t="shared" si="195"/>
        <v>#VALUE!</v>
      </c>
      <c r="Z290" s="94" t="e">
        <f t="shared" si="195"/>
        <v>#VALUE!</v>
      </c>
      <c r="AA290" s="94" t="e">
        <f t="shared" si="195"/>
        <v>#VALUE!</v>
      </c>
      <c r="AB290" s="94" t="e">
        <f t="shared" si="195"/>
        <v>#VALUE!</v>
      </c>
      <c r="AC290" s="94" t="e">
        <f t="shared" si="195"/>
        <v>#VALUE!</v>
      </c>
      <c r="AD290" s="94" t="e">
        <f t="shared" si="195"/>
        <v>#VALUE!</v>
      </c>
      <c r="AE290" s="94" t="e">
        <f t="shared" si="195"/>
        <v>#VALUE!</v>
      </c>
      <c r="AF290" s="94" t="e">
        <f t="shared" si="195"/>
        <v>#VALUE!</v>
      </c>
      <c r="AG290" s="94" t="e">
        <f t="shared" si="195"/>
        <v>#VALUE!</v>
      </c>
      <c r="AH290" s="94" t="e">
        <f t="shared" si="195"/>
        <v>#VALUE!</v>
      </c>
      <c r="AI290" s="94" t="e">
        <f t="shared" si="195"/>
        <v>#VALUE!</v>
      </c>
      <c r="AJ290" s="94" t="e">
        <f t="shared" si="195"/>
        <v>#VALUE!</v>
      </c>
      <c r="AK290" s="527"/>
      <c r="AL290" s="530"/>
      <c r="AM290" s="533"/>
      <c r="AN290" s="481"/>
      <c r="AO290" s="479"/>
      <c r="AQ290" s="502"/>
      <c r="AR290" s="502"/>
    </row>
    <row r="291" spans="2:44" x14ac:dyDescent="0.15">
      <c r="B291" s="518"/>
      <c r="C291" s="505"/>
      <c r="D291" s="519"/>
      <c r="E291" s="153" t="s">
        <v>145</v>
      </c>
      <c r="F291" s="154" t="e">
        <f>IF(EDATE(F266,1)&gt;$F$8,"",EDATE(F266,1))</f>
        <v>#VALUE!</v>
      </c>
      <c r="G291" s="94" t="e">
        <f t="shared" ref="G291:AJ291" si="196">IF(G290&gt;$F$8,"",IF(F291=EOMONTH(DATE($F288,$G288,1),0),"",IF(F291="","",F291+1)))</f>
        <v>#VALUE!</v>
      </c>
      <c r="H291" s="94" t="e">
        <f t="shared" si="196"/>
        <v>#VALUE!</v>
      </c>
      <c r="I291" s="94" t="e">
        <f t="shared" si="196"/>
        <v>#VALUE!</v>
      </c>
      <c r="J291" s="94" t="e">
        <f t="shared" si="196"/>
        <v>#VALUE!</v>
      </c>
      <c r="K291" s="94" t="e">
        <f t="shared" si="196"/>
        <v>#VALUE!</v>
      </c>
      <c r="L291" s="94" t="e">
        <f t="shared" si="196"/>
        <v>#VALUE!</v>
      </c>
      <c r="M291" s="94" t="e">
        <f t="shared" si="196"/>
        <v>#VALUE!</v>
      </c>
      <c r="N291" s="94" t="e">
        <f t="shared" si="196"/>
        <v>#VALUE!</v>
      </c>
      <c r="O291" s="94" t="e">
        <f t="shared" si="196"/>
        <v>#VALUE!</v>
      </c>
      <c r="P291" s="94" t="e">
        <f t="shared" si="196"/>
        <v>#VALUE!</v>
      </c>
      <c r="Q291" s="94" t="e">
        <f t="shared" si="196"/>
        <v>#VALUE!</v>
      </c>
      <c r="R291" s="94" t="e">
        <f t="shared" si="196"/>
        <v>#VALUE!</v>
      </c>
      <c r="S291" s="94" t="e">
        <f t="shared" si="196"/>
        <v>#VALUE!</v>
      </c>
      <c r="T291" s="94" t="e">
        <f t="shared" si="196"/>
        <v>#VALUE!</v>
      </c>
      <c r="U291" s="94" t="e">
        <f t="shared" si="196"/>
        <v>#VALUE!</v>
      </c>
      <c r="V291" s="94" t="e">
        <f t="shared" si="196"/>
        <v>#VALUE!</v>
      </c>
      <c r="W291" s="94" t="e">
        <f t="shared" si="196"/>
        <v>#VALUE!</v>
      </c>
      <c r="X291" s="94" t="e">
        <f t="shared" si="196"/>
        <v>#VALUE!</v>
      </c>
      <c r="Y291" s="94" t="e">
        <f t="shared" si="196"/>
        <v>#VALUE!</v>
      </c>
      <c r="Z291" s="94" t="e">
        <f t="shared" si="196"/>
        <v>#VALUE!</v>
      </c>
      <c r="AA291" s="94" t="e">
        <f t="shared" si="196"/>
        <v>#VALUE!</v>
      </c>
      <c r="AB291" s="94" t="e">
        <f t="shared" si="196"/>
        <v>#VALUE!</v>
      </c>
      <c r="AC291" s="94" t="e">
        <f t="shared" si="196"/>
        <v>#VALUE!</v>
      </c>
      <c r="AD291" s="94" t="e">
        <f t="shared" si="196"/>
        <v>#VALUE!</v>
      </c>
      <c r="AE291" s="94" t="e">
        <f t="shared" si="196"/>
        <v>#VALUE!</v>
      </c>
      <c r="AF291" s="94" t="e">
        <f t="shared" si="196"/>
        <v>#VALUE!</v>
      </c>
      <c r="AG291" s="94" t="e">
        <f t="shared" si="196"/>
        <v>#VALUE!</v>
      </c>
      <c r="AH291" s="94" t="e">
        <f t="shared" si="196"/>
        <v>#VALUE!</v>
      </c>
      <c r="AI291" s="94" t="e">
        <f t="shared" si="196"/>
        <v>#VALUE!</v>
      </c>
      <c r="AJ291" s="94" t="e">
        <f t="shared" si="196"/>
        <v>#VALUE!</v>
      </c>
      <c r="AK291" s="527"/>
      <c r="AL291" s="530"/>
      <c r="AM291" s="533"/>
      <c r="AN291" s="481"/>
      <c r="AO291" s="479"/>
      <c r="AQ291" s="502"/>
      <c r="AR291" s="502"/>
    </row>
    <row r="292" spans="2:44" x14ac:dyDescent="0.15">
      <c r="B292" s="520"/>
      <c r="C292" s="521"/>
      <c r="D292" s="522"/>
      <c r="E292" s="89" t="s">
        <v>65</v>
      </c>
      <c r="F292" s="155" t="str">
        <f>IFERROR(TEXT(WEEKDAY(+F291),"aaa"),"")</f>
        <v/>
      </c>
      <c r="G292" s="155" t="str">
        <f t="shared" ref="G292:AJ292" si="197">IFERROR(TEXT(WEEKDAY(+G291),"aaa"),"")</f>
        <v/>
      </c>
      <c r="H292" s="155" t="str">
        <f t="shared" si="197"/>
        <v/>
      </c>
      <c r="I292" s="155" t="str">
        <f t="shared" si="197"/>
        <v/>
      </c>
      <c r="J292" s="155" t="str">
        <f t="shared" si="197"/>
        <v/>
      </c>
      <c r="K292" s="155" t="str">
        <f t="shared" si="197"/>
        <v/>
      </c>
      <c r="L292" s="155" t="str">
        <f t="shared" si="197"/>
        <v/>
      </c>
      <c r="M292" s="155" t="str">
        <f t="shared" si="197"/>
        <v/>
      </c>
      <c r="N292" s="155" t="str">
        <f t="shared" si="197"/>
        <v/>
      </c>
      <c r="O292" s="155" t="str">
        <f t="shared" si="197"/>
        <v/>
      </c>
      <c r="P292" s="155" t="str">
        <f t="shared" si="197"/>
        <v/>
      </c>
      <c r="Q292" s="155" t="str">
        <f t="shared" si="197"/>
        <v/>
      </c>
      <c r="R292" s="155" t="str">
        <f t="shared" si="197"/>
        <v/>
      </c>
      <c r="S292" s="155" t="str">
        <f t="shared" si="197"/>
        <v/>
      </c>
      <c r="T292" s="155" t="str">
        <f t="shared" si="197"/>
        <v/>
      </c>
      <c r="U292" s="155" t="str">
        <f t="shared" si="197"/>
        <v/>
      </c>
      <c r="V292" s="155" t="str">
        <f t="shared" si="197"/>
        <v/>
      </c>
      <c r="W292" s="155" t="str">
        <f t="shared" si="197"/>
        <v/>
      </c>
      <c r="X292" s="155" t="str">
        <f t="shared" si="197"/>
        <v/>
      </c>
      <c r="Y292" s="155" t="str">
        <f t="shared" si="197"/>
        <v/>
      </c>
      <c r="Z292" s="155" t="str">
        <f t="shared" si="197"/>
        <v/>
      </c>
      <c r="AA292" s="155" t="str">
        <f t="shared" si="197"/>
        <v/>
      </c>
      <c r="AB292" s="155" t="str">
        <f t="shared" si="197"/>
        <v/>
      </c>
      <c r="AC292" s="155" t="str">
        <f t="shared" si="197"/>
        <v/>
      </c>
      <c r="AD292" s="155" t="str">
        <f t="shared" si="197"/>
        <v/>
      </c>
      <c r="AE292" s="155" t="str">
        <f t="shared" si="197"/>
        <v/>
      </c>
      <c r="AF292" s="155" t="str">
        <f t="shared" si="197"/>
        <v/>
      </c>
      <c r="AG292" s="155" t="str">
        <f t="shared" si="197"/>
        <v/>
      </c>
      <c r="AH292" s="155" t="str">
        <f t="shared" si="197"/>
        <v/>
      </c>
      <c r="AI292" s="155" t="str">
        <f t="shared" si="197"/>
        <v/>
      </c>
      <c r="AJ292" s="155" t="str">
        <f t="shared" si="197"/>
        <v/>
      </c>
      <c r="AK292" s="527"/>
      <c r="AL292" s="530"/>
      <c r="AM292" s="533"/>
      <c r="AN292" s="481"/>
      <c r="AO292" s="479"/>
      <c r="AQ292" s="502"/>
      <c r="AR292" s="502"/>
    </row>
    <row r="293" spans="2:44" ht="21" customHeight="1" x14ac:dyDescent="0.15">
      <c r="B293" s="156" t="s">
        <v>146</v>
      </c>
      <c r="C293" s="157" t="s">
        <v>147</v>
      </c>
      <c r="D293" s="101" t="s">
        <v>152</v>
      </c>
      <c r="E293" s="102" t="s">
        <v>149</v>
      </c>
      <c r="F293" s="103" t="s">
        <v>110</v>
      </c>
      <c r="G293" s="104" t="s">
        <v>110</v>
      </c>
      <c r="H293" s="104" t="s">
        <v>110</v>
      </c>
      <c r="I293" s="104" t="s">
        <v>110</v>
      </c>
      <c r="J293" s="104" t="s">
        <v>110</v>
      </c>
      <c r="K293" s="104" t="s">
        <v>110</v>
      </c>
      <c r="L293" s="104" t="s">
        <v>110</v>
      </c>
      <c r="M293" s="104" t="s">
        <v>110</v>
      </c>
      <c r="N293" s="104" t="s">
        <v>110</v>
      </c>
      <c r="O293" s="104" t="s">
        <v>110</v>
      </c>
      <c r="P293" s="104" t="s">
        <v>110</v>
      </c>
      <c r="Q293" s="104" t="s">
        <v>110</v>
      </c>
      <c r="R293" s="104" t="s">
        <v>110</v>
      </c>
      <c r="S293" s="104" t="s">
        <v>110</v>
      </c>
      <c r="T293" s="104" t="s">
        <v>110</v>
      </c>
      <c r="U293" s="104" t="s">
        <v>110</v>
      </c>
      <c r="V293" s="104" t="s">
        <v>110</v>
      </c>
      <c r="W293" s="104" t="s">
        <v>110</v>
      </c>
      <c r="X293" s="104" t="s">
        <v>110</v>
      </c>
      <c r="Y293" s="104" t="s">
        <v>110</v>
      </c>
      <c r="Z293" s="104" t="s">
        <v>110</v>
      </c>
      <c r="AA293" s="104" t="s">
        <v>110</v>
      </c>
      <c r="AB293" s="104" t="s">
        <v>110</v>
      </c>
      <c r="AC293" s="104" t="s">
        <v>110</v>
      </c>
      <c r="AD293" s="104" t="s">
        <v>110</v>
      </c>
      <c r="AE293" s="104" t="s">
        <v>110</v>
      </c>
      <c r="AF293" s="104" t="s">
        <v>110</v>
      </c>
      <c r="AG293" s="104" t="s">
        <v>110</v>
      </c>
      <c r="AH293" s="104" t="s">
        <v>110</v>
      </c>
      <c r="AI293" s="104" t="s">
        <v>110</v>
      </c>
      <c r="AJ293" s="176" t="s">
        <v>110</v>
      </c>
      <c r="AK293" s="528"/>
      <c r="AL293" s="531"/>
      <c r="AM293" s="534"/>
      <c r="AN293" s="106" t="s">
        <v>159</v>
      </c>
      <c r="AO293" s="105" t="s">
        <v>108</v>
      </c>
      <c r="AQ293" s="503"/>
      <c r="AR293" s="503"/>
    </row>
    <row r="294" spans="2:44" ht="13.5" customHeight="1" x14ac:dyDescent="0.15">
      <c r="B294" s="506" t="s">
        <v>75</v>
      </c>
      <c r="C294" s="509" t="s">
        <v>76</v>
      </c>
      <c r="D294" s="107" t="s">
        <v>136</v>
      </c>
      <c r="E294" s="108"/>
      <c r="F294" s="177"/>
      <c r="G294" s="165"/>
      <c r="H294" s="165"/>
      <c r="I294" s="165"/>
      <c r="J294" s="165"/>
      <c r="K294" s="165"/>
      <c r="L294" s="165"/>
      <c r="M294" s="165"/>
      <c r="N294" s="165"/>
      <c r="O294" s="165"/>
      <c r="P294" s="165"/>
      <c r="Q294" s="165"/>
      <c r="R294" s="165"/>
      <c r="S294" s="165"/>
      <c r="T294" s="165"/>
      <c r="U294" s="165"/>
      <c r="V294" s="165"/>
      <c r="W294" s="165"/>
      <c r="X294" s="165"/>
      <c r="Y294" s="165"/>
      <c r="Z294" s="165"/>
      <c r="AA294" s="165"/>
      <c r="AB294" s="165"/>
      <c r="AC294" s="165"/>
      <c r="AD294" s="165"/>
      <c r="AE294" s="165"/>
      <c r="AF294" s="165"/>
      <c r="AG294" s="165"/>
      <c r="AH294" s="165"/>
      <c r="AI294" s="165"/>
      <c r="AJ294" s="178"/>
      <c r="AK294" s="112">
        <f>IF(D294="","",COUNT($F$291:$AJ$291)-AL294)</f>
        <v>0</v>
      </c>
      <c r="AL294" s="113">
        <f>IF(D294="","",AQ294+AR294)</f>
        <v>0</v>
      </c>
      <c r="AM294" s="113">
        <f>IF(D294="","",COUNTIF(F294:AJ294,"休"))</f>
        <v>0</v>
      </c>
      <c r="AN294" s="84" t="str">
        <f>IF(D294="","",IFERROR(ROUND(AM294/AK294,3),""))</f>
        <v/>
      </c>
      <c r="AO294" s="512" t="e">
        <f>ROUND(AVERAGE(AN294:AN309),3)</f>
        <v>#DIV/0!</v>
      </c>
      <c r="AQ294" s="114">
        <f>+COUNTIF(F294:AJ294,"－")</f>
        <v>0</v>
      </c>
      <c r="AR294" s="114">
        <f>+COUNTIF(F294:AJ294,"外")</f>
        <v>0</v>
      </c>
    </row>
    <row r="295" spans="2:44" ht="13.5" customHeight="1" x14ac:dyDescent="0.15">
      <c r="B295" s="507"/>
      <c r="C295" s="510"/>
      <c r="D295" s="115" t="s">
        <v>137</v>
      </c>
      <c r="E295" s="108"/>
      <c r="F295" s="116"/>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62"/>
      <c r="AK295" s="112">
        <f t="shared" ref="AK295:AK299" si="198">IF(D295="","",COUNT($F$291:$AJ$291)-AL295)</f>
        <v>0</v>
      </c>
      <c r="AL295" s="113">
        <f t="shared" ref="AL295:AL299" si="199">IF(D295="","",AQ295+AR295)</f>
        <v>0</v>
      </c>
      <c r="AM295" s="113">
        <f t="shared" ref="AM295:AM299" si="200">IF(D295="","",COUNTIF(F295:AJ295,"休"))</f>
        <v>0</v>
      </c>
      <c r="AN295" s="84" t="str">
        <f t="shared" ref="AN295:AN299" si="201">IF(D295="","",IFERROR(ROUND(AM295/AK295,3),""))</f>
        <v/>
      </c>
      <c r="AO295" s="513"/>
      <c r="AQ295" s="114">
        <f>+COUNTIF(F295:AJ295,"－")</f>
        <v>0</v>
      </c>
      <c r="AR295" s="114">
        <f>+COUNTIF(F295:AJ295,"外")</f>
        <v>0</v>
      </c>
    </row>
    <row r="296" spans="2:44" x14ac:dyDescent="0.15">
      <c r="B296" s="507"/>
      <c r="C296" s="510"/>
      <c r="D296" s="120" t="s">
        <v>138</v>
      </c>
      <c r="E296" s="108"/>
      <c r="F296" s="116"/>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62"/>
      <c r="AK296" s="112">
        <f t="shared" si="198"/>
        <v>0</v>
      </c>
      <c r="AL296" s="113">
        <f t="shared" si="199"/>
        <v>0</v>
      </c>
      <c r="AM296" s="113">
        <f t="shared" si="200"/>
        <v>0</v>
      </c>
      <c r="AN296" s="84" t="str">
        <f t="shared" si="201"/>
        <v/>
      </c>
      <c r="AO296" s="513"/>
      <c r="AQ296" s="114">
        <f>+COUNTIF(F296:AJ296,"－")</f>
        <v>0</v>
      </c>
      <c r="AR296" s="114">
        <f t="shared" ref="AR296:AR299" si="202">+COUNTIF(F296:AJ296,"外")</f>
        <v>0</v>
      </c>
    </row>
    <row r="297" spans="2:44" x14ac:dyDescent="0.15">
      <c r="B297" s="507"/>
      <c r="C297" s="510"/>
      <c r="D297" s="120" t="s">
        <v>139</v>
      </c>
      <c r="E297" s="121"/>
      <c r="F297" s="116"/>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62"/>
      <c r="AK297" s="112">
        <f t="shared" si="198"/>
        <v>0</v>
      </c>
      <c r="AL297" s="113">
        <f t="shared" si="199"/>
        <v>0</v>
      </c>
      <c r="AM297" s="113">
        <f t="shared" si="200"/>
        <v>0</v>
      </c>
      <c r="AN297" s="84" t="str">
        <f t="shared" si="201"/>
        <v/>
      </c>
      <c r="AO297" s="513"/>
      <c r="AQ297" s="114">
        <f>+COUNTIF(F297:AJ297,"－")</f>
        <v>0</v>
      </c>
      <c r="AR297" s="114">
        <f t="shared" si="202"/>
        <v>0</v>
      </c>
    </row>
    <row r="298" spans="2:44" x14ac:dyDescent="0.15">
      <c r="B298" s="507"/>
      <c r="C298" s="510"/>
      <c r="D298" s="120" t="s">
        <v>140</v>
      </c>
      <c r="E298" s="108"/>
      <c r="F298" s="116"/>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62"/>
      <c r="AK298" s="112">
        <f t="shared" si="198"/>
        <v>0</v>
      </c>
      <c r="AL298" s="113">
        <f t="shared" si="199"/>
        <v>0</v>
      </c>
      <c r="AM298" s="113">
        <f t="shared" si="200"/>
        <v>0</v>
      </c>
      <c r="AN298" s="84" t="str">
        <f t="shared" si="201"/>
        <v/>
      </c>
      <c r="AO298" s="513"/>
      <c r="AQ298" s="114">
        <f t="shared" ref="AQ298:AQ299" si="203">+COUNTIF(F298:AJ298,"－")</f>
        <v>0</v>
      </c>
      <c r="AR298" s="114">
        <f t="shared" si="202"/>
        <v>0</v>
      </c>
    </row>
    <row r="299" spans="2:44" x14ac:dyDescent="0.15">
      <c r="B299" s="508"/>
      <c r="C299" s="511"/>
      <c r="D299" s="122">
        <f>E$30</f>
        <v>0</v>
      </c>
      <c r="E299" s="123"/>
      <c r="F299" s="179"/>
      <c r="G299" s="170"/>
      <c r="H299" s="170"/>
      <c r="I299" s="170"/>
      <c r="J299" s="170"/>
      <c r="K299" s="170"/>
      <c r="L299" s="170"/>
      <c r="M299" s="170"/>
      <c r="N299" s="170"/>
      <c r="O299" s="170"/>
      <c r="P299" s="170"/>
      <c r="Q299" s="170"/>
      <c r="R299" s="170"/>
      <c r="S299" s="170"/>
      <c r="T299" s="170"/>
      <c r="U299" s="170"/>
      <c r="V299" s="170"/>
      <c r="W299" s="170"/>
      <c r="X299" s="170"/>
      <c r="Y299" s="170"/>
      <c r="Z299" s="170"/>
      <c r="AA299" s="170"/>
      <c r="AB299" s="170"/>
      <c r="AC299" s="170"/>
      <c r="AD299" s="170"/>
      <c r="AE299" s="170"/>
      <c r="AF299" s="170"/>
      <c r="AG299" s="170"/>
      <c r="AH299" s="170"/>
      <c r="AI299" s="170"/>
      <c r="AJ299" s="180"/>
      <c r="AK299" s="112">
        <f t="shared" si="198"/>
        <v>0</v>
      </c>
      <c r="AL299" s="113">
        <f t="shared" si="199"/>
        <v>0</v>
      </c>
      <c r="AM299" s="128">
        <f t="shared" si="200"/>
        <v>0</v>
      </c>
      <c r="AN299" s="84" t="str">
        <f t="shared" si="201"/>
        <v/>
      </c>
      <c r="AO299" s="513"/>
      <c r="AQ299" s="114">
        <f t="shared" si="203"/>
        <v>0</v>
      </c>
      <c r="AR299" s="114">
        <f t="shared" si="202"/>
        <v>0</v>
      </c>
    </row>
    <row r="300" spans="2:44" ht="15" x14ac:dyDescent="0.15">
      <c r="B300" s="506" t="s">
        <v>77</v>
      </c>
      <c r="C300" s="509" t="s">
        <v>78</v>
      </c>
      <c r="D300" s="101" t="s">
        <v>148</v>
      </c>
      <c r="E300" s="129" t="s">
        <v>149</v>
      </c>
      <c r="F300" s="103" t="s">
        <v>167</v>
      </c>
      <c r="G300" s="104" t="s">
        <v>167</v>
      </c>
      <c r="H300" s="104" t="s">
        <v>167</v>
      </c>
      <c r="I300" s="104" t="s">
        <v>167</v>
      </c>
      <c r="J300" s="104" t="s">
        <v>167</v>
      </c>
      <c r="K300" s="104" t="s">
        <v>167</v>
      </c>
      <c r="L300" s="104" t="s">
        <v>167</v>
      </c>
      <c r="M300" s="104" t="s">
        <v>167</v>
      </c>
      <c r="N300" s="104" t="s">
        <v>167</v>
      </c>
      <c r="O300" s="104" t="s">
        <v>167</v>
      </c>
      <c r="P300" s="104" t="s">
        <v>167</v>
      </c>
      <c r="Q300" s="104" t="s">
        <v>167</v>
      </c>
      <c r="R300" s="104" t="s">
        <v>167</v>
      </c>
      <c r="S300" s="104" t="s">
        <v>167</v>
      </c>
      <c r="T300" s="104" t="s">
        <v>167</v>
      </c>
      <c r="U300" s="104" t="s">
        <v>165</v>
      </c>
      <c r="V300" s="104" t="s">
        <v>167</v>
      </c>
      <c r="W300" s="104" t="s">
        <v>167</v>
      </c>
      <c r="X300" s="104" t="s">
        <v>167</v>
      </c>
      <c r="Y300" s="104" t="s">
        <v>167</v>
      </c>
      <c r="Z300" s="104" t="s">
        <v>167</v>
      </c>
      <c r="AA300" s="104" t="s">
        <v>167</v>
      </c>
      <c r="AB300" s="104" t="s">
        <v>167</v>
      </c>
      <c r="AC300" s="104" t="s">
        <v>167</v>
      </c>
      <c r="AD300" s="104" t="s">
        <v>167</v>
      </c>
      <c r="AE300" s="104" t="s">
        <v>165</v>
      </c>
      <c r="AF300" s="104" t="s">
        <v>167</v>
      </c>
      <c r="AG300" s="104" t="s">
        <v>167</v>
      </c>
      <c r="AH300" s="104" t="s">
        <v>167</v>
      </c>
      <c r="AI300" s="104" t="s">
        <v>168</v>
      </c>
      <c r="AJ300" s="176" t="s">
        <v>167</v>
      </c>
      <c r="AK300" s="131"/>
      <c r="AL300" s="114"/>
      <c r="AM300" s="132"/>
      <c r="AN300" s="133"/>
      <c r="AO300" s="513"/>
    </row>
    <row r="301" spans="2:44" x14ac:dyDescent="0.15">
      <c r="B301" s="507"/>
      <c r="C301" s="510"/>
      <c r="D301" s="134" t="s">
        <v>136</v>
      </c>
      <c r="E301" s="108"/>
      <c r="F301" s="169"/>
      <c r="G301" s="126"/>
      <c r="H301" s="126"/>
      <c r="I301" s="126"/>
      <c r="J301" s="126"/>
      <c r="K301" s="126"/>
      <c r="L301" s="126"/>
      <c r="M301" s="126"/>
      <c r="N301" s="126"/>
      <c r="O301" s="126"/>
      <c r="P301" s="126"/>
      <c r="Q301" s="126"/>
      <c r="R301" s="126"/>
      <c r="S301" s="126"/>
      <c r="T301" s="126"/>
      <c r="U301" s="126"/>
      <c r="V301" s="126"/>
      <c r="W301" s="126"/>
      <c r="X301" s="126"/>
      <c r="Y301" s="126"/>
      <c r="Z301" s="126"/>
      <c r="AA301" s="126"/>
      <c r="AB301" s="126"/>
      <c r="AC301" s="126"/>
      <c r="AD301" s="126"/>
      <c r="AE301" s="126"/>
      <c r="AF301" s="126"/>
      <c r="AG301" s="126"/>
      <c r="AH301" s="126"/>
      <c r="AI301" s="126"/>
      <c r="AJ301" s="181"/>
      <c r="AK301" s="112">
        <f>IF(D301="","",COUNT($F$291:$AJ$291)-AL301)</f>
        <v>0</v>
      </c>
      <c r="AL301" s="113">
        <f>IF(D301="","",AQ301+AR301)</f>
        <v>0</v>
      </c>
      <c r="AM301" s="113">
        <f>IF(D301="","",COUNTIF(F301:AJ301,"休"))</f>
        <v>0</v>
      </c>
      <c r="AN301" s="84" t="str">
        <f>IF(D301="","",IFERROR(ROUND(AM301/AK301,3),""))</f>
        <v/>
      </c>
      <c r="AO301" s="513"/>
      <c r="AQ301" s="114">
        <f>+COUNTIF(F301:AJ301,"－")</f>
        <v>0</v>
      </c>
      <c r="AR301" s="114">
        <f>+COUNTIF(F301:AJ301,"外")</f>
        <v>0</v>
      </c>
    </row>
    <row r="302" spans="2:44" x14ac:dyDescent="0.15">
      <c r="B302" s="507"/>
      <c r="C302" s="510"/>
      <c r="D302" s="115" t="s">
        <v>137</v>
      </c>
      <c r="E302" s="135"/>
      <c r="F302" s="116"/>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62"/>
      <c r="AK302" s="112">
        <f t="shared" ref="AK302:AK304" si="204">IF(D302="","",COUNT($F$291:$AJ$291)-AL302)</f>
        <v>0</v>
      </c>
      <c r="AL302" s="113">
        <f t="shared" ref="AL302:AL304" si="205">IF(D302="","",AQ302+AR302)</f>
        <v>0</v>
      </c>
      <c r="AM302" s="113">
        <f t="shared" ref="AM302:AM304" si="206">IF(D302="","",COUNTIF(F302:AJ302,"休"))</f>
        <v>0</v>
      </c>
      <c r="AN302" s="84" t="str">
        <f t="shared" ref="AN302:AN304" si="207">IF(D302="","",IFERROR(ROUND(AM302/AK302,3),""))</f>
        <v/>
      </c>
      <c r="AO302" s="513"/>
      <c r="AQ302" s="114">
        <f>+COUNTIF(F302:AJ302,"－")</f>
        <v>0</v>
      </c>
      <c r="AR302" s="114">
        <f>+COUNTIF(F302:AJ302,"外")</f>
        <v>0</v>
      </c>
    </row>
    <row r="303" spans="2:44" x14ac:dyDescent="0.15">
      <c r="B303" s="507"/>
      <c r="C303" s="510"/>
      <c r="E303" s="135"/>
      <c r="F303" s="116"/>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62"/>
      <c r="AK303" s="112" t="str">
        <f t="shared" si="204"/>
        <v/>
      </c>
      <c r="AL303" s="113" t="str">
        <f t="shared" si="205"/>
        <v/>
      </c>
      <c r="AM303" s="113" t="str">
        <f t="shared" si="206"/>
        <v/>
      </c>
      <c r="AN303" s="84" t="str">
        <f t="shared" si="207"/>
        <v/>
      </c>
      <c r="AO303" s="513"/>
      <c r="AQ303" s="114">
        <f>+COUNTIF(F303:AJ303,"－")</f>
        <v>0</v>
      </c>
      <c r="AR303" s="114">
        <f>+COUNTIF(F303:AJ303,"外")</f>
        <v>0</v>
      </c>
    </row>
    <row r="304" spans="2:44" x14ac:dyDescent="0.15">
      <c r="B304" s="507"/>
      <c r="C304" s="511"/>
      <c r="D304" s="136"/>
      <c r="E304" s="128"/>
      <c r="F304" s="179"/>
      <c r="G304" s="170"/>
      <c r="H304" s="170"/>
      <c r="I304" s="170"/>
      <c r="J304" s="170"/>
      <c r="K304" s="170"/>
      <c r="L304" s="170"/>
      <c r="M304" s="170"/>
      <c r="N304" s="170"/>
      <c r="O304" s="170"/>
      <c r="P304" s="170"/>
      <c r="Q304" s="170"/>
      <c r="R304" s="170"/>
      <c r="S304" s="170"/>
      <c r="T304" s="170"/>
      <c r="U304" s="170"/>
      <c r="V304" s="170"/>
      <c r="W304" s="170"/>
      <c r="X304" s="170"/>
      <c r="Y304" s="170"/>
      <c r="Z304" s="170"/>
      <c r="AA304" s="170"/>
      <c r="AB304" s="170"/>
      <c r="AC304" s="170"/>
      <c r="AD304" s="170"/>
      <c r="AE304" s="170"/>
      <c r="AF304" s="170"/>
      <c r="AG304" s="170"/>
      <c r="AH304" s="170"/>
      <c r="AI304" s="170"/>
      <c r="AJ304" s="180"/>
      <c r="AK304" s="112" t="str">
        <f t="shared" si="204"/>
        <v/>
      </c>
      <c r="AL304" s="113" t="str">
        <f t="shared" si="205"/>
        <v/>
      </c>
      <c r="AM304" s="113" t="str">
        <f t="shared" si="206"/>
        <v/>
      </c>
      <c r="AN304" s="84" t="str">
        <f t="shared" si="207"/>
        <v/>
      </c>
      <c r="AO304" s="513"/>
      <c r="AQ304" s="114">
        <f>+COUNTIF(F304:AJ304,"－")</f>
        <v>0</v>
      </c>
      <c r="AR304" s="114">
        <f>+COUNTIF(F304:AJ304,"外")</f>
        <v>0</v>
      </c>
    </row>
    <row r="305" spans="2:44" ht="15" x14ac:dyDescent="0.15">
      <c r="B305" s="507"/>
      <c r="C305" s="509" t="s">
        <v>79</v>
      </c>
      <c r="D305" s="101" t="s">
        <v>148</v>
      </c>
      <c r="E305" s="138" t="s">
        <v>149</v>
      </c>
      <c r="F305" s="103" t="s">
        <v>110</v>
      </c>
      <c r="G305" s="104" t="s">
        <v>110</v>
      </c>
      <c r="H305" s="104" t="s">
        <v>110</v>
      </c>
      <c r="I305" s="104" t="s">
        <v>110</v>
      </c>
      <c r="J305" s="104" t="s">
        <v>110</v>
      </c>
      <c r="K305" s="104" t="s">
        <v>110</v>
      </c>
      <c r="L305" s="104" t="s">
        <v>110</v>
      </c>
      <c r="M305" s="104" t="s">
        <v>110</v>
      </c>
      <c r="N305" s="104" t="s">
        <v>110</v>
      </c>
      <c r="O305" s="104" t="s">
        <v>110</v>
      </c>
      <c r="P305" s="104" t="s">
        <v>110</v>
      </c>
      <c r="Q305" s="104" t="s">
        <v>110</v>
      </c>
      <c r="R305" s="104" t="s">
        <v>110</v>
      </c>
      <c r="S305" s="104" t="s">
        <v>110</v>
      </c>
      <c r="T305" s="104" t="s">
        <v>110</v>
      </c>
      <c r="U305" s="104" t="s">
        <v>110</v>
      </c>
      <c r="V305" s="104" t="s">
        <v>110</v>
      </c>
      <c r="W305" s="104" t="s">
        <v>110</v>
      </c>
      <c r="X305" s="104" t="s">
        <v>110</v>
      </c>
      <c r="Y305" s="104" t="s">
        <v>110</v>
      </c>
      <c r="Z305" s="104" t="s">
        <v>110</v>
      </c>
      <c r="AA305" s="104" t="s">
        <v>110</v>
      </c>
      <c r="AB305" s="104" t="s">
        <v>110</v>
      </c>
      <c r="AC305" s="104" t="s">
        <v>110</v>
      </c>
      <c r="AD305" s="104" t="s">
        <v>110</v>
      </c>
      <c r="AE305" s="104" t="s">
        <v>110</v>
      </c>
      <c r="AF305" s="104" t="s">
        <v>110</v>
      </c>
      <c r="AG305" s="104" t="s">
        <v>110</v>
      </c>
      <c r="AH305" s="104" t="s">
        <v>110</v>
      </c>
      <c r="AI305" s="104" t="s">
        <v>110</v>
      </c>
      <c r="AJ305" s="176" t="s">
        <v>110</v>
      </c>
      <c r="AK305" s="131"/>
      <c r="AL305" s="114"/>
      <c r="AM305" s="139"/>
      <c r="AN305" s="133"/>
      <c r="AO305" s="513"/>
    </row>
    <row r="306" spans="2:44" x14ac:dyDescent="0.15">
      <c r="B306" s="507"/>
      <c r="C306" s="510"/>
      <c r="D306" s="140" t="s">
        <v>137</v>
      </c>
      <c r="E306" s="108"/>
      <c r="F306" s="169"/>
      <c r="G306" s="126"/>
      <c r="H306" s="126"/>
      <c r="I306" s="126"/>
      <c r="J306" s="126"/>
      <c r="K306" s="126"/>
      <c r="L306" s="126"/>
      <c r="M306" s="126"/>
      <c r="N306" s="126"/>
      <c r="O306" s="126"/>
      <c r="P306" s="126"/>
      <c r="Q306" s="126"/>
      <c r="R306" s="126"/>
      <c r="S306" s="126"/>
      <c r="T306" s="126"/>
      <c r="U306" s="126"/>
      <c r="V306" s="126"/>
      <c r="W306" s="126"/>
      <c r="X306" s="126"/>
      <c r="Y306" s="126"/>
      <c r="Z306" s="126"/>
      <c r="AA306" s="126"/>
      <c r="AB306" s="126"/>
      <c r="AC306" s="126"/>
      <c r="AD306" s="126"/>
      <c r="AE306" s="126"/>
      <c r="AF306" s="126"/>
      <c r="AG306" s="126"/>
      <c r="AH306" s="126"/>
      <c r="AI306" s="126"/>
      <c r="AJ306" s="181"/>
      <c r="AK306" s="112">
        <f>IF(D306="","",COUNT($F$291:$AJ$291)-AL306)</f>
        <v>0</v>
      </c>
      <c r="AL306" s="113">
        <f>IF(D306="","",AQ306+AR306)</f>
        <v>0</v>
      </c>
      <c r="AM306" s="113">
        <f>IF(D306="","",COUNTIF(F306:AJ306,"休"))</f>
        <v>0</v>
      </c>
      <c r="AN306" s="84" t="str">
        <f>IF(D306="","",IFERROR(ROUND(AM306/AK306,3),""))</f>
        <v/>
      </c>
      <c r="AO306" s="513"/>
      <c r="AQ306" s="114">
        <f>+COUNTIF(F306:AJ306,"－")</f>
        <v>0</v>
      </c>
      <c r="AR306" s="114">
        <f>+COUNTIF(F306:AJ306,"外")</f>
        <v>0</v>
      </c>
    </row>
    <row r="307" spans="2:44" x14ac:dyDescent="0.15">
      <c r="B307" s="507"/>
      <c r="C307" s="510"/>
      <c r="E307" s="135"/>
      <c r="F307" s="116"/>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62"/>
      <c r="AK307" s="112" t="str">
        <f>IF(D307="","",COUNT($F$291:$AJ$291)-AL307)</f>
        <v/>
      </c>
      <c r="AL307" s="113" t="str">
        <f t="shared" ref="AL307:AL309" si="208">IF(D307="","",AQ307+AR307)</f>
        <v/>
      </c>
      <c r="AM307" s="113" t="str">
        <f t="shared" ref="AM307:AM309" si="209">IF(D307="","",COUNTIF(F307:AJ307,"休"))</f>
        <v/>
      </c>
      <c r="AN307" s="84" t="str">
        <f t="shared" ref="AN307:AN309" si="210">IF(D307="","",IFERROR(ROUND(AM307/AK307,3),""))</f>
        <v/>
      </c>
      <c r="AO307" s="513"/>
      <c r="AQ307" s="114">
        <f>+COUNTIF(F307:AJ307,"－")</f>
        <v>0</v>
      </c>
      <c r="AR307" s="114">
        <f>+COUNTIF(F307:AJ307,"外")</f>
        <v>0</v>
      </c>
    </row>
    <row r="308" spans="2:44" x14ac:dyDescent="0.15">
      <c r="B308" s="507"/>
      <c r="C308" s="510"/>
      <c r="E308" s="135"/>
      <c r="F308" s="116"/>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62"/>
      <c r="AK308" s="112" t="str">
        <f t="shared" ref="AK308:AK309" si="211">IF(D308="","",COUNT($F$291:$AJ$291)-AL308)</f>
        <v/>
      </c>
      <c r="AL308" s="113" t="str">
        <f t="shared" si="208"/>
        <v/>
      </c>
      <c r="AM308" s="113" t="str">
        <f t="shared" si="209"/>
        <v/>
      </c>
      <c r="AN308" s="84" t="str">
        <f t="shared" si="210"/>
        <v/>
      </c>
      <c r="AO308" s="513"/>
      <c r="AQ308" s="114">
        <f>+COUNTIF(F308:AJ308,"－")</f>
        <v>0</v>
      </c>
      <c r="AR308" s="114">
        <f>+COUNTIF(F308:AJ308,"外")</f>
        <v>0</v>
      </c>
    </row>
    <row r="309" spans="2:44" ht="14.25" thickBot="1" x14ac:dyDescent="0.2">
      <c r="B309" s="508"/>
      <c r="C309" s="511"/>
      <c r="D309" s="136"/>
      <c r="E309" s="128"/>
      <c r="F309" s="179"/>
      <c r="G309" s="170"/>
      <c r="H309" s="170"/>
      <c r="I309" s="170"/>
      <c r="J309" s="170"/>
      <c r="K309" s="170"/>
      <c r="L309" s="170"/>
      <c r="M309" s="170"/>
      <c r="N309" s="170"/>
      <c r="O309" s="170"/>
      <c r="P309" s="170"/>
      <c r="Q309" s="170"/>
      <c r="R309" s="170"/>
      <c r="S309" s="170"/>
      <c r="T309" s="170"/>
      <c r="U309" s="170"/>
      <c r="V309" s="170"/>
      <c r="W309" s="170"/>
      <c r="X309" s="170"/>
      <c r="Y309" s="170"/>
      <c r="Z309" s="170"/>
      <c r="AA309" s="170"/>
      <c r="AB309" s="170"/>
      <c r="AC309" s="170"/>
      <c r="AD309" s="170"/>
      <c r="AE309" s="170"/>
      <c r="AF309" s="170"/>
      <c r="AG309" s="170"/>
      <c r="AH309" s="170"/>
      <c r="AI309" s="170"/>
      <c r="AJ309" s="180"/>
      <c r="AK309" s="144" t="str">
        <f t="shared" si="211"/>
        <v/>
      </c>
      <c r="AL309" s="128" t="str">
        <f t="shared" si="208"/>
        <v/>
      </c>
      <c r="AM309" s="128" t="str">
        <f t="shared" si="209"/>
        <v/>
      </c>
      <c r="AN309" s="84" t="str">
        <f t="shared" si="210"/>
        <v/>
      </c>
      <c r="AO309" s="514"/>
      <c r="AQ309" s="114">
        <f>+COUNTIF(F309:AJ309,"－")</f>
        <v>0</v>
      </c>
      <c r="AR309" s="114">
        <f>+COUNTIF(F309:AJ309,"外")</f>
        <v>0</v>
      </c>
    </row>
    <row r="310" spans="2:44" ht="14.25" thickBot="1" x14ac:dyDescent="0.2">
      <c r="B310" s="145"/>
      <c r="C310" s="146"/>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c r="AH310" s="111"/>
      <c r="AI310" s="111"/>
      <c r="AJ310" s="111"/>
      <c r="AK310" s="147"/>
      <c r="AN310" s="148" t="s">
        <v>153</v>
      </c>
      <c r="AO310" s="149" t="e">
        <f>IF(AO294&gt;=0.285,"OK","NG")</f>
        <v>#DIV/0!</v>
      </c>
      <c r="AQ310" s="47"/>
      <c r="AR310" s="47"/>
    </row>
    <row r="311" spans="2:44" x14ac:dyDescent="0.15">
      <c r="B311" s="145"/>
      <c r="C311" s="146"/>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47"/>
      <c r="AN311" s="175"/>
      <c r="AO311" s="84"/>
      <c r="AQ311" s="47"/>
      <c r="AR311" s="47"/>
    </row>
    <row r="312" spans="2:44" hidden="1" x14ac:dyDescent="0.15">
      <c r="F312" s="47" t="e">
        <f>YEAR(F315)</f>
        <v>#VALUE!</v>
      </c>
      <c r="G312" s="47" t="e">
        <f>MONTH(F315)</f>
        <v>#VALUE!</v>
      </c>
    </row>
    <row r="313" spans="2:44" x14ac:dyDescent="0.15">
      <c r="B313" s="515"/>
      <c r="C313" s="516"/>
      <c r="D313" s="517"/>
      <c r="E313" s="151" t="s">
        <v>141</v>
      </c>
      <c r="F313" s="523" t="e">
        <f>F315</f>
        <v>#VALUE!</v>
      </c>
      <c r="G313" s="524"/>
      <c r="H313" s="524"/>
      <c r="I313" s="524"/>
      <c r="J313" s="524"/>
      <c r="K313" s="524"/>
      <c r="L313" s="524"/>
      <c r="M313" s="524"/>
      <c r="N313" s="524"/>
      <c r="O313" s="524"/>
      <c r="P313" s="524"/>
      <c r="Q313" s="524"/>
      <c r="R313" s="524"/>
      <c r="S313" s="524"/>
      <c r="T313" s="524"/>
      <c r="U313" s="524"/>
      <c r="V313" s="524"/>
      <c r="W313" s="524"/>
      <c r="X313" s="524"/>
      <c r="Y313" s="524"/>
      <c r="Z313" s="524"/>
      <c r="AA313" s="524"/>
      <c r="AB313" s="524"/>
      <c r="AC313" s="524"/>
      <c r="AD313" s="524"/>
      <c r="AE313" s="524"/>
      <c r="AF313" s="524"/>
      <c r="AG313" s="524"/>
      <c r="AH313" s="524"/>
      <c r="AI313" s="524"/>
      <c r="AJ313" s="524"/>
      <c r="AK313" s="526" t="s">
        <v>80</v>
      </c>
      <c r="AL313" s="529" t="s">
        <v>81</v>
      </c>
      <c r="AM313" s="532" t="s">
        <v>73</v>
      </c>
      <c r="AN313" s="481" t="s">
        <v>142</v>
      </c>
      <c r="AO313" s="479" t="s">
        <v>143</v>
      </c>
      <c r="AQ313" s="502" t="s">
        <v>144</v>
      </c>
      <c r="AR313" s="502" t="s">
        <v>109</v>
      </c>
    </row>
    <row r="314" spans="2:44" hidden="1" x14ac:dyDescent="0.15">
      <c r="B314" s="518"/>
      <c r="C314" s="505"/>
      <c r="D314" s="519"/>
      <c r="E314" s="152"/>
      <c r="F314" s="94" t="e">
        <f>DATE($F312,$G312,1)</f>
        <v>#VALUE!</v>
      </c>
      <c r="G314" s="94" t="e">
        <f t="shared" ref="G314:AJ314" si="212">F314+1</f>
        <v>#VALUE!</v>
      </c>
      <c r="H314" s="94" t="e">
        <f t="shared" si="212"/>
        <v>#VALUE!</v>
      </c>
      <c r="I314" s="94" t="e">
        <f t="shared" si="212"/>
        <v>#VALUE!</v>
      </c>
      <c r="J314" s="94" t="e">
        <f t="shared" si="212"/>
        <v>#VALUE!</v>
      </c>
      <c r="K314" s="94" t="e">
        <f t="shared" si="212"/>
        <v>#VALUE!</v>
      </c>
      <c r="L314" s="94" t="e">
        <f t="shared" si="212"/>
        <v>#VALUE!</v>
      </c>
      <c r="M314" s="94" t="e">
        <f t="shared" si="212"/>
        <v>#VALUE!</v>
      </c>
      <c r="N314" s="94" t="e">
        <f t="shared" si="212"/>
        <v>#VALUE!</v>
      </c>
      <c r="O314" s="94" t="e">
        <f t="shared" si="212"/>
        <v>#VALUE!</v>
      </c>
      <c r="P314" s="94" t="e">
        <f t="shared" si="212"/>
        <v>#VALUE!</v>
      </c>
      <c r="Q314" s="94" t="e">
        <f t="shared" si="212"/>
        <v>#VALUE!</v>
      </c>
      <c r="R314" s="94" t="e">
        <f t="shared" si="212"/>
        <v>#VALUE!</v>
      </c>
      <c r="S314" s="94" t="e">
        <f t="shared" si="212"/>
        <v>#VALUE!</v>
      </c>
      <c r="T314" s="94" t="e">
        <f t="shared" si="212"/>
        <v>#VALUE!</v>
      </c>
      <c r="U314" s="94" t="e">
        <f t="shared" si="212"/>
        <v>#VALUE!</v>
      </c>
      <c r="V314" s="94" t="e">
        <f t="shared" si="212"/>
        <v>#VALUE!</v>
      </c>
      <c r="W314" s="94" t="e">
        <f t="shared" si="212"/>
        <v>#VALUE!</v>
      </c>
      <c r="X314" s="94" t="e">
        <f t="shared" si="212"/>
        <v>#VALUE!</v>
      </c>
      <c r="Y314" s="94" t="e">
        <f t="shared" si="212"/>
        <v>#VALUE!</v>
      </c>
      <c r="Z314" s="94" t="e">
        <f t="shared" si="212"/>
        <v>#VALUE!</v>
      </c>
      <c r="AA314" s="94" t="e">
        <f t="shared" si="212"/>
        <v>#VALUE!</v>
      </c>
      <c r="AB314" s="94" t="e">
        <f t="shared" si="212"/>
        <v>#VALUE!</v>
      </c>
      <c r="AC314" s="94" t="e">
        <f t="shared" si="212"/>
        <v>#VALUE!</v>
      </c>
      <c r="AD314" s="94" t="e">
        <f t="shared" si="212"/>
        <v>#VALUE!</v>
      </c>
      <c r="AE314" s="94" t="e">
        <f t="shared" si="212"/>
        <v>#VALUE!</v>
      </c>
      <c r="AF314" s="94" t="e">
        <f t="shared" si="212"/>
        <v>#VALUE!</v>
      </c>
      <c r="AG314" s="94" t="e">
        <f t="shared" si="212"/>
        <v>#VALUE!</v>
      </c>
      <c r="AH314" s="94" t="e">
        <f t="shared" si="212"/>
        <v>#VALUE!</v>
      </c>
      <c r="AI314" s="94" t="e">
        <f t="shared" si="212"/>
        <v>#VALUE!</v>
      </c>
      <c r="AJ314" s="94" t="e">
        <f t="shared" si="212"/>
        <v>#VALUE!</v>
      </c>
      <c r="AK314" s="527"/>
      <c r="AL314" s="530"/>
      <c r="AM314" s="533"/>
      <c r="AN314" s="481"/>
      <c r="AO314" s="479"/>
      <c r="AQ314" s="502"/>
      <c r="AR314" s="502"/>
    </row>
    <row r="315" spans="2:44" x14ac:dyDescent="0.15">
      <c r="B315" s="518"/>
      <c r="C315" s="505"/>
      <c r="D315" s="519"/>
      <c r="E315" s="153" t="s">
        <v>145</v>
      </c>
      <c r="F315" s="154" t="e">
        <f>IF(EDATE(F290,1)&gt;$F$8,"",EDATE(F290,1))</f>
        <v>#VALUE!</v>
      </c>
      <c r="G315" s="94" t="e">
        <f t="shared" ref="G315:AJ315" si="213">IF(G314&gt;$F$8,"",IF(F315=EOMONTH(DATE($F312,$G312,1),0),"",IF(F315="","",F315+1)))</f>
        <v>#VALUE!</v>
      </c>
      <c r="H315" s="94" t="e">
        <f t="shared" si="213"/>
        <v>#VALUE!</v>
      </c>
      <c r="I315" s="94" t="e">
        <f t="shared" si="213"/>
        <v>#VALUE!</v>
      </c>
      <c r="J315" s="94" t="e">
        <f t="shared" si="213"/>
        <v>#VALUE!</v>
      </c>
      <c r="K315" s="94" t="e">
        <f t="shared" si="213"/>
        <v>#VALUE!</v>
      </c>
      <c r="L315" s="94" t="e">
        <f t="shared" si="213"/>
        <v>#VALUE!</v>
      </c>
      <c r="M315" s="94" t="e">
        <f t="shared" si="213"/>
        <v>#VALUE!</v>
      </c>
      <c r="N315" s="94" t="e">
        <f t="shared" si="213"/>
        <v>#VALUE!</v>
      </c>
      <c r="O315" s="94" t="e">
        <f t="shared" si="213"/>
        <v>#VALUE!</v>
      </c>
      <c r="P315" s="94" t="e">
        <f t="shared" si="213"/>
        <v>#VALUE!</v>
      </c>
      <c r="Q315" s="94" t="e">
        <f t="shared" si="213"/>
        <v>#VALUE!</v>
      </c>
      <c r="R315" s="94" t="e">
        <f t="shared" si="213"/>
        <v>#VALUE!</v>
      </c>
      <c r="S315" s="94" t="e">
        <f t="shared" si="213"/>
        <v>#VALUE!</v>
      </c>
      <c r="T315" s="94" t="e">
        <f t="shared" si="213"/>
        <v>#VALUE!</v>
      </c>
      <c r="U315" s="94" t="e">
        <f t="shared" si="213"/>
        <v>#VALUE!</v>
      </c>
      <c r="V315" s="94" t="e">
        <f t="shared" si="213"/>
        <v>#VALUE!</v>
      </c>
      <c r="W315" s="94" t="e">
        <f t="shared" si="213"/>
        <v>#VALUE!</v>
      </c>
      <c r="X315" s="94" t="e">
        <f t="shared" si="213"/>
        <v>#VALUE!</v>
      </c>
      <c r="Y315" s="94" t="e">
        <f t="shared" si="213"/>
        <v>#VALUE!</v>
      </c>
      <c r="Z315" s="94" t="e">
        <f t="shared" si="213"/>
        <v>#VALUE!</v>
      </c>
      <c r="AA315" s="94" t="e">
        <f t="shared" si="213"/>
        <v>#VALUE!</v>
      </c>
      <c r="AB315" s="94" t="e">
        <f t="shared" si="213"/>
        <v>#VALUE!</v>
      </c>
      <c r="AC315" s="94" t="e">
        <f t="shared" si="213"/>
        <v>#VALUE!</v>
      </c>
      <c r="AD315" s="94" t="e">
        <f t="shared" si="213"/>
        <v>#VALUE!</v>
      </c>
      <c r="AE315" s="94" t="e">
        <f t="shared" si="213"/>
        <v>#VALUE!</v>
      </c>
      <c r="AF315" s="94" t="e">
        <f t="shared" si="213"/>
        <v>#VALUE!</v>
      </c>
      <c r="AG315" s="94" t="e">
        <f t="shared" si="213"/>
        <v>#VALUE!</v>
      </c>
      <c r="AH315" s="94" t="e">
        <f t="shared" si="213"/>
        <v>#VALUE!</v>
      </c>
      <c r="AI315" s="94" t="e">
        <f t="shared" si="213"/>
        <v>#VALUE!</v>
      </c>
      <c r="AJ315" s="94" t="e">
        <f t="shared" si="213"/>
        <v>#VALUE!</v>
      </c>
      <c r="AK315" s="527"/>
      <c r="AL315" s="530"/>
      <c r="AM315" s="533"/>
      <c r="AN315" s="481"/>
      <c r="AO315" s="479"/>
      <c r="AQ315" s="502"/>
      <c r="AR315" s="502"/>
    </row>
    <row r="316" spans="2:44" x14ac:dyDescent="0.15">
      <c r="B316" s="520"/>
      <c r="C316" s="521"/>
      <c r="D316" s="522"/>
      <c r="E316" s="89" t="s">
        <v>65</v>
      </c>
      <c r="F316" s="155" t="str">
        <f>IFERROR(TEXT(WEEKDAY(+F315),"aaa"),"")</f>
        <v/>
      </c>
      <c r="G316" s="155" t="str">
        <f t="shared" ref="G316:AJ316" si="214">IFERROR(TEXT(WEEKDAY(+G315),"aaa"),"")</f>
        <v/>
      </c>
      <c r="H316" s="155" t="str">
        <f t="shared" si="214"/>
        <v/>
      </c>
      <c r="I316" s="155" t="str">
        <f t="shared" si="214"/>
        <v/>
      </c>
      <c r="J316" s="155" t="str">
        <f t="shared" si="214"/>
        <v/>
      </c>
      <c r="K316" s="155" t="str">
        <f t="shared" si="214"/>
        <v/>
      </c>
      <c r="L316" s="155" t="str">
        <f t="shared" si="214"/>
        <v/>
      </c>
      <c r="M316" s="155" t="str">
        <f t="shared" si="214"/>
        <v/>
      </c>
      <c r="N316" s="155" t="str">
        <f t="shared" si="214"/>
        <v/>
      </c>
      <c r="O316" s="155" t="str">
        <f t="shared" si="214"/>
        <v/>
      </c>
      <c r="P316" s="155" t="str">
        <f t="shared" si="214"/>
        <v/>
      </c>
      <c r="Q316" s="155" t="str">
        <f t="shared" si="214"/>
        <v/>
      </c>
      <c r="R316" s="155" t="str">
        <f t="shared" si="214"/>
        <v/>
      </c>
      <c r="S316" s="155" t="str">
        <f t="shared" si="214"/>
        <v/>
      </c>
      <c r="T316" s="155" t="str">
        <f t="shared" si="214"/>
        <v/>
      </c>
      <c r="U316" s="155" t="str">
        <f t="shared" si="214"/>
        <v/>
      </c>
      <c r="V316" s="155" t="str">
        <f t="shared" si="214"/>
        <v/>
      </c>
      <c r="W316" s="155" t="str">
        <f t="shared" si="214"/>
        <v/>
      </c>
      <c r="X316" s="155" t="str">
        <f t="shared" si="214"/>
        <v/>
      </c>
      <c r="Y316" s="155" t="str">
        <f t="shared" si="214"/>
        <v/>
      </c>
      <c r="Z316" s="155" t="str">
        <f t="shared" si="214"/>
        <v/>
      </c>
      <c r="AA316" s="155" t="str">
        <f t="shared" si="214"/>
        <v/>
      </c>
      <c r="AB316" s="155" t="str">
        <f t="shared" si="214"/>
        <v/>
      </c>
      <c r="AC316" s="155" t="str">
        <f t="shared" si="214"/>
        <v/>
      </c>
      <c r="AD316" s="155" t="str">
        <f t="shared" si="214"/>
        <v/>
      </c>
      <c r="AE316" s="155" t="str">
        <f t="shared" si="214"/>
        <v/>
      </c>
      <c r="AF316" s="155" t="str">
        <f t="shared" si="214"/>
        <v/>
      </c>
      <c r="AG316" s="155" t="str">
        <f t="shared" si="214"/>
        <v/>
      </c>
      <c r="AH316" s="155" t="str">
        <f t="shared" si="214"/>
        <v/>
      </c>
      <c r="AI316" s="155" t="str">
        <f t="shared" si="214"/>
        <v/>
      </c>
      <c r="AJ316" s="155" t="str">
        <f t="shared" si="214"/>
        <v/>
      </c>
      <c r="AK316" s="527"/>
      <c r="AL316" s="530"/>
      <c r="AM316" s="533"/>
      <c r="AN316" s="481"/>
      <c r="AO316" s="479"/>
      <c r="AQ316" s="502"/>
      <c r="AR316" s="502"/>
    </row>
    <row r="317" spans="2:44" ht="21" customHeight="1" x14ac:dyDescent="0.15">
      <c r="B317" s="156" t="s">
        <v>146</v>
      </c>
      <c r="C317" s="157" t="s">
        <v>126</v>
      </c>
      <c r="D317" s="101" t="s">
        <v>155</v>
      </c>
      <c r="E317" s="102" t="s">
        <v>149</v>
      </c>
      <c r="F317" s="103" t="s">
        <v>110</v>
      </c>
      <c r="G317" s="104" t="s">
        <v>110</v>
      </c>
      <c r="H317" s="104" t="s">
        <v>110</v>
      </c>
      <c r="I317" s="104" t="s">
        <v>110</v>
      </c>
      <c r="J317" s="104" t="s">
        <v>110</v>
      </c>
      <c r="K317" s="104" t="s">
        <v>110</v>
      </c>
      <c r="L317" s="104" t="s">
        <v>110</v>
      </c>
      <c r="M317" s="104" t="s">
        <v>110</v>
      </c>
      <c r="N317" s="104" t="s">
        <v>110</v>
      </c>
      <c r="O317" s="104" t="s">
        <v>110</v>
      </c>
      <c r="P317" s="104" t="s">
        <v>110</v>
      </c>
      <c r="Q317" s="104" t="s">
        <v>110</v>
      </c>
      <c r="R317" s="104" t="s">
        <v>110</v>
      </c>
      <c r="S317" s="104" t="s">
        <v>110</v>
      </c>
      <c r="T317" s="104" t="s">
        <v>110</v>
      </c>
      <c r="U317" s="104" t="s">
        <v>110</v>
      </c>
      <c r="V317" s="104" t="s">
        <v>110</v>
      </c>
      <c r="W317" s="104" t="s">
        <v>110</v>
      </c>
      <c r="X317" s="104" t="s">
        <v>110</v>
      </c>
      <c r="Y317" s="104" t="s">
        <v>110</v>
      </c>
      <c r="Z317" s="104" t="s">
        <v>110</v>
      </c>
      <c r="AA317" s="104" t="s">
        <v>110</v>
      </c>
      <c r="AB317" s="104" t="s">
        <v>110</v>
      </c>
      <c r="AC317" s="104" t="s">
        <v>110</v>
      </c>
      <c r="AD317" s="104" t="s">
        <v>110</v>
      </c>
      <c r="AE317" s="104" t="s">
        <v>110</v>
      </c>
      <c r="AF317" s="104" t="s">
        <v>110</v>
      </c>
      <c r="AG317" s="104" t="s">
        <v>110</v>
      </c>
      <c r="AH317" s="104" t="s">
        <v>110</v>
      </c>
      <c r="AI317" s="104" t="s">
        <v>110</v>
      </c>
      <c r="AJ317" s="176" t="s">
        <v>110</v>
      </c>
      <c r="AK317" s="528"/>
      <c r="AL317" s="531"/>
      <c r="AM317" s="534"/>
      <c r="AN317" s="106" t="s">
        <v>163</v>
      </c>
      <c r="AO317" s="105" t="s">
        <v>108</v>
      </c>
      <c r="AQ317" s="503"/>
      <c r="AR317" s="503"/>
    </row>
    <row r="318" spans="2:44" ht="13.5" customHeight="1" x14ac:dyDescent="0.15">
      <c r="B318" s="506" t="s">
        <v>75</v>
      </c>
      <c r="C318" s="509" t="s">
        <v>76</v>
      </c>
      <c r="D318" s="107" t="s">
        <v>136</v>
      </c>
      <c r="E318" s="108"/>
      <c r="F318" s="177"/>
      <c r="G318" s="165"/>
      <c r="H318" s="165"/>
      <c r="I318" s="165"/>
      <c r="J318" s="165"/>
      <c r="K318" s="165"/>
      <c r="L318" s="165"/>
      <c r="M318" s="165"/>
      <c r="N318" s="165"/>
      <c r="O318" s="165"/>
      <c r="P318" s="165"/>
      <c r="Q318" s="165"/>
      <c r="R318" s="165"/>
      <c r="S318" s="165"/>
      <c r="T318" s="165"/>
      <c r="U318" s="165"/>
      <c r="V318" s="165"/>
      <c r="W318" s="165"/>
      <c r="X318" s="165"/>
      <c r="Y318" s="165"/>
      <c r="Z318" s="165"/>
      <c r="AA318" s="165"/>
      <c r="AB318" s="165"/>
      <c r="AC318" s="165"/>
      <c r="AD318" s="165"/>
      <c r="AE318" s="165"/>
      <c r="AF318" s="165"/>
      <c r="AG318" s="165"/>
      <c r="AH318" s="165"/>
      <c r="AI318" s="165"/>
      <c r="AJ318" s="178"/>
      <c r="AK318" s="112">
        <f>IF(D318="","",COUNT($F$315:$AJ$315)-AL318)</f>
        <v>0</v>
      </c>
      <c r="AL318" s="113">
        <f>IF(D318="","",AQ318+AR318)</f>
        <v>0</v>
      </c>
      <c r="AM318" s="113">
        <f>IF(D318="","",COUNTIF(F318:AJ318,"休"))</f>
        <v>0</v>
      </c>
      <c r="AN318" s="84" t="str">
        <f>IF(D318="","",IFERROR(ROUND(AM318/AK318,3),""))</f>
        <v/>
      </c>
      <c r="AO318" s="512" t="e">
        <f>ROUND(AVERAGE(AN318:AN333),3)</f>
        <v>#DIV/0!</v>
      </c>
      <c r="AQ318" s="114">
        <f>+COUNTIF(F318:AJ318,"－")</f>
        <v>0</v>
      </c>
      <c r="AR318" s="114">
        <f>+COUNTIF(F318:AJ318,"外")</f>
        <v>0</v>
      </c>
    </row>
    <row r="319" spans="2:44" ht="13.5" customHeight="1" x14ac:dyDescent="0.15">
      <c r="B319" s="507"/>
      <c r="C319" s="510"/>
      <c r="D319" s="115" t="s">
        <v>137</v>
      </c>
      <c r="E319" s="108"/>
      <c r="F319" s="116"/>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62"/>
      <c r="AK319" s="112">
        <f>IF(D319="","",COUNT($F$315:$AJ$315)-AL319)</f>
        <v>0</v>
      </c>
      <c r="AL319" s="113">
        <f t="shared" ref="AL319:AL323" si="215">IF(D319="","",AQ319+AR319)</f>
        <v>0</v>
      </c>
      <c r="AM319" s="113">
        <f t="shared" ref="AM319:AM323" si="216">IF(D319="","",COUNTIF(F319:AJ319,"休"))</f>
        <v>0</v>
      </c>
      <c r="AN319" s="84" t="str">
        <f t="shared" ref="AN319:AN323" si="217">IF(D319="","",IFERROR(ROUND(AM319/AK319,3),""))</f>
        <v/>
      </c>
      <c r="AO319" s="513"/>
      <c r="AQ319" s="114">
        <f>+COUNTIF(F319:AJ319,"－")</f>
        <v>0</v>
      </c>
      <c r="AR319" s="114">
        <f>+COUNTIF(F319:AJ319,"外")</f>
        <v>0</v>
      </c>
    </row>
    <row r="320" spans="2:44" x14ac:dyDescent="0.15">
      <c r="B320" s="507"/>
      <c r="C320" s="510"/>
      <c r="D320" s="120" t="s">
        <v>138</v>
      </c>
      <c r="E320" s="108"/>
      <c r="F320" s="116"/>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62"/>
      <c r="AK320" s="112">
        <f>IF(D320="","",COUNT($F$315:$AJ$315)-AL320)</f>
        <v>0</v>
      </c>
      <c r="AL320" s="113">
        <f t="shared" si="215"/>
        <v>0</v>
      </c>
      <c r="AM320" s="113">
        <f t="shared" si="216"/>
        <v>0</v>
      </c>
      <c r="AN320" s="84" t="str">
        <f t="shared" si="217"/>
        <v/>
      </c>
      <c r="AO320" s="513"/>
      <c r="AQ320" s="114">
        <f>+COUNTIF(F320:AJ320,"－")</f>
        <v>0</v>
      </c>
      <c r="AR320" s="114">
        <f t="shared" ref="AR320:AR323" si="218">+COUNTIF(F320:AJ320,"外")</f>
        <v>0</v>
      </c>
    </row>
    <row r="321" spans="2:44" x14ac:dyDescent="0.15">
      <c r="B321" s="507"/>
      <c r="C321" s="510"/>
      <c r="D321" s="120" t="s">
        <v>139</v>
      </c>
      <c r="E321" s="121"/>
      <c r="F321" s="116"/>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62"/>
      <c r="AK321" s="112">
        <f t="shared" ref="AK321:AK323" si="219">IF(D321="","",COUNT($F$315:$AJ$315)-AL321)</f>
        <v>0</v>
      </c>
      <c r="AL321" s="113">
        <f t="shared" si="215"/>
        <v>0</v>
      </c>
      <c r="AM321" s="113">
        <f t="shared" si="216"/>
        <v>0</v>
      </c>
      <c r="AN321" s="84" t="str">
        <f t="shared" si="217"/>
        <v/>
      </c>
      <c r="AO321" s="513"/>
      <c r="AQ321" s="114">
        <f>+COUNTIF(F321:AJ321,"－")</f>
        <v>0</v>
      </c>
      <c r="AR321" s="114">
        <f t="shared" si="218"/>
        <v>0</v>
      </c>
    </row>
    <row r="322" spans="2:44" x14ac:dyDescent="0.15">
      <c r="B322" s="507"/>
      <c r="C322" s="510"/>
      <c r="D322" s="120" t="s">
        <v>140</v>
      </c>
      <c r="E322" s="108"/>
      <c r="F322" s="116"/>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62"/>
      <c r="AK322" s="112">
        <f t="shared" si="219"/>
        <v>0</v>
      </c>
      <c r="AL322" s="113">
        <f t="shared" si="215"/>
        <v>0</v>
      </c>
      <c r="AM322" s="113">
        <f t="shared" si="216"/>
        <v>0</v>
      </c>
      <c r="AN322" s="84" t="str">
        <f t="shared" si="217"/>
        <v/>
      </c>
      <c r="AO322" s="513"/>
      <c r="AQ322" s="114">
        <f t="shared" ref="AQ322:AQ323" si="220">+COUNTIF(F322:AJ322,"－")</f>
        <v>0</v>
      </c>
      <c r="AR322" s="114">
        <f t="shared" si="218"/>
        <v>0</v>
      </c>
    </row>
    <row r="323" spans="2:44" x14ac:dyDescent="0.15">
      <c r="B323" s="508"/>
      <c r="C323" s="511"/>
      <c r="D323" s="122">
        <f>E$30</f>
        <v>0</v>
      </c>
      <c r="E323" s="123"/>
      <c r="F323" s="179"/>
      <c r="G323" s="170"/>
      <c r="H323" s="170"/>
      <c r="I323" s="170"/>
      <c r="J323" s="170"/>
      <c r="K323" s="170"/>
      <c r="L323" s="170"/>
      <c r="M323" s="170"/>
      <c r="N323" s="170"/>
      <c r="O323" s="170"/>
      <c r="P323" s="170"/>
      <c r="Q323" s="170"/>
      <c r="R323" s="170"/>
      <c r="S323" s="170"/>
      <c r="T323" s="170"/>
      <c r="U323" s="170"/>
      <c r="V323" s="170"/>
      <c r="W323" s="170"/>
      <c r="X323" s="170"/>
      <c r="Y323" s="170"/>
      <c r="Z323" s="170"/>
      <c r="AA323" s="170"/>
      <c r="AB323" s="170"/>
      <c r="AC323" s="170"/>
      <c r="AD323" s="170"/>
      <c r="AE323" s="170"/>
      <c r="AF323" s="170"/>
      <c r="AG323" s="170"/>
      <c r="AH323" s="170"/>
      <c r="AI323" s="170"/>
      <c r="AJ323" s="180"/>
      <c r="AK323" s="112">
        <f t="shared" si="219"/>
        <v>0</v>
      </c>
      <c r="AL323" s="113">
        <f t="shared" si="215"/>
        <v>0</v>
      </c>
      <c r="AM323" s="128">
        <f t="shared" si="216"/>
        <v>0</v>
      </c>
      <c r="AN323" s="84" t="str">
        <f t="shared" si="217"/>
        <v/>
      </c>
      <c r="AO323" s="513"/>
      <c r="AQ323" s="114">
        <f t="shared" si="220"/>
        <v>0</v>
      </c>
      <c r="AR323" s="114">
        <f t="shared" si="218"/>
        <v>0</v>
      </c>
    </row>
    <row r="324" spans="2:44" ht="15" x14ac:dyDescent="0.15">
      <c r="B324" s="506" t="s">
        <v>77</v>
      </c>
      <c r="C324" s="509" t="s">
        <v>78</v>
      </c>
      <c r="D324" s="101" t="s">
        <v>127</v>
      </c>
      <c r="E324" s="129" t="s">
        <v>149</v>
      </c>
      <c r="F324" s="103" t="s">
        <v>167</v>
      </c>
      <c r="G324" s="104" t="s">
        <v>168</v>
      </c>
      <c r="H324" s="104" t="s">
        <v>168</v>
      </c>
      <c r="I324" s="104" t="s">
        <v>168</v>
      </c>
      <c r="J324" s="104" t="s">
        <v>168</v>
      </c>
      <c r="K324" s="104" t="s">
        <v>168</v>
      </c>
      <c r="L324" s="104" t="s">
        <v>168</v>
      </c>
      <c r="M324" s="104" t="s">
        <v>168</v>
      </c>
      <c r="N324" s="104" t="s">
        <v>168</v>
      </c>
      <c r="O324" s="104" t="s">
        <v>168</v>
      </c>
      <c r="P324" s="104" t="s">
        <v>168</v>
      </c>
      <c r="Q324" s="104" t="s">
        <v>168</v>
      </c>
      <c r="R324" s="104" t="s">
        <v>168</v>
      </c>
      <c r="S324" s="104" t="s">
        <v>168</v>
      </c>
      <c r="T324" s="104" t="s">
        <v>167</v>
      </c>
      <c r="U324" s="104" t="s">
        <v>165</v>
      </c>
      <c r="V324" s="104" t="s">
        <v>167</v>
      </c>
      <c r="W324" s="104" t="s">
        <v>168</v>
      </c>
      <c r="X324" s="104" t="s">
        <v>168</v>
      </c>
      <c r="Y324" s="104" t="s">
        <v>168</v>
      </c>
      <c r="Z324" s="104" t="s">
        <v>168</v>
      </c>
      <c r="AA324" s="104" t="s">
        <v>168</v>
      </c>
      <c r="AB324" s="104" t="s">
        <v>168</v>
      </c>
      <c r="AC324" s="104" t="s">
        <v>166</v>
      </c>
      <c r="AD324" s="104" t="s">
        <v>168</v>
      </c>
      <c r="AE324" s="104" t="s">
        <v>168</v>
      </c>
      <c r="AF324" s="104" t="s">
        <v>168</v>
      </c>
      <c r="AG324" s="104" t="s">
        <v>165</v>
      </c>
      <c r="AH324" s="104" t="s">
        <v>168</v>
      </c>
      <c r="AI324" s="104" t="s">
        <v>168</v>
      </c>
      <c r="AJ324" s="176" t="s">
        <v>167</v>
      </c>
      <c r="AK324" s="131"/>
      <c r="AL324" s="114"/>
      <c r="AM324" s="132"/>
      <c r="AN324" s="133"/>
      <c r="AO324" s="513"/>
    </row>
    <row r="325" spans="2:44" x14ac:dyDescent="0.15">
      <c r="B325" s="507"/>
      <c r="C325" s="510"/>
      <c r="D325" s="134" t="s">
        <v>136</v>
      </c>
      <c r="E325" s="108"/>
      <c r="F325" s="169"/>
      <c r="G325" s="126"/>
      <c r="H325" s="126"/>
      <c r="I325" s="126"/>
      <c r="J325" s="126"/>
      <c r="K325" s="126"/>
      <c r="L325" s="126"/>
      <c r="M325" s="126"/>
      <c r="N325" s="126"/>
      <c r="O325" s="126"/>
      <c r="P325" s="126"/>
      <c r="Q325" s="126"/>
      <c r="R325" s="126"/>
      <c r="S325" s="126"/>
      <c r="T325" s="126"/>
      <c r="U325" s="126"/>
      <c r="V325" s="126"/>
      <c r="W325" s="126"/>
      <c r="X325" s="126"/>
      <c r="Y325" s="126"/>
      <c r="Z325" s="126"/>
      <c r="AA325" s="126"/>
      <c r="AB325" s="126"/>
      <c r="AC325" s="126"/>
      <c r="AD325" s="126"/>
      <c r="AE325" s="126"/>
      <c r="AF325" s="126"/>
      <c r="AG325" s="126"/>
      <c r="AH325" s="126"/>
      <c r="AI325" s="126"/>
      <c r="AJ325" s="181"/>
      <c r="AK325" s="112">
        <f>IF(D325="","",COUNT($F$315:$AJ$315)-AL325)</f>
        <v>0</v>
      </c>
      <c r="AL325" s="113">
        <f>IF(D325="","",AQ325+AR325)</f>
        <v>0</v>
      </c>
      <c r="AM325" s="113">
        <f>IF(D325="","",COUNTIF(F325:AJ325,"休"))</f>
        <v>0</v>
      </c>
      <c r="AN325" s="84" t="str">
        <f>IF(D325="","",IFERROR(ROUND(AM325/AK325,3),""))</f>
        <v/>
      </c>
      <c r="AO325" s="513"/>
      <c r="AQ325" s="114">
        <f>+COUNTIF(F325:AJ325,"－")</f>
        <v>0</v>
      </c>
      <c r="AR325" s="114">
        <f>+COUNTIF(F325:AJ325,"外")</f>
        <v>0</v>
      </c>
    </row>
    <row r="326" spans="2:44" x14ac:dyDescent="0.15">
      <c r="B326" s="507"/>
      <c r="C326" s="510"/>
      <c r="D326" s="115" t="s">
        <v>137</v>
      </c>
      <c r="E326" s="135"/>
      <c r="F326" s="116"/>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62"/>
      <c r="AK326" s="112">
        <f>IF(D326="","",COUNT($F$315:$AJ$315)-AL326)</f>
        <v>0</v>
      </c>
      <c r="AL326" s="113">
        <f t="shared" ref="AL326:AL328" si="221">IF(D326="","",AQ326+AR326)</f>
        <v>0</v>
      </c>
      <c r="AM326" s="113">
        <f t="shared" ref="AM326:AM328" si="222">IF(D326="","",COUNTIF(F326:AJ326,"休"))</f>
        <v>0</v>
      </c>
      <c r="AN326" s="84" t="str">
        <f t="shared" ref="AN326:AN328" si="223">IF(D326="","",IFERROR(ROUND(AM326/AK326,3),""))</f>
        <v/>
      </c>
      <c r="AO326" s="513"/>
      <c r="AQ326" s="114">
        <f>+COUNTIF(F326:AJ326,"－")</f>
        <v>0</v>
      </c>
      <c r="AR326" s="114">
        <f>+COUNTIF(F326:AJ326,"外")</f>
        <v>0</v>
      </c>
    </row>
    <row r="327" spans="2:44" x14ac:dyDescent="0.15">
      <c r="B327" s="507"/>
      <c r="C327" s="510"/>
      <c r="E327" s="135"/>
      <c r="F327" s="116"/>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62"/>
      <c r="AK327" s="112" t="str">
        <f>IF(D327="","",COUNT($F$315:$AJ$315)-AL327)</f>
        <v/>
      </c>
      <c r="AL327" s="113" t="str">
        <f t="shared" si="221"/>
        <v/>
      </c>
      <c r="AM327" s="113" t="str">
        <f t="shared" si="222"/>
        <v/>
      </c>
      <c r="AN327" s="84" t="str">
        <f t="shared" si="223"/>
        <v/>
      </c>
      <c r="AO327" s="513"/>
      <c r="AQ327" s="114">
        <f>+COUNTIF(F327:AJ327,"－")</f>
        <v>0</v>
      </c>
      <c r="AR327" s="114">
        <f>+COUNTIF(F327:AJ327,"外")</f>
        <v>0</v>
      </c>
    </row>
    <row r="328" spans="2:44" x14ac:dyDescent="0.15">
      <c r="B328" s="507"/>
      <c r="C328" s="511"/>
      <c r="D328" s="136"/>
      <c r="E328" s="128"/>
      <c r="F328" s="179"/>
      <c r="G328" s="170"/>
      <c r="H328" s="170"/>
      <c r="I328" s="170"/>
      <c r="J328" s="170"/>
      <c r="K328" s="170"/>
      <c r="L328" s="170"/>
      <c r="M328" s="170"/>
      <c r="N328" s="170"/>
      <c r="O328" s="170"/>
      <c r="P328" s="170"/>
      <c r="Q328" s="170"/>
      <c r="R328" s="170"/>
      <c r="S328" s="170"/>
      <c r="T328" s="170"/>
      <c r="U328" s="170"/>
      <c r="V328" s="170"/>
      <c r="W328" s="170"/>
      <c r="X328" s="170"/>
      <c r="Y328" s="170"/>
      <c r="Z328" s="170"/>
      <c r="AA328" s="170"/>
      <c r="AB328" s="170"/>
      <c r="AC328" s="170"/>
      <c r="AD328" s="170"/>
      <c r="AE328" s="170"/>
      <c r="AF328" s="170"/>
      <c r="AG328" s="170"/>
      <c r="AH328" s="170"/>
      <c r="AI328" s="170"/>
      <c r="AJ328" s="180"/>
      <c r="AK328" s="112" t="str">
        <f t="shared" ref="AK328" si="224">IF(D328="","",COUNT($F$315:$AJ$315)-AL328)</f>
        <v/>
      </c>
      <c r="AL328" s="113" t="str">
        <f t="shared" si="221"/>
        <v/>
      </c>
      <c r="AM328" s="113" t="str">
        <f t="shared" si="222"/>
        <v/>
      </c>
      <c r="AN328" s="84" t="str">
        <f t="shared" si="223"/>
        <v/>
      </c>
      <c r="AO328" s="513"/>
      <c r="AQ328" s="114">
        <f>+COUNTIF(F328:AJ328,"－")</f>
        <v>0</v>
      </c>
      <c r="AR328" s="114">
        <f>+COUNTIF(F328:AJ328,"外")</f>
        <v>0</v>
      </c>
    </row>
    <row r="329" spans="2:44" ht="15" x14ac:dyDescent="0.15">
      <c r="B329" s="507"/>
      <c r="C329" s="509" t="s">
        <v>79</v>
      </c>
      <c r="D329" s="101" t="s">
        <v>148</v>
      </c>
      <c r="E329" s="138" t="s">
        <v>149</v>
      </c>
      <c r="F329" s="103" t="s">
        <v>110</v>
      </c>
      <c r="G329" s="104" t="s">
        <v>110</v>
      </c>
      <c r="H329" s="104" t="s">
        <v>110</v>
      </c>
      <c r="I329" s="104" t="s">
        <v>110</v>
      </c>
      <c r="J329" s="104" t="s">
        <v>110</v>
      </c>
      <c r="K329" s="104" t="s">
        <v>110</v>
      </c>
      <c r="L329" s="104" t="s">
        <v>110</v>
      </c>
      <c r="M329" s="104" t="s">
        <v>110</v>
      </c>
      <c r="N329" s="104" t="s">
        <v>110</v>
      </c>
      <c r="O329" s="104" t="s">
        <v>110</v>
      </c>
      <c r="P329" s="104" t="s">
        <v>110</v>
      </c>
      <c r="Q329" s="104" t="s">
        <v>110</v>
      </c>
      <c r="R329" s="104" t="s">
        <v>110</v>
      </c>
      <c r="S329" s="104" t="s">
        <v>110</v>
      </c>
      <c r="T329" s="104" t="s">
        <v>110</v>
      </c>
      <c r="U329" s="104" t="s">
        <v>110</v>
      </c>
      <c r="V329" s="104" t="s">
        <v>110</v>
      </c>
      <c r="W329" s="104" t="s">
        <v>110</v>
      </c>
      <c r="X329" s="104" t="s">
        <v>110</v>
      </c>
      <c r="Y329" s="104" t="s">
        <v>110</v>
      </c>
      <c r="Z329" s="104" t="s">
        <v>110</v>
      </c>
      <c r="AA329" s="104" t="s">
        <v>110</v>
      </c>
      <c r="AB329" s="104" t="s">
        <v>110</v>
      </c>
      <c r="AC329" s="104" t="s">
        <v>110</v>
      </c>
      <c r="AD329" s="104" t="s">
        <v>110</v>
      </c>
      <c r="AE329" s="104" t="s">
        <v>110</v>
      </c>
      <c r="AF329" s="104" t="s">
        <v>110</v>
      </c>
      <c r="AG329" s="104" t="s">
        <v>110</v>
      </c>
      <c r="AH329" s="104" t="s">
        <v>110</v>
      </c>
      <c r="AI329" s="104" t="s">
        <v>110</v>
      </c>
      <c r="AJ329" s="176" t="s">
        <v>110</v>
      </c>
      <c r="AK329" s="131"/>
      <c r="AL329" s="114"/>
      <c r="AM329" s="139"/>
      <c r="AN329" s="133"/>
      <c r="AO329" s="513"/>
    </row>
    <row r="330" spans="2:44" x14ac:dyDescent="0.15">
      <c r="B330" s="507"/>
      <c r="C330" s="510"/>
      <c r="D330" s="140" t="s">
        <v>137</v>
      </c>
      <c r="E330" s="108"/>
      <c r="F330" s="169"/>
      <c r="G330" s="126"/>
      <c r="H330" s="126"/>
      <c r="I330" s="126"/>
      <c r="J330" s="126"/>
      <c r="K330" s="126"/>
      <c r="L330" s="126"/>
      <c r="M330" s="126"/>
      <c r="N330" s="126"/>
      <c r="O330" s="126"/>
      <c r="P330" s="126"/>
      <c r="Q330" s="126"/>
      <c r="R330" s="126"/>
      <c r="S330" s="126"/>
      <c r="T330" s="126"/>
      <c r="U330" s="126"/>
      <c r="V330" s="126"/>
      <c r="W330" s="126"/>
      <c r="X330" s="126"/>
      <c r="Y330" s="126"/>
      <c r="Z330" s="126"/>
      <c r="AA330" s="126"/>
      <c r="AB330" s="126"/>
      <c r="AC330" s="126"/>
      <c r="AD330" s="126"/>
      <c r="AE330" s="126"/>
      <c r="AF330" s="126"/>
      <c r="AG330" s="126"/>
      <c r="AH330" s="126"/>
      <c r="AI330" s="126"/>
      <c r="AJ330" s="181"/>
      <c r="AK330" s="112">
        <f>IF(D330="","",COUNT($F$315:$AJ$315)-AL330)</f>
        <v>0</v>
      </c>
      <c r="AL330" s="113">
        <f>IF(D330="","",AQ330+AR330)</f>
        <v>0</v>
      </c>
      <c r="AM330" s="113">
        <f>IF(D330="","",COUNTIF(F330:AJ330,"休"))</f>
        <v>0</v>
      </c>
      <c r="AN330" s="84" t="str">
        <f>IF(D330="","",IFERROR(ROUND(AM330/AK330,3),""))</f>
        <v/>
      </c>
      <c r="AO330" s="513"/>
      <c r="AQ330" s="114">
        <f>+COUNTIF(F330:AJ330,"－")</f>
        <v>0</v>
      </c>
      <c r="AR330" s="114">
        <f>+COUNTIF(F330:AJ330,"外")</f>
        <v>0</v>
      </c>
    </row>
    <row r="331" spans="2:44" x14ac:dyDescent="0.15">
      <c r="B331" s="507"/>
      <c r="C331" s="510"/>
      <c r="E331" s="135"/>
      <c r="F331" s="116"/>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62"/>
      <c r="AK331" s="112" t="str">
        <f t="shared" ref="AK331:AK333" si="225">IF(D331="","",COUNT($F$315:$AJ$315)-AL331)</f>
        <v/>
      </c>
      <c r="AL331" s="113" t="str">
        <f t="shared" ref="AL331:AL333" si="226">IF(D331="","",AQ331+AR331)</f>
        <v/>
      </c>
      <c r="AM331" s="113" t="str">
        <f t="shared" ref="AM331:AM333" si="227">IF(D331="","",COUNTIF(F331:AJ331,"休"))</f>
        <v/>
      </c>
      <c r="AN331" s="84" t="str">
        <f t="shared" ref="AN331:AN333" si="228">IF(D331="","",IFERROR(ROUND(AM331/AK331,3),""))</f>
        <v/>
      </c>
      <c r="AO331" s="513"/>
      <c r="AQ331" s="114">
        <f>+COUNTIF(F331:AJ331,"－")</f>
        <v>0</v>
      </c>
      <c r="AR331" s="114">
        <f>+COUNTIF(F331:AJ331,"外")</f>
        <v>0</v>
      </c>
    </row>
    <row r="332" spans="2:44" x14ac:dyDescent="0.15">
      <c r="B332" s="507"/>
      <c r="C332" s="510"/>
      <c r="E332" s="135"/>
      <c r="F332" s="116"/>
      <c r="G332" s="117"/>
      <c r="H332" s="117"/>
      <c r="I332" s="117"/>
      <c r="J332" s="117"/>
      <c r="K332" s="117"/>
      <c r="L332" s="117"/>
      <c r="M332" s="117"/>
      <c r="N332" s="117"/>
      <c r="O332" s="117"/>
      <c r="P332" s="117"/>
      <c r="Q332" s="117"/>
      <c r="R332" s="117"/>
      <c r="S332" s="117"/>
      <c r="T332" s="117"/>
      <c r="U332" s="117"/>
      <c r="V332" s="117"/>
      <c r="W332" s="117"/>
      <c r="X332" s="117"/>
      <c r="Y332" s="117"/>
      <c r="Z332" s="117"/>
      <c r="AA332" s="117"/>
      <c r="AB332" s="117"/>
      <c r="AC332" s="117"/>
      <c r="AD332" s="117"/>
      <c r="AE332" s="117"/>
      <c r="AF332" s="117"/>
      <c r="AG332" s="117"/>
      <c r="AH332" s="117"/>
      <c r="AI332" s="117"/>
      <c r="AJ332" s="162"/>
      <c r="AK332" s="112" t="str">
        <f>IF(D332="","",COUNT($F$315:$AJ$315)-AL332)</f>
        <v/>
      </c>
      <c r="AL332" s="113" t="str">
        <f t="shared" si="226"/>
        <v/>
      </c>
      <c r="AM332" s="113" t="str">
        <f t="shared" si="227"/>
        <v/>
      </c>
      <c r="AN332" s="84" t="str">
        <f t="shared" si="228"/>
        <v/>
      </c>
      <c r="AO332" s="513"/>
      <c r="AQ332" s="114">
        <f>+COUNTIF(F332:AJ332,"－")</f>
        <v>0</v>
      </c>
      <c r="AR332" s="114">
        <f>+COUNTIF(F332:AJ332,"外")</f>
        <v>0</v>
      </c>
    </row>
    <row r="333" spans="2:44" ht="14.25" thickBot="1" x14ac:dyDescent="0.2">
      <c r="B333" s="508"/>
      <c r="C333" s="511"/>
      <c r="D333" s="136"/>
      <c r="E333" s="128"/>
      <c r="F333" s="179"/>
      <c r="G333" s="170"/>
      <c r="H333" s="170"/>
      <c r="I333" s="170"/>
      <c r="J333" s="170"/>
      <c r="K333" s="170"/>
      <c r="L333" s="170"/>
      <c r="M333" s="170"/>
      <c r="N333" s="170"/>
      <c r="O333" s="170"/>
      <c r="P333" s="170"/>
      <c r="Q333" s="170"/>
      <c r="R333" s="170"/>
      <c r="S333" s="170"/>
      <c r="T333" s="170"/>
      <c r="U333" s="170"/>
      <c r="V333" s="170"/>
      <c r="W333" s="170"/>
      <c r="X333" s="170"/>
      <c r="Y333" s="170"/>
      <c r="Z333" s="170"/>
      <c r="AA333" s="170"/>
      <c r="AB333" s="170"/>
      <c r="AC333" s="170"/>
      <c r="AD333" s="170"/>
      <c r="AE333" s="170"/>
      <c r="AF333" s="170"/>
      <c r="AG333" s="170"/>
      <c r="AH333" s="170"/>
      <c r="AI333" s="170"/>
      <c r="AJ333" s="180"/>
      <c r="AK333" s="144" t="str">
        <f t="shared" si="225"/>
        <v/>
      </c>
      <c r="AL333" s="128" t="str">
        <f t="shared" si="226"/>
        <v/>
      </c>
      <c r="AM333" s="128" t="str">
        <f t="shared" si="227"/>
        <v/>
      </c>
      <c r="AN333" s="84" t="str">
        <f t="shared" si="228"/>
        <v/>
      </c>
      <c r="AO333" s="514"/>
      <c r="AQ333" s="114">
        <f>+COUNTIF(F333:AJ333,"－")</f>
        <v>0</v>
      </c>
      <c r="AR333" s="114">
        <f>+COUNTIF(F333:AJ333,"外")</f>
        <v>0</v>
      </c>
    </row>
    <row r="334" spans="2:44" ht="14.25" thickBot="1" x14ac:dyDescent="0.2">
      <c r="B334" s="145"/>
      <c r="C334" s="146"/>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c r="AI334" s="111"/>
      <c r="AJ334" s="111"/>
      <c r="AK334" s="147"/>
      <c r="AN334" s="148" t="s">
        <v>153</v>
      </c>
      <c r="AO334" s="149" t="e">
        <f>IF(AO318&gt;=0.285,"OK","NG")</f>
        <v>#DIV/0!</v>
      </c>
      <c r="AQ334" s="47"/>
      <c r="AR334" s="47"/>
    </row>
    <row r="335" spans="2:44" x14ac:dyDescent="0.15">
      <c r="B335" s="145"/>
      <c r="C335" s="146"/>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c r="AG335" s="111"/>
      <c r="AH335" s="111"/>
      <c r="AI335" s="111"/>
      <c r="AJ335" s="111"/>
      <c r="AK335" s="147"/>
      <c r="AN335" s="175"/>
      <c r="AO335" s="84"/>
      <c r="AQ335" s="47"/>
      <c r="AR335" s="47"/>
    </row>
    <row r="336" spans="2:44" hidden="1" x14ac:dyDescent="0.15">
      <c r="F336" s="47" t="e">
        <f>YEAR(F339)</f>
        <v>#VALUE!</v>
      </c>
      <c r="G336" s="47" t="e">
        <f>MONTH(F339)</f>
        <v>#VALUE!</v>
      </c>
    </row>
    <row r="337" spans="2:44" ht="13.5" customHeight="1" x14ac:dyDescent="0.15">
      <c r="B337" s="515"/>
      <c r="C337" s="516"/>
      <c r="D337" s="517"/>
      <c r="E337" s="151" t="s">
        <v>141</v>
      </c>
      <c r="F337" s="523" t="e">
        <f>F339</f>
        <v>#VALUE!</v>
      </c>
      <c r="G337" s="524"/>
      <c r="H337" s="524"/>
      <c r="I337" s="524"/>
      <c r="J337" s="524"/>
      <c r="K337" s="524"/>
      <c r="L337" s="524"/>
      <c r="M337" s="524"/>
      <c r="N337" s="524"/>
      <c r="O337" s="524"/>
      <c r="P337" s="524"/>
      <c r="Q337" s="524"/>
      <c r="R337" s="524"/>
      <c r="S337" s="524"/>
      <c r="T337" s="524"/>
      <c r="U337" s="524"/>
      <c r="V337" s="524"/>
      <c r="W337" s="524"/>
      <c r="X337" s="524"/>
      <c r="Y337" s="524"/>
      <c r="Z337" s="524"/>
      <c r="AA337" s="524"/>
      <c r="AB337" s="524"/>
      <c r="AC337" s="524"/>
      <c r="AD337" s="524"/>
      <c r="AE337" s="524"/>
      <c r="AF337" s="524"/>
      <c r="AG337" s="524"/>
      <c r="AH337" s="524"/>
      <c r="AI337" s="524"/>
      <c r="AJ337" s="524"/>
      <c r="AK337" s="526" t="s">
        <v>80</v>
      </c>
      <c r="AL337" s="529" t="s">
        <v>81</v>
      </c>
      <c r="AM337" s="532" t="s">
        <v>73</v>
      </c>
      <c r="AN337" s="481" t="s">
        <v>142</v>
      </c>
      <c r="AO337" s="479" t="s">
        <v>143</v>
      </c>
      <c r="AQ337" s="502" t="s">
        <v>144</v>
      </c>
      <c r="AR337" s="502" t="s">
        <v>109</v>
      </c>
    </row>
    <row r="338" spans="2:44" hidden="1" x14ac:dyDescent="0.15">
      <c r="B338" s="518"/>
      <c r="C338" s="505"/>
      <c r="D338" s="519"/>
      <c r="E338" s="152"/>
      <c r="F338" s="94" t="e">
        <f>DATE($F336,$G336,1)</f>
        <v>#VALUE!</v>
      </c>
      <c r="G338" s="94" t="e">
        <f t="shared" ref="G338:AJ338" si="229">F338+1</f>
        <v>#VALUE!</v>
      </c>
      <c r="H338" s="94" t="e">
        <f t="shared" si="229"/>
        <v>#VALUE!</v>
      </c>
      <c r="I338" s="94" t="e">
        <f t="shared" si="229"/>
        <v>#VALUE!</v>
      </c>
      <c r="J338" s="94" t="e">
        <f t="shared" si="229"/>
        <v>#VALUE!</v>
      </c>
      <c r="K338" s="94" t="e">
        <f t="shared" si="229"/>
        <v>#VALUE!</v>
      </c>
      <c r="L338" s="94" t="e">
        <f t="shared" si="229"/>
        <v>#VALUE!</v>
      </c>
      <c r="M338" s="94" t="e">
        <f t="shared" si="229"/>
        <v>#VALUE!</v>
      </c>
      <c r="N338" s="94" t="e">
        <f t="shared" si="229"/>
        <v>#VALUE!</v>
      </c>
      <c r="O338" s="94" t="e">
        <f t="shared" si="229"/>
        <v>#VALUE!</v>
      </c>
      <c r="P338" s="94" t="e">
        <f t="shared" si="229"/>
        <v>#VALUE!</v>
      </c>
      <c r="Q338" s="94" t="e">
        <f t="shared" si="229"/>
        <v>#VALUE!</v>
      </c>
      <c r="R338" s="94" t="e">
        <f t="shared" si="229"/>
        <v>#VALUE!</v>
      </c>
      <c r="S338" s="94" t="e">
        <f t="shared" si="229"/>
        <v>#VALUE!</v>
      </c>
      <c r="T338" s="94" t="e">
        <f t="shared" si="229"/>
        <v>#VALUE!</v>
      </c>
      <c r="U338" s="94" t="e">
        <f t="shared" si="229"/>
        <v>#VALUE!</v>
      </c>
      <c r="V338" s="94" t="e">
        <f t="shared" si="229"/>
        <v>#VALUE!</v>
      </c>
      <c r="W338" s="94" t="e">
        <f t="shared" si="229"/>
        <v>#VALUE!</v>
      </c>
      <c r="X338" s="94" t="e">
        <f t="shared" si="229"/>
        <v>#VALUE!</v>
      </c>
      <c r="Y338" s="94" t="e">
        <f t="shared" si="229"/>
        <v>#VALUE!</v>
      </c>
      <c r="Z338" s="94" t="e">
        <f t="shared" si="229"/>
        <v>#VALUE!</v>
      </c>
      <c r="AA338" s="94" t="e">
        <f t="shared" si="229"/>
        <v>#VALUE!</v>
      </c>
      <c r="AB338" s="94" t="e">
        <f t="shared" si="229"/>
        <v>#VALUE!</v>
      </c>
      <c r="AC338" s="94" t="e">
        <f t="shared" si="229"/>
        <v>#VALUE!</v>
      </c>
      <c r="AD338" s="94" t="e">
        <f t="shared" si="229"/>
        <v>#VALUE!</v>
      </c>
      <c r="AE338" s="94" t="e">
        <f t="shared" si="229"/>
        <v>#VALUE!</v>
      </c>
      <c r="AF338" s="94" t="e">
        <f t="shared" si="229"/>
        <v>#VALUE!</v>
      </c>
      <c r="AG338" s="94" t="e">
        <f t="shared" si="229"/>
        <v>#VALUE!</v>
      </c>
      <c r="AH338" s="94" t="e">
        <f t="shared" si="229"/>
        <v>#VALUE!</v>
      </c>
      <c r="AI338" s="94" t="e">
        <f t="shared" si="229"/>
        <v>#VALUE!</v>
      </c>
      <c r="AJ338" s="94" t="e">
        <f t="shared" si="229"/>
        <v>#VALUE!</v>
      </c>
      <c r="AK338" s="527"/>
      <c r="AL338" s="530"/>
      <c r="AM338" s="533"/>
      <c r="AN338" s="481"/>
      <c r="AO338" s="479"/>
      <c r="AQ338" s="502"/>
      <c r="AR338" s="502"/>
    </row>
    <row r="339" spans="2:44" x14ac:dyDescent="0.15">
      <c r="B339" s="518"/>
      <c r="C339" s="505"/>
      <c r="D339" s="519"/>
      <c r="E339" s="153" t="s">
        <v>145</v>
      </c>
      <c r="F339" s="154" t="e">
        <f>IF(EDATE(F314,1)&gt;$F$8,"",EDATE(F314,1))</f>
        <v>#VALUE!</v>
      </c>
      <c r="G339" s="94" t="e">
        <f t="shared" ref="G339:AJ339" si="230">IF(G338&gt;$F$8,"",IF(F339=EOMONTH(DATE($F336,$G336,1),0),"",IF(F339="","",F339+1)))</f>
        <v>#VALUE!</v>
      </c>
      <c r="H339" s="94" t="e">
        <f t="shared" si="230"/>
        <v>#VALUE!</v>
      </c>
      <c r="I339" s="94" t="e">
        <f t="shared" si="230"/>
        <v>#VALUE!</v>
      </c>
      <c r="J339" s="94" t="e">
        <f t="shared" si="230"/>
        <v>#VALUE!</v>
      </c>
      <c r="K339" s="94" t="e">
        <f t="shared" si="230"/>
        <v>#VALUE!</v>
      </c>
      <c r="L339" s="94" t="e">
        <f t="shared" si="230"/>
        <v>#VALUE!</v>
      </c>
      <c r="M339" s="94" t="e">
        <f t="shared" si="230"/>
        <v>#VALUE!</v>
      </c>
      <c r="N339" s="94" t="e">
        <f t="shared" si="230"/>
        <v>#VALUE!</v>
      </c>
      <c r="O339" s="94" t="e">
        <f t="shared" si="230"/>
        <v>#VALUE!</v>
      </c>
      <c r="P339" s="94" t="e">
        <f t="shared" si="230"/>
        <v>#VALUE!</v>
      </c>
      <c r="Q339" s="94" t="e">
        <f t="shared" si="230"/>
        <v>#VALUE!</v>
      </c>
      <c r="R339" s="94" t="e">
        <f t="shared" si="230"/>
        <v>#VALUE!</v>
      </c>
      <c r="S339" s="94" t="e">
        <f t="shared" si="230"/>
        <v>#VALUE!</v>
      </c>
      <c r="T339" s="94" t="e">
        <f t="shared" si="230"/>
        <v>#VALUE!</v>
      </c>
      <c r="U339" s="94" t="e">
        <f t="shared" si="230"/>
        <v>#VALUE!</v>
      </c>
      <c r="V339" s="94" t="e">
        <f t="shared" si="230"/>
        <v>#VALUE!</v>
      </c>
      <c r="W339" s="94" t="e">
        <f t="shared" si="230"/>
        <v>#VALUE!</v>
      </c>
      <c r="X339" s="94" t="e">
        <f t="shared" si="230"/>
        <v>#VALUE!</v>
      </c>
      <c r="Y339" s="94" t="e">
        <f t="shared" si="230"/>
        <v>#VALUE!</v>
      </c>
      <c r="Z339" s="94" t="e">
        <f t="shared" si="230"/>
        <v>#VALUE!</v>
      </c>
      <c r="AA339" s="94" t="e">
        <f t="shared" si="230"/>
        <v>#VALUE!</v>
      </c>
      <c r="AB339" s="94" t="e">
        <f t="shared" si="230"/>
        <v>#VALUE!</v>
      </c>
      <c r="AC339" s="94" t="e">
        <f t="shared" si="230"/>
        <v>#VALUE!</v>
      </c>
      <c r="AD339" s="94" t="e">
        <f t="shared" si="230"/>
        <v>#VALUE!</v>
      </c>
      <c r="AE339" s="94" t="e">
        <f t="shared" si="230"/>
        <v>#VALUE!</v>
      </c>
      <c r="AF339" s="94" t="e">
        <f t="shared" si="230"/>
        <v>#VALUE!</v>
      </c>
      <c r="AG339" s="94" t="e">
        <f t="shared" si="230"/>
        <v>#VALUE!</v>
      </c>
      <c r="AH339" s="94" t="e">
        <f t="shared" si="230"/>
        <v>#VALUE!</v>
      </c>
      <c r="AI339" s="94" t="e">
        <f t="shared" si="230"/>
        <v>#VALUE!</v>
      </c>
      <c r="AJ339" s="94" t="e">
        <f t="shared" si="230"/>
        <v>#VALUE!</v>
      </c>
      <c r="AK339" s="527"/>
      <c r="AL339" s="530"/>
      <c r="AM339" s="533"/>
      <c r="AN339" s="481"/>
      <c r="AO339" s="479"/>
      <c r="AQ339" s="502"/>
      <c r="AR339" s="502"/>
    </row>
    <row r="340" spans="2:44" x14ac:dyDescent="0.15">
      <c r="B340" s="520"/>
      <c r="C340" s="521"/>
      <c r="D340" s="522"/>
      <c r="E340" s="89" t="s">
        <v>65</v>
      </c>
      <c r="F340" s="155" t="str">
        <f>IFERROR(TEXT(WEEKDAY(+F339),"aaa"),"")</f>
        <v/>
      </c>
      <c r="G340" s="155" t="str">
        <f t="shared" ref="G340:AJ340" si="231">IFERROR(TEXT(WEEKDAY(+G339),"aaa"),"")</f>
        <v/>
      </c>
      <c r="H340" s="155" t="str">
        <f t="shared" si="231"/>
        <v/>
      </c>
      <c r="I340" s="155" t="str">
        <f t="shared" si="231"/>
        <v/>
      </c>
      <c r="J340" s="155" t="str">
        <f t="shared" si="231"/>
        <v/>
      </c>
      <c r="K340" s="155" t="str">
        <f t="shared" si="231"/>
        <v/>
      </c>
      <c r="L340" s="155" t="str">
        <f t="shared" si="231"/>
        <v/>
      </c>
      <c r="M340" s="155" t="str">
        <f t="shared" si="231"/>
        <v/>
      </c>
      <c r="N340" s="155" t="str">
        <f t="shared" si="231"/>
        <v/>
      </c>
      <c r="O340" s="155" t="str">
        <f t="shared" si="231"/>
        <v/>
      </c>
      <c r="P340" s="155" t="str">
        <f t="shared" si="231"/>
        <v/>
      </c>
      <c r="Q340" s="155" t="str">
        <f t="shared" si="231"/>
        <v/>
      </c>
      <c r="R340" s="155" t="str">
        <f t="shared" si="231"/>
        <v/>
      </c>
      <c r="S340" s="155" t="str">
        <f t="shared" si="231"/>
        <v/>
      </c>
      <c r="T340" s="155" t="str">
        <f t="shared" si="231"/>
        <v/>
      </c>
      <c r="U340" s="155" t="str">
        <f t="shared" si="231"/>
        <v/>
      </c>
      <c r="V340" s="155" t="str">
        <f t="shared" si="231"/>
        <v/>
      </c>
      <c r="W340" s="155" t="str">
        <f t="shared" si="231"/>
        <v/>
      </c>
      <c r="X340" s="155" t="str">
        <f t="shared" si="231"/>
        <v/>
      </c>
      <c r="Y340" s="155" t="str">
        <f t="shared" si="231"/>
        <v/>
      </c>
      <c r="Z340" s="155" t="str">
        <f t="shared" si="231"/>
        <v/>
      </c>
      <c r="AA340" s="155" t="str">
        <f t="shared" si="231"/>
        <v/>
      </c>
      <c r="AB340" s="155" t="str">
        <f t="shared" si="231"/>
        <v/>
      </c>
      <c r="AC340" s="155" t="str">
        <f t="shared" si="231"/>
        <v/>
      </c>
      <c r="AD340" s="155" t="str">
        <f t="shared" si="231"/>
        <v/>
      </c>
      <c r="AE340" s="155" t="str">
        <f t="shared" si="231"/>
        <v/>
      </c>
      <c r="AF340" s="155" t="str">
        <f t="shared" si="231"/>
        <v/>
      </c>
      <c r="AG340" s="155" t="str">
        <f t="shared" si="231"/>
        <v/>
      </c>
      <c r="AH340" s="155" t="str">
        <f t="shared" si="231"/>
        <v/>
      </c>
      <c r="AI340" s="155" t="str">
        <f t="shared" si="231"/>
        <v/>
      </c>
      <c r="AJ340" s="155" t="str">
        <f t="shared" si="231"/>
        <v/>
      </c>
      <c r="AK340" s="527"/>
      <c r="AL340" s="530"/>
      <c r="AM340" s="533"/>
      <c r="AN340" s="481"/>
      <c r="AO340" s="479"/>
      <c r="AQ340" s="502"/>
      <c r="AR340" s="502"/>
    </row>
    <row r="341" spans="2:44" ht="21" customHeight="1" x14ac:dyDescent="0.15">
      <c r="B341" s="156" t="s">
        <v>146</v>
      </c>
      <c r="C341" s="157" t="s">
        <v>147</v>
      </c>
      <c r="D341" s="101" t="s">
        <v>127</v>
      </c>
      <c r="E341" s="102" t="s">
        <v>149</v>
      </c>
      <c r="F341" s="103" t="s">
        <v>110</v>
      </c>
      <c r="G341" s="104" t="s">
        <v>110</v>
      </c>
      <c r="H341" s="104" t="s">
        <v>110</v>
      </c>
      <c r="I341" s="104" t="s">
        <v>110</v>
      </c>
      <c r="J341" s="104" t="s">
        <v>110</v>
      </c>
      <c r="K341" s="104" t="s">
        <v>110</v>
      </c>
      <c r="L341" s="104" t="s">
        <v>110</v>
      </c>
      <c r="M341" s="104" t="s">
        <v>110</v>
      </c>
      <c r="N341" s="104" t="s">
        <v>110</v>
      </c>
      <c r="O341" s="104" t="s">
        <v>110</v>
      </c>
      <c r="P341" s="104" t="s">
        <v>110</v>
      </c>
      <c r="Q341" s="104" t="s">
        <v>110</v>
      </c>
      <c r="R341" s="104" t="s">
        <v>110</v>
      </c>
      <c r="S341" s="104" t="s">
        <v>110</v>
      </c>
      <c r="T341" s="104" t="s">
        <v>110</v>
      </c>
      <c r="U341" s="104" t="s">
        <v>110</v>
      </c>
      <c r="V341" s="104" t="s">
        <v>110</v>
      </c>
      <c r="W341" s="104" t="s">
        <v>110</v>
      </c>
      <c r="X341" s="104" t="s">
        <v>110</v>
      </c>
      <c r="Y341" s="104" t="s">
        <v>110</v>
      </c>
      <c r="Z341" s="104" t="s">
        <v>110</v>
      </c>
      <c r="AA341" s="104" t="s">
        <v>110</v>
      </c>
      <c r="AB341" s="104" t="s">
        <v>110</v>
      </c>
      <c r="AC341" s="104" t="s">
        <v>110</v>
      </c>
      <c r="AD341" s="104" t="s">
        <v>110</v>
      </c>
      <c r="AE341" s="104" t="s">
        <v>110</v>
      </c>
      <c r="AF341" s="104" t="s">
        <v>110</v>
      </c>
      <c r="AG341" s="104" t="s">
        <v>110</v>
      </c>
      <c r="AH341" s="104" t="s">
        <v>110</v>
      </c>
      <c r="AI341" s="104" t="s">
        <v>110</v>
      </c>
      <c r="AJ341" s="176" t="s">
        <v>110</v>
      </c>
      <c r="AK341" s="528"/>
      <c r="AL341" s="531"/>
      <c r="AM341" s="534"/>
      <c r="AN341" s="106" t="s">
        <v>135</v>
      </c>
      <c r="AO341" s="105" t="s">
        <v>108</v>
      </c>
      <c r="AQ341" s="503"/>
      <c r="AR341" s="503"/>
    </row>
    <row r="342" spans="2:44" ht="13.5" customHeight="1" x14ac:dyDescent="0.15">
      <c r="B342" s="506" t="s">
        <v>75</v>
      </c>
      <c r="C342" s="509" t="s">
        <v>76</v>
      </c>
      <c r="D342" s="107" t="s">
        <v>136</v>
      </c>
      <c r="E342" s="108"/>
      <c r="F342" s="177"/>
      <c r="G342" s="165"/>
      <c r="H342" s="165"/>
      <c r="I342" s="165"/>
      <c r="J342" s="165"/>
      <c r="K342" s="165"/>
      <c r="L342" s="165"/>
      <c r="M342" s="165"/>
      <c r="N342" s="165"/>
      <c r="O342" s="165"/>
      <c r="P342" s="165"/>
      <c r="Q342" s="165"/>
      <c r="R342" s="165"/>
      <c r="S342" s="165"/>
      <c r="T342" s="165"/>
      <c r="U342" s="165"/>
      <c r="V342" s="165"/>
      <c r="W342" s="165"/>
      <c r="X342" s="165"/>
      <c r="Y342" s="165"/>
      <c r="Z342" s="165"/>
      <c r="AA342" s="165"/>
      <c r="AB342" s="165"/>
      <c r="AC342" s="165"/>
      <c r="AD342" s="165"/>
      <c r="AE342" s="165"/>
      <c r="AF342" s="165"/>
      <c r="AG342" s="165"/>
      <c r="AH342" s="165"/>
      <c r="AI342" s="165"/>
      <c r="AJ342" s="178"/>
      <c r="AK342" s="112">
        <f>IF(D342="","",COUNT($F$339:$AJ$339)-AL342)</f>
        <v>0</v>
      </c>
      <c r="AL342" s="113">
        <f>IF(D342="","",AQ342+AR342)</f>
        <v>0</v>
      </c>
      <c r="AM342" s="113">
        <f>IF(D342="","",COUNTIF(F342:AJ342,"休"))</f>
        <v>0</v>
      </c>
      <c r="AN342" s="84" t="str">
        <f>IF(D342="","",IFERROR(ROUND(AM342/AK342,3),""))</f>
        <v/>
      </c>
      <c r="AO342" s="512" t="e">
        <f>ROUND(AVERAGE(AN342:AN357),3)</f>
        <v>#DIV/0!</v>
      </c>
      <c r="AQ342" s="114">
        <f>+COUNTIF(F342:AJ342,"－")</f>
        <v>0</v>
      </c>
      <c r="AR342" s="114">
        <f>+COUNTIF(F342:AJ342,"外")</f>
        <v>0</v>
      </c>
    </row>
    <row r="343" spans="2:44" ht="13.5" customHeight="1" x14ac:dyDescent="0.15">
      <c r="B343" s="507"/>
      <c r="C343" s="510"/>
      <c r="D343" s="115" t="s">
        <v>137</v>
      </c>
      <c r="E343" s="108"/>
      <c r="F343" s="116"/>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62"/>
      <c r="AK343" s="112">
        <f t="shared" ref="AK343:AK347" si="232">IF(D343="","",COUNT($F$339:$AJ$339)-AL343)</f>
        <v>0</v>
      </c>
      <c r="AL343" s="113">
        <f t="shared" ref="AL343:AL347" si="233">IF(D343="","",AQ343+AR343)</f>
        <v>0</v>
      </c>
      <c r="AM343" s="113">
        <f t="shared" ref="AM343:AM347" si="234">IF(D343="","",COUNTIF(F343:AJ343,"休"))</f>
        <v>0</v>
      </c>
      <c r="AN343" s="84" t="str">
        <f t="shared" ref="AN343:AN347" si="235">IF(D343="","",IFERROR(ROUND(AM343/AK343,3),""))</f>
        <v/>
      </c>
      <c r="AO343" s="513"/>
      <c r="AQ343" s="114">
        <f>+COUNTIF(F343:AJ343,"－")</f>
        <v>0</v>
      </c>
      <c r="AR343" s="114">
        <f>+COUNTIF(F343:AJ343,"外")</f>
        <v>0</v>
      </c>
    </row>
    <row r="344" spans="2:44" x14ac:dyDescent="0.15">
      <c r="B344" s="507"/>
      <c r="C344" s="510"/>
      <c r="D344" s="120" t="s">
        <v>138</v>
      </c>
      <c r="E344" s="108"/>
      <c r="F344" s="116"/>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62"/>
      <c r="AK344" s="112">
        <f t="shared" si="232"/>
        <v>0</v>
      </c>
      <c r="AL344" s="113">
        <f t="shared" si="233"/>
        <v>0</v>
      </c>
      <c r="AM344" s="113">
        <f t="shared" si="234"/>
        <v>0</v>
      </c>
      <c r="AN344" s="84" t="str">
        <f t="shared" si="235"/>
        <v/>
      </c>
      <c r="AO344" s="513"/>
      <c r="AQ344" s="114">
        <f>+COUNTIF(F344:AJ344,"－")</f>
        <v>0</v>
      </c>
      <c r="AR344" s="114">
        <f t="shared" ref="AR344:AR347" si="236">+COUNTIF(F344:AJ344,"外")</f>
        <v>0</v>
      </c>
    </row>
    <row r="345" spans="2:44" x14ac:dyDescent="0.15">
      <c r="B345" s="507"/>
      <c r="C345" s="510"/>
      <c r="D345" s="120" t="s">
        <v>139</v>
      </c>
      <c r="E345" s="121"/>
      <c r="F345" s="116"/>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62"/>
      <c r="AK345" s="112">
        <f>IF(D345="","",COUNT($F$339:$AJ$339)-AL345)</f>
        <v>0</v>
      </c>
      <c r="AL345" s="113">
        <f t="shared" si="233"/>
        <v>0</v>
      </c>
      <c r="AM345" s="113">
        <f t="shared" si="234"/>
        <v>0</v>
      </c>
      <c r="AN345" s="84" t="str">
        <f t="shared" si="235"/>
        <v/>
      </c>
      <c r="AO345" s="513"/>
      <c r="AQ345" s="114">
        <f>+COUNTIF(F345:AJ345,"－")</f>
        <v>0</v>
      </c>
      <c r="AR345" s="114">
        <f t="shared" si="236"/>
        <v>0</v>
      </c>
    </row>
    <row r="346" spans="2:44" x14ac:dyDescent="0.15">
      <c r="B346" s="507"/>
      <c r="C346" s="510"/>
      <c r="D346" s="120" t="s">
        <v>140</v>
      </c>
      <c r="E346" s="108"/>
      <c r="F346" s="116"/>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62"/>
      <c r="AK346" s="112">
        <f t="shared" si="232"/>
        <v>0</v>
      </c>
      <c r="AL346" s="113">
        <f t="shared" si="233"/>
        <v>0</v>
      </c>
      <c r="AM346" s="113">
        <f t="shared" si="234"/>
        <v>0</v>
      </c>
      <c r="AN346" s="84" t="str">
        <f t="shared" si="235"/>
        <v/>
      </c>
      <c r="AO346" s="513"/>
      <c r="AQ346" s="114">
        <f t="shared" ref="AQ346:AQ347" si="237">+COUNTIF(F346:AJ346,"－")</f>
        <v>0</v>
      </c>
      <c r="AR346" s="114">
        <f t="shared" si="236"/>
        <v>0</v>
      </c>
    </row>
    <row r="347" spans="2:44" x14ac:dyDescent="0.15">
      <c r="B347" s="508"/>
      <c r="C347" s="511"/>
      <c r="D347" s="122">
        <f>E$30</f>
        <v>0</v>
      </c>
      <c r="E347" s="123"/>
      <c r="F347" s="179"/>
      <c r="G347" s="170"/>
      <c r="H347" s="170"/>
      <c r="I347" s="170"/>
      <c r="J347" s="170"/>
      <c r="K347" s="170"/>
      <c r="L347" s="170"/>
      <c r="M347" s="170"/>
      <c r="N347" s="170"/>
      <c r="O347" s="170"/>
      <c r="P347" s="170"/>
      <c r="Q347" s="170"/>
      <c r="R347" s="170"/>
      <c r="S347" s="170"/>
      <c r="T347" s="170"/>
      <c r="U347" s="170"/>
      <c r="V347" s="170"/>
      <c r="W347" s="170"/>
      <c r="X347" s="170"/>
      <c r="Y347" s="170"/>
      <c r="Z347" s="170"/>
      <c r="AA347" s="170"/>
      <c r="AB347" s="170"/>
      <c r="AC347" s="170"/>
      <c r="AD347" s="170"/>
      <c r="AE347" s="170"/>
      <c r="AF347" s="170"/>
      <c r="AG347" s="170"/>
      <c r="AH347" s="170"/>
      <c r="AI347" s="170"/>
      <c r="AJ347" s="180"/>
      <c r="AK347" s="112">
        <f t="shared" si="232"/>
        <v>0</v>
      </c>
      <c r="AL347" s="113">
        <f t="shared" si="233"/>
        <v>0</v>
      </c>
      <c r="AM347" s="128">
        <f t="shared" si="234"/>
        <v>0</v>
      </c>
      <c r="AN347" s="84" t="str">
        <f t="shared" si="235"/>
        <v/>
      </c>
      <c r="AO347" s="513"/>
      <c r="AQ347" s="114">
        <f t="shared" si="237"/>
        <v>0</v>
      </c>
      <c r="AR347" s="114">
        <f t="shared" si="236"/>
        <v>0</v>
      </c>
    </row>
    <row r="348" spans="2:44" ht="15" x14ac:dyDescent="0.15">
      <c r="B348" s="506" t="s">
        <v>77</v>
      </c>
      <c r="C348" s="509" t="s">
        <v>78</v>
      </c>
      <c r="D348" s="101" t="s">
        <v>127</v>
      </c>
      <c r="E348" s="129" t="s">
        <v>149</v>
      </c>
      <c r="F348" s="103" t="s">
        <v>165</v>
      </c>
      <c r="G348" s="104" t="s">
        <v>167</v>
      </c>
      <c r="H348" s="104" t="s">
        <v>168</v>
      </c>
      <c r="I348" s="104" t="s">
        <v>167</v>
      </c>
      <c r="J348" s="104" t="s">
        <v>165</v>
      </c>
      <c r="K348" s="104" t="s">
        <v>167</v>
      </c>
      <c r="L348" s="104" t="s">
        <v>166</v>
      </c>
      <c r="M348" s="104" t="s">
        <v>168</v>
      </c>
      <c r="N348" s="104" t="s">
        <v>166</v>
      </c>
      <c r="O348" s="104" t="s">
        <v>165</v>
      </c>
      <c r="P348" s="104" t="s">
        <v>168</v>
      </c>
      <c r="Q348" s="104" t="s">
        <v>168</v>
      </c>
      <c r="R348" s="104" t="s">
        <v>168</v>
      </c>
      <c r="S348" s="104" t="s">
        <v>168</v>
      </c>
      <c r="T348" s="104" t="s">
        <v>168</v>
      </c>
      <c r="U348" s="104" t="s">
        <v>167</v>
      </c>
      <c r="V348" s="104" t="s">
        <v>168</v>
      </c>
      <c r="W348" s="104" t="s">
        <v>168</v>
      </c>
      <c r="X348" s="104" t="s">
        <v>168</v>
      </c>
      <c r="Y348" s="104" t="s">
        <v>165</v>
      </c>
      <c r="Z348" s="104" t="s">
        <v>168</v>
      </c>
      <c r="AA348" s="104" t="s">
        <v>168</v>
      </c>
      <c r="AB348" s="104" t="s">
        <v>166</v>
      </c>
      <c r="AC348" s="104" t="s">
        <v>167</v>
      </c>
      <c r="AD348" s="104" t="s">
        <v>168</v>
      </c>
      <c r="AE348" s="104" t="s">
        <v>165</v>
      </c>
      <c r="AF348" s="104" t="s">
        <v>165</v>
      </c>
      <c r="AG348" s="104" t="s">
        <v>165</v>
      </c>
      <c r="AH348" s="104" t="s">
        <v>168</v>
      </c>
      <c r="AI348" s="104" t="s">
        <v>166</v>
      </c>
      <c r="AJ348" s="176" t="s">
        <v>167</v>
      </c>
      <c r="AK348" s="131"/>
      <c r="AL348" s="114"/>
      <c r="AM348" s="132"/>
      <c r="AN348" s="133"/>
      <c r="AO348" s="513"/>
    </row>
    <row r="349" spans="2:44" x14ac:dyDescent="0.15">
      <c r="B349" s="507"/>
      <c r="C349" s="510"/>
      <c r="D349" s="134" t="s">
        <v>136</v>
      </c>
      <c r="E349" s="108"/>
      <c r="F349" s="169"/>
      <c r="G349" s="126"/>
      <c r="H349" s="126"/>
      <c r="I349" s="126"/>
      <c r="J349" s="126"/>
      <c r="K349" s="126"/>
      <c r="L349" s="126"/>
      <c r="M349" s="126"/>
      <c r="N349" s="126"/>
      <c r="O349" s="126"/>
      <c r="P349" s="126"/>
      <c r="Q349" s="126"/>
      <c r="R349" s="126"/>
      <c r="S349" s="126"/>
      <c r="T349" s="126"/>
      <c r="U349" s="126"/>
      <c r="V349" s="126"/>
      <c r="W349" s="126"/>
      <c r="X349" s="126"/>
      <c r="Y349" s="126"/>
      <c r="Z349" s="126"/>
      <c r="AA349" s="126"/>
      <c r="AB349" s="126"/>
      <c r="AC349" s="126"/>
      <c r="AD349" s="126"/>
      <c r="AE349" s="126"/>
      <c r="AF349" s="126"/>
      <c r="AG349" s="126"/>
      <c r="AH349" s="126"/>
      <c r="AI349" s="126"/>
      <c r="AJ349" s="181"/>
      <c r="AK349" s="112">
        <f>IF(D349="","",COUNT($F$339:$AJ$339)-AL349)</f>
        <v>0</v>
      </c>
      <c r="AL349" s="113">
        <f>IF(D349="","",AQ349+AR349)</f>
        <v>0</v>
      </c>
      <c r="AM349" s="113">
        <f>IF(D349="","",COUNTIF(F349:AJ349,"休"))</f>
        <v>0</v>
      </c>
      <c r="AN349" s="84" t="str">
        <f>IF(D349="","",IFERROR(ROUND(AM349/AK349,3),""))</f>
        <v/>
      </c>
      <c r="AO349" s="513"/>
      <c r="AQ349" s="114">
        <f>+COUNTIF(F349:AJ349,"－")</f>
        <v>0</v>
      </c>
      <c r="AR349" s="114">
        <f>+COUNTIF(F349:AJ349,"外")</f>
        <v>0</v>
      </c>
    </row>
    <row r="350" spans="2:44" x14ac:dyDescent="0.15">
      <c r="B350" s="507"/>
      <c r="C350" s="510"/>
      <c r="D350" s="115" t="s">
        <v>137</v>
      </c>
      <c r="E350" s="135"/>
      <c r="F350" s="116"/>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62"/>
      <c r="AK350" s="112">
        <f t="shared" ref="AK350:AK352" si="238">IF(D350="","",COUNT($F$339:$AJ$339)-AL350)</f>
        <v>0</v>
      </c>
      <c r="AL350" s="113">
        <f t="shared" ref="AL350:AL352" si="239">IF(D350="","",AQ350+AR350)</f>
        <v>0</v>
      </c>
      <c r="AM350" s="113">
        <f t="shared" ref="AM350:AM352" si="240">IF(D350="","",COUNTIF(F350:AJ350,"休"))</f>
        <v>0</v>
      </c>
      <c r="AN350" s="84" t="str">
        <f t="shared" ref="AN350:AN352" si="241">IF(D350="","",IFERROR(ROUND(AM350/AK350,3),""))</f>
        <v/>
      </c>
      <c r="AO350" s="513"/>
      <c r="AQ350" s="114">
        <f>+COUNTIF(F350:AJ350,"－")</f>
        <v>0</v>
      </c>
      <c r="AR350" s="114">
        <f>+COUNTIF(F350:AJ350,"外")</f>
        <v>0</v>
      </c>
    </row>
    <row r="351" spans="2:44" x14ac:dyDescent="0.15">
      <c r="B351" s="507"/>
      <c r="C351" s="510"/>
      <c r="E351" s="135"/>
      <c r="F351" s="116"/>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62"/>
      <c r="AK351" s="112" t="str">
        <f t="shared" si="238"/>
        <v/>
      </c>
      <c r="AL351" s="113" t="str">
        <f t="shared" si="239"/>
        <v/>
      </c>
      <c r="AM351" s="113" t="str">
        <f t="shared" si="240"/>
        <v/>
      </c>
      <c r="AN351" s="84" t="str">
        <f t="shared" si="241"/>
        <v/>
      </c>
      <c r="AO351" s="513"/>
      <c r="AQ351" s="114">
        <f>+COUNTIF(F351:AJ351,"－")</f>
        <v>0</v>
      </c>
      <c r="AR351" s="114">
        <f>+COUNTIF(F351:AJ351,"外")</f>
        <v>0</v>
      </c>
    </row>
    <row r="352" spans="2:44" x14ac:dyDescent="0.15">
      <c r="B352" s="507"/>
      <c r="C352" s="511"/>
      <c r="D352" s="136"/>
      <c r="E352" s="128"/>
      <c r="F352" s="179"/>
      <c r="G352" s="170"/>
      <c r="H352" s="170"/>
      <c r="I352" s="170"/>
      <c r="J352" s="170"/>
      <c r="K352" s="170"/>
      <c r="L352" s="170"/>
      <c r="M352" s="170"/>
      <c r="N352" s="170"/>
      <c r="O352" s="170"/>
      <c r="P352" s="170"/>
      <c r="Q352" s="170"/>
      <c r="R352" s="170"/>
      <c r="S352" s="170"/>
      <c r="T352" s="170"/>
      <c r="U352" s="170"/>
      <c r="V352" s="170"/>
      <c r="W352" s="170"/>
      <c r="X352" s="170"/>
      <c r="Y352" s="170"/>
      <c r="Z352" s="170"/>
      <c r="AA352" s="170"/>
      <c r="AB352" s="170"/>
      <c r="AC352" s="170"/>
      <c r="AD352" s="170"/>
      <c r="AE352" s="170"/>
      <c r="AF352" s="170"/>
      <c r="AG352" s="170"/>
      <c r="AH352" s="170"/>
      <c r="AI352" s="170"/>
      <c r="AJ352" s="180"/>
      <c r="AK352" s="112" t="str">
        <f t="shared" si="238"/>
        <v/>
      </c>
      <c r="AL352" s="113" t="str">
        <f t="shared" si="239"/>
        <v/>
      </c>
      <c r="AM352" s="113" t="str">
        <f t="shared" si="240"/>
        <v/>
      </c>
      <c r="AN352" s="84" t="str">
        <f t="shared" si="241"/>
        <v/>
      </c>
      <c r="AO352" s="513"/>
      <c r="AQ352" s="114">
        <f>+COUNTIF(F352:AJ352,"－")</f>
        <v>0</v>
      </c>
      <c r="AR352" s="114">
        <f>+COUNTIF(F352:AJ352,"外")</f>
        <v>0</v>
      </c>
    </row>
    <row r="353" spans="2:44" ht="15" x14ac:dyDescent="0.15">
      <c r="B353" s="507"/>
      <c r="C353" s="509" t="s">
        <v>79</v>
      </c>
      <c r="D353" s="101" t="s">
        <v>155</v>
      </c>
      <c r="E353" s="138" t="s">
        <v>149</v>
      </c>
      <c r="F353" s="103" t="s">
        <v>110</v>
      </c>
      <c r="G353" s="104" t="s">
        <v>110</v>
      </c>
      <c r="H353" s="104" t="s">
        <v>110</v>
      </c>
      <c r="I353" s="104" t="s">
        <v>110</v>
      </c>
      <c r="J353" s="104" t="s">
        <v>110</v>
      </c>
      <c r="K353" s="104" t="s">
        <v>110</v>
      </c>
      <c r="L353" s="104" t="s">
        <v>110</v>
      </c>
      <c r="M353" s="104" t="s">
        <v>110</v>
      </c>
      <c r="N353" s="104" t="s">
        <v>110</v>
      </c>
      <c r="O353" s="104" t="s">
        <v>110</v>
      </c>
      <c r="P353" s="104" t="s">
        <v>110</v>
      </c>
      <c r="Q353" s="104" t="s">
        <v>110</v>
      </c>
      <c r="R353" s="104" t="s">
        <v>110</v>
      </c>
      <c r="S353" s="104" t="s">
        <v>110</v>
      </c>
      <c r="T353" s="104" t="s">
        <v>110</v>
      </c>
      <c r="U353" s="104" t="s">
        <v>110</v>
      </c>
      <c r="V353" s="104" t="s">
        <v>110</v>
      </c>
      <c r="W353" s="104" t="s">
        <v>110</v>
      </c>
      <c r="X353" s="104" t="s">
        <v>110</v>
      </c>
      <c r="Y353" s="104" t="s">
        <v>110</v>
      </c>
      <c r="Z353" s="104" t="s">
        <v>110</v>
      </c>
      <c r="AA353" s="104" t="s">
        <v>110</v>
      </c>
      <c r="AB353" s="104" t="s">
        <v>110</v>
      </c>
      <c r="AC353" s="104" t="s">
        <v>110</v>
      </c>
      <c r="AD353" s="104" t="s">
        <v>110</v>
      </c>
      <c r="AE353" s="104" t="s">
        <v>110</v>
      </c>
      <c r="AF353" s="104" t="s">
        <v>110</v>
      </c>
      <c r="AG353" s="104" t="s">
        <v>110</v>
      </c>
      <c r="AH353" s="104" t="s">
        <v>110</v>
      </c>
      <c r="AI353" s="104" t="s">
        <v>110</v>
      </c>
      <c r="AJ353" s="176" t="s">
        <v>110</v>
      </c>
      <c r="AK353" s="131"/>
      <c r="AL353" s="114"/>
      <c r="AM353" s="139"/>
      <c r="AN353" s="133"/>
      <c r="AO353" s="513"/>
    </row>
    <row r="354" spans="2:44" x14ac:dyDescent="0.15">
      <c r="B354" s="507"/>
      <c r="C354" s="510"/>
      <c r="D354" s="140" t="s">
        <v>137</v>
      </c>
      <c r="E354" s="108"/>
      <c r="F354" s="169"/>
      <c r="G354" s="126"/>
      <c r="H354" s="126"/>
      <c r="I354" s="126"/>
      <c r="J354" s="126"/>
      <c r="K354" s="126"/>
      <c r="L354" s="126"/>
      <c r="M354" s="126"/>
      <c r="N354" s="126"/>
      <c r="O354" s="126"/>
      <c r="P354" s="126"/>
      <c r="Q354" s="126"/>
      <c r="R354" s="126"/>
      <c r="S354" s="126"/>
      <c r="T354" s="126"/>
      <c r="U354" s="126"/>
      <c r="V354" s="126"/>
      <c r="W354" s="126"/>
      <c r="X354" s="126"/>
      <c r="Y354" s="126"/>
      <c r="Z354" s="126"/>
      <c r="AA354" s="126"/>
      <c r="AB354" s="126"/>
      <c r="AC354" s="126"/>
      <c r="AD354" s="126"/>
      <c r="AE354" s="126"/>
      <c r="AF354" s="126"/>
      <c r="AG354" s="126"/>
      <c r="AH354" s="126"/>
      <c r="AI354" s="126"/>
      <c r="AJ354" s="181"/>
      <c r="AK354" s="112">
        <f>IF(D354="","",COUNT($F$339:$AJ$339)-AL354)</f>
        <v>0</v>
      </c>
      <c r="AL354" s="113">
        <f>IF(D354="","",AQ354+AR354)</f>
        <v>0</v>
      </c>
      <c r="AM354" s="113">
        <f>IF(D354="","",COUNTIF(F354:AJ354,"休"))</f>
        <v>0</v>
      </c>
      <c r="AN354" s="84" t="str">
        <f>IF(D354="","",IFERROR(ROUND(AM354/AK354,3),""))</f>
        <v/>
      </c>
      <c r="AO354" s="513"/>
      <c r="AQ354" s="114">
        <f>+COUNTIF(F354:AJ354,"－")</f>
        <v>0</v>
      </c>
      <c r="AR354" s="114">
        <f>+COUNTIF(F354:AJ354,"外")</f>
        <v>0</v>
      </c>
    </row>
    <row r="355" spans="2:44" x14ac:dyDescent="0.15">
      <c r="B355" s="507"/>
      <c r="C355" s="510"/>
      <c r="E355" s="135"/>
      <c r="F355" s="116"/>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62"/>
      <c r="AK355" s="112" t="str">
        <f t="shared" ref="AK355:AK357" si="242">IF(D355="","",COUNT($F$339:$AJ$339)-AL355)</f>
        <v/>
      </c>
      <c r="AL355" s="113" t="str">
        <f t="shared" ref="AL355:AL357" si="243">IF(D355="","",AQ355+AR355)</f>
        <v/>
      </c>
      <c r="AM355" s="113" t="str">
        <f t="shared" ref="AM355:AM357" si="244">IF(D355="","",COUNTIF(F355:AJ355,"休"))</f>
        <v/>
      </c>
      <c r="AN355" s="84" t="str">
        <f t="shared" ref="AN355:AN357" si="245">IF(D355="","",IFERROR(ROUND(AM355/AK355,3),""))</f>
        <v/>
      </c>
      <c r="AO355" s="513"/>
      <c r="AQ355" s="114">
        <f>+COUNTIF(F355:AJ355,"－")</f>
        <v>0</v>
      </c>
      <c r="AR355" s="114">
        <f>+COUNTIF(F355:AJ355,"外")</f>
        <v>0</v>
      </c>
    </row>
    <row r="356" spans="2:44" x14ac:dyDescent="0.15">
      <c r="B356" s="507"/>
      <c r="C356" s="510"/>
      <c r="E356" s="135"/>
      <c r="F356" s="116"/>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62"/>
      <c r="AK356" s="112" t="str">
        <f t="shared" si="242"/>
        <v/>
      </c>
      <c r="AL356" s="113" t="str">
        <f t="shared" si="243"/>
        <v/>
      </c>
      <c r="AM356" s="113" t="str">
        <f t="shared" si="244"/>
        <v/>
      </c>
      <c r="AN356" s="84" t="str">
        <f t="shared" si="245"/>
        <v/>
      </c>
      <c r="AO356" s="513"/>
      <c r="AQ356" s="114">
        <f>+COUNTIF(F356:AJ356,"－")</f>
        <v>0</v>
      </c>
      <c r="AR356" s="114">
        <f>+COUNTIF(F356:AJ356,"外")</f>
        <v>0</v>
      </c>
    </row>
    <row r="357" spans="2:44" ht="14.25" thickBot="1" x14ac:dyDescent="0.2">
      <c r="B357" s="508"/>
      <c r="C357" s="511"/>
      <c r="D357" s="136"/>
      <c r="E357" s="128"/>
      <c r="F357" s="179"/>
      <c r="G357" s="170"/>
      <c r="H357" s="170"/>
      <c r="I357" s="170"/>
      <c r="J357" s="170"/>
      <c r="K357" s="170"/>
      <c r="L357" s="170"/>
      <c r="M357" s="170"/>
      <c r="N357" s="170"/>
      <c r="O357" s="170"/>
      <c r="P357" s="170"/>
      <c r="Q357" s="170"/>
      <c r="R357" s="170"/>
      <c r="S357" s="170"/>
      <c r="T357" s="170"/>
      <c r="U357" s="170"/>
      <c r="V357" s="170"/>
      <c r="W357" s="170"/>
      <c r="X357" s="170"/>
      <c r="Y357" s="170"/>
      <c r="Z357" s="170"/>
      <c r="AA357" s="170"/>
      <c r="AB357" s="170"/>
      <c r="AC357" s="170"/>
      <c r="AD357" s="170"/>
      <c r="AE357" s="170"/>
      <c r="AF357" s="170"/>
      <c r="AG357" s="170"/>
      <c r="AH357" s="170"/>
      <c r="AI357" s="170"/>
      <c r="AJ357" s="180"/>
      <c r="AK357" s="144" t="str">
        <f t="shared" si="242"/>
        <v/>
      </c>
      <c r="AL357" s="128" t="str">
        <f t="shared" si="243"/>
        <v/>
      </c>
      <c r="AM357" s="128" t="str">
        <f t="shared" si="244"/>
        <v/>
      </c>
      <c r="AN357" s="84" t="str">
        <f t="shared" si="245"/>
        <v/>
      </c>
      <c r="AO357" s="514"/>
      <c r="AQ357" s="114">
        <f>+COUNTIF(F357:AJ357,"－")</f>
        <v>0</v>
      </c>
      <c r="AR357" s="114">
        <f>+COUNTIF(F357:AJ357,"外")</f>
        <v>0</v>
      </c>
    </row>
    <row r="358" spans="2:44" ht="14.25" thickBot="1" x14ac:dyDescent="0.2">
      <c r="B358" s="145"/>
      <c r="C358" s="146"/>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c r="AG358" s="111"/>
      <c r="AH358" s="111"/>
      <c r="AI358" s="111"/>
      <c r="AJ358" s="111"/>
      <c r="AK358" s="147"/>
      <c r="AN358" s="148" t="s">
        <v>153</v>
      </c>
      <c r="AO358" s="149" t="e">
        <f>IF(AO342&gt;=0.285,"OK","NG")</f>
        <v>#DIV/0!</v>
      </c>
      <c r="AQ358" s="47"/>
      <c r="AR358" s="47"/>
    </row>
    <row r="359" spans="2:44" x14ac:dyDescent="0.15">
      <c r="B359" s="145"/>
      <c r="C359" s="146"/>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c r="AG359" s="111"/>
      <c r="AH359" s="111"/>
      <c r="AI359" s="111"/>
      <c r="AJ359" s="111"/>
      <c r="AK359" s="147"/>
      <c r="AN359" s="175"/>
      <c r="AO359" s="84"/>
      <c r="AQ359" s="47"/>
      <c r="AR359" s="47"/>
    </row>
    <row r="360" spans="2:44" hidden="1" x14ac:dyDescent="0.15">
      <c r="F360" s="47" t="e">
        <f>YEAR(F363)</f>
        <v>#VALUE!</v>
      </c>
      <c r="G360" s="47" t="e">
        <f>MONTH(F363)</f>
        <v>#VALUE!</v>
      </c>
    </row>
    <row r="361" spans="2:44" x14ac:dyDescent="0.15">
      <c r="B361" s="515"/>
      <c r="C361" s="516"/>
      <c r="D361" s="517"/>
      <c r="E361" s="151" t="s">
        <v>141</v>
      </c>
      <c r="F361" s="523" t="e">
        <f>F363</f>
        <v>#VALUE!</v>
      </c>
      <c r="G361" s="524"/>
      <c r="H361" s="524"/>
      <c r="I361" s="524"/>
      <c r="J361" s="524"/>
      <c r="K361" s="524"/>
      <c r="L361" s="524"/>
      <c r="M361" s="524"/>
      <c r="N361" s="524"/>
      <c r="O361" s="524"/>
      <c r="P361" s="524"/>
      <c r="Q361" s="524"/>
      <c r="R361" s="524"/>
      <c r="S361" s="524"/>
      <c r="T361" s="524"/>
      <c r="U361" s="524"/>
      <c r="V361" s="524"/>
      <c r="W361" s="524"/>
      <c r="X361" s="524"/>
      <c r="Y361" s="524"/>
      <c r="Z361" s="524"/>
      <c r="AA361" s="524"/>
      <c r="AB361" s="524"/>
      <c r="AC361" s="524"/>
      <c r="AD361" s="524"/>
      <c r="AE361" s="524"/>
      <c r="AF361" s="524"/>
      <c r="AG361" s="524"/>
      <c r="AH361" s="524"/>
      <c r="AI361" s="524"/>
      <c r="AJ361" s="524"/>
      <c r="AK361" s="526" t="s">
        <v>80</v>
      </c>
      <c r="AL361" s="529" t="s">
        <v>81</v>
      </c>
      <c r="AM361" s="532" t="s">
        <v>73</v>
      </c>
      <c r="AN361" s="481" t="s">
        <v>142</v>
      </c>
      <c r="AO361" s="479" t="s">
        <v>143</v>
      </c>
      <c r="AQ361" s="502" t="s">
        <v>162</v>
      </c>
      <c r="AR361" s="502" t="s">
        <v>109</v>
      </c>
    </row>
    <row r="362" spans="2:44" hidden="1" x14ac:dyDescent="0.15">
      <c r="B362" s="518"/>
      <c r="C362" s="505"/>
      <c r="D362" s="519"/>
      <c r="E362" s="152"/>
      <c r="F362" s="94" t="e">
        <f>DATE($F360,$G360,1)</f>
        <v>#VALUE!</v>
      </c>
      <c r="G362" s="94" t="e">
        <f t="shared" ref="G362:AJ362" si="246">F362+1</f>
        <v>#VALUE!</v>
      </c>
      <c r="H362" s="94" t="e">
        <f t="shared" si="246"/>
        <v>#VALUE!</v>
      </c>
      <c r="I362" s="94" t="e">
        <f t="shared" si="246"/>
        <v>#VALUE!</v>
      </c>
      <c r="J362" s="94" t="e">
        <f t="shared" si="246"/>
        <v>#VALUE!</v>
      </c>
      <c r="K362" s="94" t="e">
        <f t="shared" si="246"/>
        <v>#VALUE!</v>
      </c>
      <c r="L362" s="94" t="e">
        <f t="shared" si="246"/>
        <v>#VALUE!</v>
      </c>
      <c r="M362" s="94" t="e">
        <f t="shared" si="246"/>
        <v>#VALUE!</v>
      </c>
      <c r="N362" s="94" t="e">
        <f t="shared" si="246"/>
        <v>#VALUE!</v>
      </c>
      <c r="O362" s="94" t="e">
        <f t="shared" si="246"/>
        <v>#VALUE!</v>
      </c>
      <c r="P362" s="94" t="e">
        <f t="shared" si="246"/>
        <v>#VALUE!</v>
      </c>
      <c r="Q362" s="94" t="e">
        <f t="shared" si="246"/>
        <v>#VALUE!</v>
      </c>
      <c r="R362" s="94" t="e">
        <f t="shared" si="246"/>
        <v>#VALUE!</v>
      </c>
      <c r="S362" s="94" t="e">
        <f t="shared" si="246"/>
        <v>#VALUE!</v>
      </c>
      <c r="T362" s="94" t="e">
        <f t="shared" si="246"/>
        <v>#VALUE!</v>
      </c>
      <c r="U362" s="94" t="e">
        <f t="shared" si="246"/>
        <v>#VALUE!</v>
      </c>
      <c r="V362" s="94" t="e">
        <f t="shared" si="246"/>
        <v>#VALUE!</v>
      </c>
      <c r="W362" s="94" t="e">
        <f t="shared" si="246"/>
        <v>#VALUE!</v>
      </c>
      <c r="X362" s="94" t="e">
        <f t="shared" si="246"/>
        <v>#VALUE!</v>
      </c>
      <c r="Y362" s="94" t="e">
        <f t="shared" si="246"/>
        <v>#VALUE!</v>
      </c>
      <c r="Z362" s="94" t="e">
        <f t="shared" si="246"/>
        <v>#VALUE!</v>
      </c>
      <c r="AA362" s="94" t="e">
        <f t="shared" si="246"/>
        <v>#VALUE!</v>
      </c>
      <c r="AB362" s="94" t="e">
        <f t="shared" si="246"/>
        <v>#VALUE!</v>
      </c>
      <c r="AC362" s="94" t="e">
        <f t="shared" si="246"/>
        <v>#VALUE!</v>
      </c>
      <c r="AD362" s="94" t="e">
        <f t="shared" si="246"/>
        <v>#VALUE!</v>
      </c>
      <c r="AE362" s="94" t="e">
        <f t="shared" si="246"/>
        <v>#VALUE!</v>
      </c>
      <c r="AF362" s="94" t="e">
        <f t="shared" si="246"/>
        <v>#VALUE!</v>
      </c>
      <c r="AG362" s="94" t="e">
        <f t="shared" si="246"/>
        <v>#VALUE!</v>
      </c>
      <c r="AH362" s="94" t="e">
        <f t="shared" si="246"/>
        <v>#VALUE!</v>
      </c>
      <c r="AI362" s="94" t="e">
        <f t="shared" si="246"/>
        <v>#VALUE!</v>
      </c>
      <c r="AJ362" s="94" t="e">
        <f t="shared" si="246"/>
        <v>#VALUE!</v>
      </c>
      <c r="AK362" s="527"/>
      <c r="AL362" s="530"/>
      <c r="AM362" s="533"/>
      <c r="AN362" s="481"/>
      <c r="AO362" s="479"/>
      <c r="AQ362" s="502"/>
      <c r="AR362" s="502"/>
    </row>
    <row r="363" spans="2:44" x14ac:dyDescent="0.15">
      <c r="B363" s="518"/>
      <c r="C363" s="505"/>
      <c r="D363" s="519"/>
      <c r="E363" s="153" t="s">
        <v>145</v>
      </c>
      <c r="F363" s="154" t="e">
        <f>IF(EDATE(F338,1)&gt;$F$8,"",EDATE(F338,1))</f>
        <v>#VALUE!</v>
      </c>
      <c r="G363" s="94" t="e">
        <f t="shared" ref="G363:AJ363" si="247">IF(G362&gt;$F$8,"",IF(F363=EOMONTH(DATE($F360,$G360,1),0),"",IF(F363="","",F363+1)))</f>
        <v>#VALUE!</v>
      </c>
      <c r="H363" s="94" t="e">
        <f t="shared" si="247"/>
        <v>#VALUE!</v>
      </c>
      <c r="I363" s="94" t="e">
        <f t="shared" si="247"/>
        <v>#VALUE!</v>
      </c>
      <c r="J363" s="94" t="e">
        <f t="shared" si="247"/>
        <v>#VALUE!</v>
      </c>
      <c r="K363" s="94" t="e">
        <f t="shared" si="247"/>
        <v>#VALUE!</v>
      </c>
      <c r="L363" s="94" t="e">
        <f t="shared" si="247"/>
        <v>#VALUE!</v>
      </c>
      <c r="M363" s="94" t="e">
        <f t="shared" si="247"/>
        <v>#VALUE!</v>
      </c>
      <c r="N363" s="94" t="e">
        <f t="shared" si="247"/>
        <v>#VALUE!</v>
      </c>
      <c r="O363" s="94" t="e">
        <f t="shared" si="247"/>
        <v>#VALUE!</v>
      </c>
      <c r="P363" s="94" t="e">
        <f t="shared" si="247"/>
        <v>#VALUE!</v>
      </c>
      <c r="Q363" s="94" t="e">
        <f t="shared" si="247"/>
        <v>#VALUE!</v>
      </c>
      <c r="R363" s="94" t="e">
        <f t="shared" si="247"/>
        <v>#VALUE!</v>
      </c>
      <c r="S363" s="94" t="e">
        <f t="shared" si="247"/>
        <v>#VALUE!</v>
      </c>
      <c r="T363" s="94" t="e">
        <f t="shared" si="247"/>
        <v>#VALUE!</v>
      </c>
      <c r="U363" s="94" t="e">
        <f t="shared" si="247"/>
        <v>#VALUE!</v>
      </c>
      <c r="V363" s="94" t="e">
        <f t="shared" si="247"/>
        <v>#VALUE!</v>
      </c>
      <c r="W363" s="94" t="e">
        <f t="shared" si="247"/>
        <v>#VALUE!</v>
      </c>
      <c r="X363" s="94" t="e">
        <f t="shared" si="247"/>
        <v>#VALUE!</v>
      </c>
      <c r="Y363" s="94" t="e">
        <f t="shared" si="247"/>
        <v>#VALUE!</v>
      </c>
      <c r="Z363" s="94" t="e">
        <f t="shared" si="247"/>
        <v>#VALUE!</v>
      </c>
      <c r="AA363" s="94" t="e">
        <f t="shared" si="247"/>
        <v>#VALUE!</v>
      </c>
      <c r="AB363" s="94" t="e">
        <f t="shared" si="247"/>
        <v>#VALUE!</v>
      </c>
      <c r="AC363" s="94" t="e">
        <f t="shared" si="247"/>
        <v>#VALUE!</v>
      </c>
      <c r="AD363" s="94" t="e">
        <f t="shared" si="247"/>
        <v>#VALUE!</v>
      </c>
      <c r="AE363" s="94" t="e">
        <f t="shared" si="247"/>
        <v>#VALUE!</v>
      </c>
      <c r="AF363" s="94" t="e">
        <f t="shared" si="247"/>
        <v>#VALUE!</v>
      </c>
      <c r="AG363" s="94" t="e">
        <f t="shared" si="247"/>
        <v>#VALUE!</v>
      </c>
      <c r="AH363" s="94" t="e">
        <f t="shared" si="247"/>
        <v>#VALUE!</v>
      </c>
      <c r="AI363" s="94" t="e">
        <f t="shared" si="247"/>
        <v>#VALUE!</v>
      </c>
      <c r="AJ363" s="94" t="e">
        <f t="shared" si="247"/>
        <v>#VALUE!</v>
      </c>
      <c r="AK363" s="527"/>
      <c r="AL363" s="530"/>
      <c r="AM363" s="533"/>
      <c r="AN363" s="481"/>
      <c r="AO363" s="479"/>
      <c r="AQ363" s="502"/>
      <c r="AR363" s="502"/>
    </row>
    <row r="364" spans="2:44" x14ac:dyDescent="0.15">
      <c r="B364" s="520"/>
      <c r="C364" s="521"/>
      <c r="D364" s="522"/>
      <c r="E364" s="89" t="s">
        <v>65</v>
      </c>
      <c r="F364" s="155" t="str">
        <f>IFERROR(TEXT(WEEKDAY(+F363),"aaa"),"")</f>
        <v/>
      </c>
      <c r="G364" s="155" t="str">
        <f t="shared" ref="G364:AJ364" si="248">IFERROR(TEXT(WEEKDAY(+G363),"aaa"),"")</f>
        <v/>
      </c>
      <c r="H364" s="155" t="str">
        <f t="shared" si="248"/>
        <v/>
      </c>
      <c r="I364" s="155" t="str">
        <f t="shared" si="248"/>
        <v/>
      </c>
      <c r="J364" s="155" t="str">
        <f t="shared" si="248"/>
        <v/>
      </c>
      <c r="K364" s="155" t="str">
        <f t="shared" si="248"/>
        <v/>
      </c>
      <c r="L364" s="155" t="str">
        <f t="shared" si="248"/>
        <v/>
      </c>
      <c r="M364" s="155" t="str">
        <f t="shared" si="248"/>
        <v/>
      </c>
      <c r="N364" s="155" t="str">
        <f t="shared" si="248"/>
        <v/>
      </c>
      <c r="O364" s="155" t="str">
        <f t="shared" si="248"/>
        <v/>
      </c>
      <c r="P364" s="155" t="str">
        <f t="shared" si="248"/>
        <v/>
      </c>
      <c r="Q364" s="155" t="str">
        <f t="shared" si="248"/>
        <v/>
      </c>
      <c r="R364" s="155" t="str">
        <f t="shared" si="248"/>
        <v/>
      </c>
      <c r="S364" s="155" t="str">
        <f t="shared" si="248"/>
        <v/>
      </c>
      <c r="T364" s="155" t="str">
        <f t="shared" si="248"/>
        <v/>
      </c>
      <c r="U364" s="155" t="str">
        <f t="shared" si="248"/>
        <v/>
      </c>
      <c r="V364" s="155" t="str">
        <f t="shared" si="248"/>
        <v/>
      </c>
      <c r="W364" s="155" t="str">
        <f t="shared" si="248"/>
        <v/>
      </c>
      <c r="X364" s="155" t="str">
        <f t="shared" si="248"/>
        <v/>
      </c>
      <c r="Y364" s="155" t="str">
        <f t="shared" si="248"/>
        <v/>
      </c>
      <c r="Z364" s="155" t="str">
        <f t="shared" si="248"/>
        <v/>
      </c>
      <c r="AA364" s="155" t="str">
        <f t="shared" si="248"/>
        <v/>
      </c>
      <c r="AB364" s="155" t="str">
        <f t="shared" si="248"/>
        <v/>
      </c>
      <c r="AC364" s="155" t="str">
        <f t="shared" si="248"/>
        <v/>
      </c>
      <c r="AD364" s="155" t="str">
        <f t="shared" si="248"/>
        <v/>
      </c>
      <c r="AE364" s="155" t="str">
        <f t="shared" si="248"/>
        <v/>
      </c>
      <c r="AF364" s="155" t="str">
        <f t="shared" si="248"/>
        <v/>
      </c>
      <c r="AG364" s="155" t="str">
        <f t="shared" si="248"/>
        <v/>
      </c>
      <c r="AH364" s="155" t="str">
        <f t="shared" si="248"/>
        <v/>
      </c>
      <c r="AI364" s="155" t="str">
        <f t="shared" si="248"/>
        <v/>
      </c>
      <c r="AJ364" s="155" t="str">
        <f t="shared" si="248"/>
        <v/>
      </c>
      <c r="AK364" s="527"/>
      <c r="AL364" s="530"/>
      <c r="AM364" s="533"/>
      <c r="AN364" s="481"/>
      <c r="AO364" s="479"/>
      <c r="AQ364" s="502"/>
      <c r="AR364" s="502"/>
    </row>
    <row r="365" spans="2:44" ht="21" customHeight="1" x14ac:dyDescent="0.15">
      <c r="B365" s="156" t="s">
        <v>146</v>
      </c>
      <c r="C365" s="157" t="s">
        <v>160</v>
      </c>
      <c r="D365" s="101" t="s">
        <v>152</v>
      </c>
      <c r="E365" s="102" t="s">
        <v>149</v>
      </c>
      <c r="F365" s="103" t="s">
        <v>110</v>
      </c>
      <c r="G365" s="104" t="s">
        <v>110</v>
      </c>
      <c r="H365" s="104" t="s">
        <v>110</v>
      </c>
      <c r="I365" s="104" t="s">
        <v>110</v>
      </c>
      <c r="J365" s="104" t="s">
        <v>110</v>
      </c>
      <c r="K365" s="104" t="s">
        <v>110</v>
      </c>
      <c r="L365" s="104" t="s">
        <v>110</v>
      </c>
      <c r="M365" s="104" t="s">
        <v>110</v>
      </c>
      <c r="N365" s="104" t="s">
        <v>110</v>
      </c>
      <c r="O365" s="104" t="s">
        <v>110</v>
      </c>
      <c r="P365" s="104" t="s">
        <v>110</v>
      </c>
      <c r="Q365" s="104" t="s">
        <v>110</v>
      </c>
      <c r="R365" s="104" t="s">
        <v>110</v>
      </c>
      <c r="S365" s="104" t="s">
        <v>110</v>
      </c>
      <c r="T365" s="104" t="s">
        <v>110</v>
      </c>
      <c r="U365" s="104" t="s">
        <v>110</v>
      </c>
      <c r="V365" s="104" t="s">
        <v>110</v>
      </c>
      <c r="W365" s="104" t="s">
        <v>110</v>
      </c>
      <c r="X365" s="104" t="s">
        <v>110</v>
      </c>
      <c r="Y365" s="104" t="s">
        <v>110</v>
      </c>
      <c r="Z365" s="104" t="s">
        <v>110</v>
      </c>
      <c r="AA365" s="104" t="s">
        <v>110</v>
      </c>
      <c r="AB365" s="104" t="s">
        <v>110</v>
      </c>
      <c r="AC365" s="104" t="s">
        <v>110</v>
      </c>
      <c r="AD365" s="104" t="s">
        <v>110</v>
      </c>
      <c r="AE365" s="104" t="s">
        <v>110</v>
      </c>
      <c r="AF365" s="104" t="s">
        <v>110</v>
      </c>
      <c r="AG365" s="104" t="s">
        <v>110</v>
      </c>
      <c r="AH365" s="104" t="s">
        <v>110</v>
      </c>
      <c r="AI365" s="104" t="s">
        <v>110</v>
      </c>
      <c r="AJ365" s="176" t="s">
        <v>110</v>
      </c>
      <c r="AK365" s="528"/>
      <c r="AL365" s="531"/>
      <c r="AM365" s="534"/>
      <c r="AN365" s="106" t="s">
        <v>159</v>
      </c>
      <c r="AO365" s="105" t="s">
        <v>108</v>
      </c>
      <c r="AQ365" s="503"/>
      <c r="AR365" s="503"/>
    </row>
    <row r="366" spans="2:44" ht="13.5" customHeight="1" x14ac:dyDescent="0.15">
      <c r="B366" s="506" t="s">
        <v>75</v>
      </c>
      <c r="C366" s="509" t="s">
        <v>76</v>
      </c>
      <c r="D366" s="107" t="s">
        <v>136</v>
      </c>
      <c r="E366" s="108"/>
      <c r="F366" s="177"/>
      <c r="G366" s="165"/>
      <c r="H366" s="165"/>
      <c r="I366" s="165"/>
      <c r="J366" s="165"/>
      <c r="K366" s="165"/>
      <c r="L366" s="165"/>
      <c r="M366" s="165"/>
      <c r="N366" s="165"/>
      <c r="O366" s="165"/>
      <c r="P366" s="165"/>
      <c r="Q366" s="165"/>
      <c r="R366" s="165"/>
      <c r="S366" s="165"/>
      <c r="T366" s="165"/>
      <c r="U366" s="165"/>
      <c r="V366" s="165"/>
      <c r="W366" s="165"/>
      <c r="X366" s="165"/>
      <c r="Y366" s="165"/>
      <c r="Z366" s="165"/>
      <c r="AA366" s="165"/>
      <c r="AB366" s="165"/>
      <c r="AC366" s="165"/>
      <c r="AD366" s="165"/>
      <c r="AE366" s="165"/>
      <c r="AF366" s="165"/>
      <c r="AG366" s="165"/>
      <c r="AH366" s="165"/>
      <c r="AI366" s="165"/>
      <c r="AJ366" s="178"/>
      <c r="AK366" s="112">
        <f>IF(D366="","",COUNT($F$363:$AJ$363)-AL366)</f>
        <v>0</v>
      </c>
      <c r="AL366" s="113">
        <f>IF(D366="","",AQ366+AR366)</f>
        <v>0</v>
      </c>
      <c r="AM366" s="113">
        <f>IF(D366="","",COUNTIF(F366:AJ366,"休"))</f>
        <v>0</v>
      </c>
      <c r="AN366" s="84" t="str">
        <f>IF(D366="","",IFERROR(ROUND(AM366/AK366,3),""))</f>
        <v/>
      </c>
      <c r="AO366" s="512" t="e">
        <f>ROUND(AVERAGE(AN366:AN381),3)</f>
        <v>#DIV/0!</v>
      </c>
      <c r="AQ366" s="114">
        <f>+COUNTIF(F366:AJ366,"－")</f>
        <v>0</v>
      </c>
      <c r="AR366" s="114">
        <f>+COUNTIF(F366:AJ366,"外")</f>
        <v>0</v>
      </c>
    </row>
    <row r="367" spans="2:44" ht="13.5" customHeight="1" x14ac:dyDescent="0.15">
      <c r="B367" s="507"/>
      <c r="C367" s="510"/>
      <c r="D367" s="115" t="s">
        <v>137</v>
      </c>
      <c r="E367" s="108"/>
      <c r="F367" s="116"/>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62"/>
      <c r="AK367" s="112">
        <f t="shared" ref="AK367:AK371" si="249">IF(D367="","",COUNT($F$363:$AJ$363)-AL367)</f>
        <v>0</v>
      </c>
      <c r="AL367" s="113">
        <f t="shared" ref="AL367:AL371" si="250">IF(D367="","",AQ367+AR367)</f>
        <v>0</v>
      </c>
      <c r="AM367" s="113">
        <f t="shared" ref="AM367:AM371" si="251">IF(D367="","",COUNTIF(F367:AJ367,"休"))</f>
        <v>0</v>
      </c>
      <c r="AN367" s="84" t="str">
        <f t="shared" ref="AN367:AN371" si="252">IF(D367="","",IFERROR(ROUND(AM367/AK367,3),""))</f>
        <v/>
      </c>
      <c r="AO367" s="513"/>
      <c r="AQ367" s="114">
        <f>+COUNTIF(F367:AJ367,"－")</f>
        <v>0</v>
      </c>
      <c r="AR367" s="114">
        <f>+COUNTIF(F367:AJ367,"外")</f>
        <v>0</v>
      </c>
    </row>
    <row r="368" spans="2:44" x14ac:dyDescent="0.15">
      <c r="B368" s="507"/>
      <c r="C368" s="510"/>
      <c r="D368" s="120" t="s">
        <v>138</v>
      </c>
      <c r="E368" s="108"/>
      <c r="F368" s="116"/>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62"/>
      <c r="AK368" s="112">
        <f t="shared" si="249"/>
        <v>0</v>
      </c>
      <c r="AL368" s="113">
        <f t="shared" si="250"/>
        <v>0</v>
      </c>
      <c r="AM368" s="113">
        <f t="shared" si="251"/>
        <v>0</v>
      </c>
      <c r="AN368" s="84" t="str">
        <f t="shared" si="252"/>
        <v/>
      </c>
      <c r="AO368" s="513"/>
      <c r="AQ368" s="114">
        <f>+COUNTIF(F368:AJ368,"－")</f>
        <v>0</v>
      </c>
      <c r="AR368" s="114">
        <f t="shared" ref="AR368:AR371" si="253">+COUNTIF(F368:AJ368,"外")</f>
        <v>0</v>
      </c>
    </row>
    <row r="369" spans="2:44" x14ac:dyDescent="0.15">
      <c r="B369" s="507"/>
      <c r="C369" s="510"/>
      <c r="D369" s="120" t="s">
        <v>139</v>
      </c>
      <c r="E369" s="121"/>
      <c r="F369" s="116"/>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62"/>
      <c r="AK369" s="112">
        <f t="shared" si="249"/>
        <v>0</v>
      </c>
      <c r="AL369" s="113">
        <f t="shared" si="250"/>
        <v>0</v>
      </c>
      <c r="AM369" s="113">
        <f t="shared" si="251"/>
        <v>0</v>
      </c>
      <c r="AN369" s="84" t="str">
        <f t="shared" si="252"/>
        <v/>
      </c>
      <c r="AO369" s="513"/>
      <c r="AQ369" s="114">
        <f>+COUNTIF(F369:AJ369,"－")</f>
        <v>0</v>
      </c>
      <c r="AR369" s="114">
        <f t="shared" si="253"/>
        <v>0</v>
      </c>
    </row>
    <row r="370" spans="2:44" x14ac:dyDescent="0.15">
      <c r="B370" s="507"/>
      <c r="C370" s="510"/>
      <c r="D370" s="120" t="s">
        <v>140</v>
      </c>
      <c r="E370" s="108"/>
      <c r="F370" s="116"/>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62"/>
      <c r="AK370" s="112">
        <f t="shared" si="249"/>
        <v>0</v>
      </c>
      <c r="AL370" s="113">
        <f t="shared" si="250"/>
        <v>0</v>
      </c>
      <c r="AM370" s="113">
        <f t="shared" si="251"/>
        <v>0</v>
      </c>
      <c r="AN370" s="84" t="str">
        <f t="shared" si="252"/>
        <v/>
      </c>
      <c r="AO370" s="513"/>
      <c r="AQ370" s="114">
        <f t="shared" ref="AQ370:AQ371" si="254">+COUNTIF(F370:AJ370,"－")</f>
        <v>0</v>
      </c>
      <c r="AR370" s="114">
        <f t="shared" si="253"/>
        <v>0</v>
      </c>
    </row>
    <row r="371" spans="2:44" x14ac:dyDescent="0.15">
      <c r="B371" s="508"/>
      <c r="C371" s="511"/>
      <c r="D371" s="122">
        <f>E$30</f>
        <v>0</v>
      </c>
      <c r="E371" s="123"/>
      <c r="F371" s="179"/>
      <c r="G371" s="170"/>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80"/>
      <c r="AK371" s="112">
        <f t="shared" si="249"/>
        <v>0</v>
      </c>
      <c r="AL371" s="113">
        <f t="shared" si="250"/>
        <v>0</v>
      </c>
      <c r="AM371" s="128">
        <f t="shared" si="251"/>
        <v>0</v>
      </c>
      <c r="AN371" s="84" t="str">
        <f t="shared" si="252"/>
        <v/>
      </c>
      <c r="AO371" s="513"/>
      <c r="AQ371" s="114">
        <f t="shared" si="254"/>
        <v>0</v>
      </c>
      <c r="AR371" s="114">
        <f t="shared" si="253"/>
        <v>0</v>
      </c>
    </row>
    <row r="372" spans="2:44" ht="15" x14ac:dyDescent="0.15">
      <c r="B372" s="506" t="s">
        <v>77</v>
      </c>
      <c r="C372" s="509" t="s">
        <v>78</v>
      </c>
      <c r="D372" s="101" t="s">
        <v>155</v>
      </c>
      <c r="E372" s="129" t="s">
        <v>149</v>
      </c>
      <c r="F372" s="103" t="s">
        <v>167</v>
      </c>
      <c r="G372" s="104" t="s">
        <v>165</v>
      </c>
      <c r="H372" s="104" t="s">
        <v>168</v>
      </c>
      <c r="I372" s="104" t="s">
        <v>166</v>
      </c>
      <c r="J372" s="104" t="s">
        <v>168</v>
      </c>
      <c r="K372" s="104" t="s">
        <v>168</v>
      </c>
      <c r="L372" s="104" t="s">
        <v>165</v>
      </c>
      <c r="M372" s="104" t="s">
        <v>168</v>
      </c>
      <c r="N372" s="104" t="s">
        <v>168</v>
      </c>
      <c r="O372" s="104" t="s">
        <v>168</v>
      </c>
      <c r="P372" s="104" t="s">
        <v>167</v>
      </c>
      <c r="Q372" s="104" t="s">
        <v>165</v>
      </c>
      <c r="R372" s="104" t="s">
        <v>166</v>
      </c>
      <c r="S372" s="104" t="s">
        <v>167</v>
      </c>
      <c r="T372" s="104" t="s">
        <v>165</v>
      </c>
      <c r="U372" s="104" t="s">
        <v>167</v>
      </c>
      <c r="V372" s="104" t="s">
        <v>168</v>
      </c>
      <c r="W372" s="104" t="s">
        <v>168</v>
      </c>
      <c r="X372" s="104" t="s">
        <v>167</v>
      </c>
      <c r="Y372" s="104" t="s">
        <v>168</v>
      </c>
      <c r="Z372" s="104" t="s">
        <v>165</v>
      </c>
      <c r="AA372" s="104" t="s">
        <v>167</v>
      </c>
      <c r="AB372" s="104" t="s">
        <v>167</v>
      </c>
      <c r="AC372" s="104" t="s">
        <v>165</v>
      </c>
      <c r="AD372" s="104" t="s">
        <v>166</v>
      </c>
      <c r="AE372" s="104" t="s">
        <v>168</v>
      </c>
      <c r="AF372" s="104" t="s">
        <v>166</v>
      </c>
      <c r="AG372" s="104" t="s">
        <v>165</v>
      </c>
      <c r="AH372" s="104" t="s">
        <v>165</v>
      </c>
      <c r="AI372" s="104" t="s">
        <v>168</v>
      </c>
      <c r="AJ372" s="176" t="s">
        <v>168</v>
      </c>
      <c r="AK372" s="131"/>
      <c r="AL372" s="114"/>
      <c r="AM372" s="132"/>
      <c r="AN372" s="133"/>
      <c r="AO372" s="513"/>
    </row>
    <row r="373" spans="2:44" x14ac:dyDescent="0.15">
      <c r="B373" s="507"/>
      <c r="C373" s="510"/>
      <c r="D373" s="134" t="s">
        <v>136</v>
      </c>
      <c r="E373" s="108"/>
      <c r="F373" s="169"/>
      <c r="G373" s="126"/>
      <c r="H373" s="126"/>
      <c r="I373" s="126"/>
      <c r="J373" s="126"/>
      <c r="K373" s="126"/>
      <c r="L373" s="126"/>
      <c r="M373" s="126"/>
      <c r="N373" s="126"/>
      <c r="O373" s="126"/>
      <c r="P373" s="126"/>
      <c r="Q373" s="126"/>
      <c r="R373" s="126"/>
      <c r="S373" s="126"/>
      <c r="T373" s="126"/>
      <c r="U373" s="126"/>
      <c r="V373" s="126"/>
      <c r="W373" s="126"/>
      <c r="X373" s="126"/>
      <c r="Y373" s="126"/>
      <c r="Z373" s="126"/>
      <c r="AA373" s="126"/>
      <c r="AB373" s="126"/>
      <c r="AC373" s="126"/>
      <c r="AD373" s="126"/>
      <c r="AE373" s="126"/>
      <c r="AF373" s="126"/>
      <c r="AG373" s="126"/>
      <c r="AH373" s="126"/>
      <c r="AI373" s="126"/>
      <c r="AJ373" s="181"/>
      <c r="AK373" s="112">
        <f>IF(D373="","",COUNT($F$363:$AJ$363)-AL373)</f>
        <v>0</v>
      </c>
      <c r="AL373" s="113">
        <f>IF(D373="","",AQ373+AR373)</f>
        <v>0</v>
      </c>
      <c r="AM373" s="113">
        <f>IF(D373="","",COUNTIF(F373:AJ373,"休"))</f>
        <v>0</v>
      </c>
      <c r="AN373" s="84" t="str">
        <f>IF(D373="","",IFERROR(ROUND(AM373/AK373,3),""))</f>
        <v/>
      </c>
      <c r="AO373" s="513"/>
      <c r="AQ373" s="114">
        <f>+COUNTIF(F373:AJ373,"－")</f>
        <v>0</v>
      </c>
      <c r="AR373" s="114">
        <f>+COUNTIF(F373:AJ373,"外")</f>
        <v>0</v>
      </c>
    </row>
    <row r="374" spans="2:44" x14ac:dyDescent="0.15">
      <c r="B374" s="507"/>
      <c r="C374" s="510"/>
      <c r="D374" s="115" t="s">
        <v>137</v>
      </c>
      <c r="E374" s="135"/>
      <c r="F374" s="116"/>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62"/>
      <c r="AK374" s="112">
        <f t="shared" ref="AK374:AK376" si="255">IF(D374="","",COUNT($F$363:$AJ$363)-AL374)</f>
        <v>0</v>
      </c>
      <c r="AL374" s="113">
        <f t="shared" ref="AL374:AL376" si="256">IF(D374="","",AQ374+AR374)</f>
        <v>0</v>
      </c>
      <c r="AM374" s="113">
        <f t="shared" ref="AM374:AM376" si="257">IF(D374="","",COUNTIF(F374:AJ374,"休"))</f>
        <v>0</v>
      </c>
      <c r="AN374" s="84" t="str">
        <f t="shared" ref="AN374:AN376" si="258">IF(D374="","",IFERROR(ROUND(AM374/AK374,3),""))</f>
        <v/>
      </c>
      <c r="AO374" s="513"/>
      <c r="AQ374" s="114">
        <f>+COUNTIF(F374:AJ374,"－")</f>
        <v>0</v>
      </c>
      <c r="AR374" s="114">
        <f>+COUNTIF(F374:AJ374,"外")</f>
        <v>0</v>
      </c>
    </row>
    <row r="375" spans="2:44" x14ac:dyDescent="0.15">
      <c r="B375" s="507"/>
      <c r="C375" s="510"/>
      <c r="E375" s="135"/>
      <c r="F375" s="116"/>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62"/>
      <c r="AK375" s="112" t="str">
        <f t="shared" si="255"/>
        <v/>
      </c>
      <c r="AL375" s="113" t="str">
        <f t="shared" si="256"/>
        <v/>
      </c>
      <c r="AM375" s="113" t="str">
        <f t="shared" si="257"/>
        <v/>
      </c>
      <c r="AN375" s="84" t="str">
        <f t="shared" si="258"/>
        <v/>
      </c>
      <c r="AO375" s="513"/>
      <c r="AQ375" s="114">
        <f>+COUNTIF(F375:AJ375,"－")</f>
        <v>0</v>
      </c>
      <c r="AR375" s="114">
        <f>+COUNTIF(F375:AJ375,"外")</f>
        <v>0</v>
      </c>
    </row>
    <row r="376" spans="2:44" x14ac:dyDescent="0.15">
      <c r="B376" s="507"/>
      <c r="C376" s="511"/>
      <c r="D376" s="136"/>
      <c r="E376" s="128"/>
      <c r="F376" s="179"/>
      <c r="G376" s="170"/>
      <c r="H376" s="170"/>
      <c r="I376" s="170"/>
      <c r="J376" s="170"/>
      <c r="K376" s="170"/>
      <c r="L376" s="170"/>
      <c r="M376" s="170"/>
      <c r="N376" s="170"/>
      <c r="O376" s="170"/>
      <c r="P376" s="170"/>
      <c r="Q376" s="170"/>
      <c r="R376" s="170"/>
      <c r="S376" s="170"/>
      <c r="T376" s="170"/>
      <c r="U376" s="170"/>
      <c r="V376" s="170"/>
      <c r="W376" s="170"/>
      <c r="X376" s="170"/>
      <c r="Y376" s="170"/>
      <c r="Z376" s="170"/>
      <c r="AA376" s="170"/>
      <c r="AB376" s="170"/>
      <c r="AC376" s="170"/>
      <c r="AD376" s="170"/>
      <c r="AE376" s="170"/>
      <c r="AF376" s="170"/>
      <c r="AG376" s="170"/>
      <c r="AH376" s="170"/>
      <c r="AI376" s="170"/>
      <c r="AJ376" s="180"/>
      <c r="AK376" s="112" t="str">
        <f t="shared" si="255"/>
        <v/>
      </c>
      <c r="AL376" s="113" t="str">
        <f t="shared" si="256"/>
        <v/>
      </c>
      <c r="AM376" s="113" t="str">
        <f t="shared" si="257"/>
        <v/>
      </c>
      <c r="AN376" s="84" t="str">
        <f t="shared" si="258"/>
        <v/>
      </c>
      <c r="AO376" s="513"/>
      <c r="AQ376" s="114">
        <f>+COUNTIF(F376:AJ376,"－")</f>
        <v>0</v>
      </c>
      <c r="AR376" s="114">
        <f>+COUNTIF(F376:AJ376,"外")</f>
        <v>0</v>
      </c>
    </row>
    <row r="377" spans="2:44" ht="15" x14ac:dyDescent="0.15">
      <c r="B377" s="507"/>
      <c r="C377" s="509" t="s">
        <v>79</v>
      </c>
      <c r="D377" s="101" t="s">
        <v>127</v>
      </c>
      <c r="E377" s="138" t="s">
        <v>149</v>
      </c>
      <c r="F377" s="103" t="s">
        <v>110</v>
      </c>
      <c r="G377" s="104" t="s">
        <v>110</v>
      </c>
      <c r="H377" s="104" t="s">
        <v>110</v>
      </c>
      <c r="I377" s="104" t="s">
        <v>110</v>
      </c>
      <c r="J377" s="104" t="s">
        <v>110</v>
      </c>
      <c r="K377" s="104" t="s">
        <v>110</v>
      </c>
      <c r="L377" s="104" t="s">
        <v>110</v>
      </c>
      <c r="M377" s="104" t="s">
        <v>110</v>
      </c>
      <c r="N377" s="104" t="s">
        <v>110</v>
      </c>
      <c r="O377" s="104" t="s">
        <v>110</v>
      </c>
      <c r="P377" s="104" t="s">
        <v>110</v>
      </c>
      <c r="Q377" s="104" t="s">
        <v>110</v>
      </c>
      <c r="R377" s="104" t="s">
        <v>110</v>
      </c>
      <c r="S377" s="104" t="s">
        <v>110</v>
      </c>
      <c r="T377" s="104" t="s">
        <v>110</v>
      </c>
      <c r="U377" s="104" t="s">
        <v>110</v>
      </c>
      <c r="V377" s="104" t="s">
        <v>110</v>
      </c>
      <c r="W377" s="104" t="s">
        <v>110</v>
      </c>
      <c r="X377" s="104" t="s">
        <v>110</v>
      </c>
      <c r="Y377" s="104" t="s">
        <v>110</v>
      </c>
      <c r="Z377" s="104" t="s">
        <v>110</v>
      </c>
      <c r="AA377" s="104" t="s">
        <v>110</v>
      </c>
      <c r="AB377" s="104" t="s">
        <v>110</v>
      </c>
      <c r="AC377" s="104" t="s">
        <v>110</v>
      </c>
      <c r="AD377" s="104" t="s">
        <v>110</v>
      </c>
      <c r="AE377" s="104" t="s">
        <v>110</v>
      </c>
      <c r="AF377" s="104" t="s">
        <v>110</v>
      </c>
      <c r="AG377" s="104" t="s">
        <v>110</v>
      </c>
      <c r="AH377" s="104" t="s">
        <v>110</v>
      </c>
      <c r="AI377" s="104" t="s">
        <v>110</v>
      </c>
      <c r="AJ377" s="176" t="s">
        <v>110</v>
      </c>
      <c r="AK377" s="131"/>
      <c r="AL377" s="114"/>
      <c r="AM377" s="139"/>
      <c r="AN377" s="133"/>
      <c r="AO377" s="513"/>
    </row>
    <row r="378" spans="2:44" x14ac:dyDescent="0.15">
      <c r="B378" s="507"/>
      <c r="C378" s="510"/>
      <c r="D378" s="140" t="s">
        <v>137</v>
      </c>
      <c r="E378" s="108"/>
      <c r="F378" s="169"/>
      <c r="G378" s="126"/>
      <c r="H378" s="126"/>
      <c r="I378" s="126"/>
      <c r="J378" s="126"/>
      <c r="K378" s="126"/>
      <c r="L378" s="126"/>
      <c r="M378" s="126"/>
      <c r="N378" s="126"/>
      <c r="O378" s="126"/>
      <c r="P378" s="126"/>
      <c r="Q378" s="126"/>
      <c r="R378" s="126"/>
      <c r="S378" s="126"/>
      <c r="T378" s="126"/>
      <c r="U378" s="126"/>
      <c r="V378" s="126"/>
      <c r="W378" s="126"/>
      <c r="X378" s="126"/>
      <c r="Y378" s="126"/>
      <c r="Z378" s="126"/>
      <c r="AA378" s="126"/>
      <c r="AB378" s="126"/>
      <c r="AC378" s="126"/>
      <c r="AD378" s="126"/>
      <c r="AE378" s="126"/>
      <c r="AF378" s="126"/>
      <c r="AG378" s="126"/>
      <c r="AH378" s="126"/>
      <c r="AI378" s="126"/>
      <c r="AJ378" s="181"/>
      <c r="AK378" s="112">
        <f>IF(D378="","",COUNT($F$363:$AJ$363)-AL378)</f>
        <v>0</v>
      </c>
      <c r="AL378" s="113">
        <f>IF(D378="","",AQ378+AR378)</f>
        <v>0</v>
      </c>
      <c r="AM378" s="113">
        <f>IF(D378="","",COUNTIF(F378:AJ378,"休"))</f>
        <v>0</v>
      </c>
      <c r="AN378" s="84" t="str">
        <f>IF(D378="","",IFERROR(ROUND(AM378/AK378,3),""))</f>
        <v/>
      </c>
      <c r="AO378" s="513"/>
      <c r="AQ378" s="114">
        <f>+COUNTIF(F378:AJ378,"－")</f>
        <v>0</v>
      </c>
      <c r="AR378" s="114">
        <f>+COUNTIF(F378:AJ378,"外")</f>
        <v>0</v>
      </c>
    </row>
    <row r="379" spans="2:44" x14ac:dyDescent="0.15">
      <c r="B379" s="507"/>
      <c r="C379" s="510"/>
      <c r="E379" s="135"/>
      <c r="F379" s="116"/>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62"/>
      <c r="AK379" s="112" t="str">
        <f t="shared" ref="AK379:AK381" si="259">IF(D379="","",COUNT($F$363:$AJ$363)-AL379)</f>
        <v/>
      </c>
      <c r="AL379" s="113" t="str">
        <f t="shared" ref="AL379:AL381" si="260">IF(D379="","",AQ379+AR379)</f>
        <v/>
      </c>
      <c r="AM379" s="113" t="str">
        <f t="shared" ref="AM379:AM381" si="261">IF(D379="","",COUNTIF(F379:AJ379,"休"))</f>
        <v/>
      </c>
      <c r="AN379" s="84" t="str">
        <f t="shared" ref="AN379:AN381" si="262">IF(D379="","",IFERROR(ROUND(AM379/AK379,3),""))</f>
        <v/>
      </c>
      <c r="AO379" s="513"/>
      <c r="AQ379" s="114">
        <f>+COUNTIF(F379:AJ379,"－")</f>
        <v>0</v>
      </c>
      <c r="AR379" s="114">
        <f>+COUNTIF(F379:AJ379,"外")</f>
        <v>0</v>
      </c>
    </row>
    <row r="380" spans="2:44" x14ac:dyDescent="0.15">
      <c r="B380" s="507"/>
      <c r="C380" s="510"/>
      <c r="E380" s="135"/>
      <c r="F380" s="116"/>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62"/>
      <c r="AK380" s="112" t="str">
        <f t="shared" si="259"/>
        <v/>
      </c>
      <c r="AL380" s="113" t="str">
        <f t="shared" si="260"/>
        <v/>
      </c>
      <c r="AM380" s="113" t="str">
        <f t="shared" si="261"/>
        <v/>
      </c>
      <c r="AN380" s="84" t="str">
        <f t="shared" si="262"/>
        <v/>
      </c>
      <c r="AO380" s="513"/>
      <c r="AQ380" s="114">
        <f>+COUNTIF(F380:AJ380,"－")</f>
        <v>0</v>
      </c>
      <c r="AR380" s="114">
        <f>+COUNTIF(F380:AJ380,"外")</f>
        <v>0</v>
      </c>
    </row>
    <row r="381" spans="2:44" ht="14.25" thickBot="1" x14ac:dyDescent="0.2">
      <c r="B381" s="508"/>
      <c r="C381" s="511"/>
      <c r="D381" s="136"/>
      <c r="E381" s="128"/>
      <c r="F381" s="179"/>
      <c r="G381" s="170"/>
      <c r="H381" s="170"/>
      <c r="I381" s="170"/>
      <c r="J381" s="170"/>
      <c r="K381" s="170"/>
      <c r="L381" s="170"/>
      <c r="M381" s="170"/>
      <c r="N381" s="170"/>
      <c r="O381" s="170"/>
      <c r="P381" s="170"/>
      <c r="Q381" s="170"/>
      <c r="R381" s="170"/>
      <c r="S381" s="170"/>
      <c r="T381" s="170"/>
      <c r="U381" s="170"/>
      <c r="V381" s="170"/>
      <c r="W381" s="170"/>
      <c r="X381" s="170"/>
      <c r="Y381" s="170"/>
      <c r="Z381" s="170"/>
      <c r="AA381" s="170"/>
      <c r="AB381" s="170"/>
      <c r="AC381" s="170"/>
      <c r="AD381" s="170"/>
      <c r="AE381" s="170"/>
      <c r="AF381" s="170"/>
      <c r="AG381" s="170"/>
      <c r="AH381" s="170"/>
      <c r="AI381" s="170"/>
      <c r="AJ381" s="180"/>
      <c r="AK381" s="144" t="str">
        <f t="shared" si="259"/>
        <v/>
      </c>
      <c r="AL381" s="128" t="str">
        <f t="shared" si="260"/>
        <v/>
      </c>
      <c r="AM381" s="128" t="str">
        <f t="shared" si="261"/>
        <v/>
      </c>
      <c r="AN381" s="84" t="str">
        <f t="shared" si="262"/>
        <v/>
      </c>
      <c r="AO381" s="514"/>
      <c r="AQ381" s="114">
        <f>+COUNTIF(F381:AJ381,"－")</f>
        <v>0</v>
      </c>
      <c r="AR381" s="114">
        <f>+COUNTIF(F381:AJ381,"外")</f>
        <v>0</v>
      </c>
    </row>
    <row r="382" spans="2:44" ht="14.25" thickBot="1" x14ac:dyDescent="0.2">
      <c r="B382" s="145"/>
      <c r="C382" s="146"/>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c r="AG382" s="111"/>
      <c r="AH382" s="111"/>
      <c r="AI382" s="111"/>
      <c r="AJ382" s="111"/>
      <c r="AK382" s="147"/>
      <c r="AN382" s="148" t="s">
        <v>153</v>
      </c>
      <c r="AO382" s="149" t="e">
        <f>IF(AO366&gt;=0.285,"OK","NG")</f>
        <v>#DIV/0!</v>
      </c>
      <c r="AQ382" s="47"/>
      <c r="AR382" s="47"/>
    </row>
    <row r="384" spans="2:44" hidden="1" x14ac:dyDescent="0.15">
      <c r="F384" s="47" t="e">
        <f>YEAR(F387)</f>
        <v>#VALUE!</v>
      </c>
      <c r="G384" s="47" t="e">
        <f>MONTH(F387)</f>
        <v>#VALUE!</v>
      </c>
    </row>
    <row r="385" spans="2:44" x14ac:dyDescent="0.15">
      <c r="B385" s="515"/>
      <c r="C385" s="516"/>
      <c r="D385" s="517"/>
      <c r="E385" s="151" t="s">
        <v>141</v>
      </c>
      <c r="F385" s="523" t="e">
        <f>F387</f>
        <v>#VALUE!</v>
      </c>
      <c r="G385" s="524"/>
      <c r="H385" s="524"/>
      <c r="I385" s="524"/>
      <c r="J385" s="524"/>
      <c r="K385" s="524"/>
      <c r="L385" s="524"/>
      <c r="M385" s="524"/>
      <c r="N385" s="524"/>
      <c r="O385" s="524"/>
      <c r="P385" s="524"/>
      <c r="Q385" s="524"/>
      <c r="R385" s="524"/>
      <c r="S385" s="524"/>
      <c r="T385" s="524"/>
      <c r="U385" s="524"/>
      <c r="V385" s="524"/>
      <c r="W385" s="524"/>
      <c r="X385" s="524"/>
      <c r="Y385" s="524"/>
      <c r="Z385" s="524"/>
      <c r="AA385" s="524"/>
      <c r="AB385" s="524"/>
      <c r="AC385" s="524"/>
      <c r="AD385" s="524"/>
      <c r="AE385" s="524"/>
      <c r="AF385" s="524"/>
      <c r="AG385" s="524"/>
      <c r="AH385" s="524"/>
      <c r="AI385" s="524"/>
      <c r="AJ385" s="524"/>
      <c r="AK385" s="526" t="s">
        <v>80</v>
      </c>
      <c r="AL385" s="529" t="s">
        <v>81</v>
      </c>
      <c r="AM385" s="532" t="s">
        <v>73</v>
      </c>
      <c r="AN385" s="481" t="s">
        <v>142</v>
      </c>
      <c r="AO385" s="479" t="s">
        <v>143</v>
      </c>
      <c r="AQ385" s="502" t="s">
        <v>169</v>
      </c>
      <c r="AR385" s="502" t="s">
        <v>109</v>
      </c>
    </row>
    <row r="386" spans="2:44" hidden="1" x14ac:dyDescent="0.15">
      <c r="B386" s="518"/>
      <c r="C386" s="505"/>
      <c r="D386" s="519"/>
      <c r="E386" s="152"/>
      <c r="F386" s="94" t="e">
        <f>DATE($F384,$G384,1)</f>
        <v>#VALUE!</v>
      </c>
      <c r="G386" s="94" t="e">
        <f t="shared" ref="G386:AJ386" si="263">F386+1</f>
        <v>#VALUE!</v>
      </c>
      <c r="H386" s="94" t="e">
        <f t="shared" si="263"/>
        <v>#VALUE!</v>
      </c>
      <c r="I386" s="94" t="e">
        <f t="shared" si="263"/>
        <v>#VALUE!</v>
      </c>
      <c r="J386" s="94" t="e">
        <f t="shared" si="263"/>
        <v>#VALUE!</v>
      </c>
      <c r="K386" s="94" t="e">
        <f t="shared" si="263"/>
        <v>#VALUE!</v>
      </c>
      <c r="L386" s="94" t="e">
        <f t="shared" si="263"/>
        <v>#VALUE!</v>
      </c>
      <c r="M386" s="94" t="e">
        <f t="shared" si="263"/>
        <v>#VALUE!</v>
      </c>
      <c r="N386" s="94" t="e">
        <f t="shared" si="263"/>
        <v>#VALUE!</v>
      </c>
      <c r="O386" s="94" t="e">
        <f t="shared" si="263"/>
        <v>#VALUE!</v>
      </c>
      <c r="P386" s="94" t="e">
        <f t="shared" si="263"/>
        <v>#VALUE!</v>
      </c>
      <c r="Q386" s="94" t="e">
        <f t="shared" si="263"/>
        <v>#VALUE!</v>
      </c>
      <c r="R386" s="94" t="e">
        <f t="shared" si="263"/>
        <v>#VALUE!</v>
      </c>
      <c r="S386" s="94" t="e">
        <f t="shared" si="263"/>
        <v>#VALUE!</v>
      </c>
      <c r="T386" s="94" t="e">
        <f t="shared" si="263"/>
        <v>#VALUE!</v>
      </c>
      <c r="U386" s="94" t="e">
        <f t="shared" si="263"/>
        <v>#VALUE!</v>
      </c>
      <c r="V386" s="94" t="e">
        <f t="shared" si="263"/>
        <v>#VALUE!</v>
      </c>
      <c r="W386" s="94" t="e">
        <f t="shared" si="263"/>
        <v>#VALUE!</v>
      </c>
      <c r="X386" s="94" t="e">
        <f t="shared" si="263"/>
        <v>#VALUE!</v>
      </c>
      <c r="Y386" s="94" t="e">
        <f t="shared" si="263"/>
        <v>#VALUE!</v>
      </c>
      <c r="Z386" s="94" t="e">
        <f t="shared" si="263"/>
        <v>#VALUE!</v>
      </c>
      <c r="AA386" s="94" t="e">
        <f t="shared" si="263"/>
        <v>#VALUE!</v>
      </c>
      <c r="AB386" s="94" t="e">
        <f t="shared" si="263"/>
        <v>#VALUE!</v>
      </c>
      <c r="AC386" s="94" t="e">
        <f t="shared" si="263"/>
        <v>#VALUE!</v>
      </c>
      <c r="AD386" s="94" t="e">
        <f t="shared" si="263"/>
        <v>#VALUE!</v>
      </c>
      <c r="AE386" s="94" t="e">
        <f t="shared" si="263"/>
        <v>#VALUE!</v>
      </c>
      <c r="AF386" s="94" t="e">
        <f t="shared" si="263"/>
        <v>#VALUE!</v>
      </c>
      <c r="AG386" s="94" t="e">
        <f t="shared" si="263"/>
        <v>#VALUE!</v>
      </c>
      <c r="AH386" s="94" t="e">
        <f t="shared" si="263"/>
        <v>#VALUE!</v>
      </c>
      <c r="AI386" s="94" t="e">
        <f t="shared" si="263"/>
        <v>#VALUE!</v>
      </c>
      <c r="AJ386" s="94" t="e">
        <f t="shared" si="263"/>
        <v>#VALUE!</v>
      </c>
      <c r="AK386" s="527"/>
      <c r="AL386" s="530"/>
      <c r="AM386" s="533"/>
      <c r="AN386" s="481"/>
      <c r="AO386" s="479"/>
      <c r="AQ386" s="502"/>
      <c r="AR386" s="502"/>
    </row>
    <row r="387" spans="2:44" x14ac:dyDescent="0.15">
      <c r="B387" s="518"/>
      <c r="C387" s="505"/>
      <c r="D387" s="519"/>
      <c r="E387" s="153" t="s">
        <v>145</v>
      </c>
      <c r="F387" s="154" t="e">
        <f>IF(EDATE(F362,1)&gt;$F$8,"",EDATE(F362,1))</f>
        <v>#VALUE!</v>
      </c>
      <c r="G387" s="94" t="e">
        <f t="shared" ref="G387:AJ387" si="264">IF(G386&gt;$F$8,"",IF(F387=EOMONTH(DATE($F384,$G384,1),0),"",IF(F387="","",F387+1)))</f>
        <v>#VALUE!</v>
      </c>
      <c r="H387" s="94" t="e">
        <f t="shared" si="264"/>
        <v>#VALUE!</v>
      </c>
      <c r="I387" s="94" t="e">
        <f t="shared" si="264"/>
        <v>#VALUE!</v>
      </c>
      <c r="J387" s="94" t="e">
        <f t="shared" si="264"/>
        <v>#VALUE!</v>
      </c>
      <c r="K387" s="94" t="e">
        <f t="shared" si="264"/>
        <v>#VALUE!</v>
      </c>
      <c r="L387" s="94" t="e">
        <f t="shared" si="264"/>
        <v>#VALUE!</v>
      </c>
      <c r="M387" s="94" t="e">
        <f t="shared" si="264"/>
        <v>#VALUE!</v>
      </c>
      <c r="N387" s="94" t="e">
        <f t="shared" si="264"/>
        <v>#VALUE!</v>
      </c>
      <c r="O387" s="94" t="e">
        <f t="shared" si="264"/>
        <v>#VALUE!</v>
      </c>
      <c r="P387" s="94" t="e">
        <f t="shared" si="264"/>
        <v>#VALUE!</v>
      </c>
      <c r="Q387" s="94" t="e">
        <f t="shared" si="264"/>
        <v>#VALUE!</v>
      </c>
      <c r="R387" s="94" t="e">
        <f t="shared" si="264"/>
        <v>#VALUE!</v>
      </c>
      <c r="S387" s="94" t="e">
        <f t="shared" si="264"/>
        <v>#VALUE!</v>
      </c>
      <c r="T387" s="94" t="e">
        <f t="shared" si="264"/>
        <v>#VALUE!</v>
      </c>
      <c r="U387" s="94" t="e">
        <f t="shared" si="264"/>
        <v>#VALUE!</v>
      </c>
      <c r="V387" s="94" t="e">
        <f t="shared" si="264"/>
        <v>#VALUE!</v>
      </c>
      <c r="W387" s="94" t="e">
        <f t="shared" si="264"/>
        <v>#VALUE!</v>
      </c>
      <c r="X387" s="94" t="e">
        <f t="shared" si="264"/>
        <v>#VALUE!</v>
      </c>
      <c r="Y387" s="94" t="e">
        <f t="shared" si="264"/>
        <v>#VALUE!</v>
      </c>
      <c r="Z387" s="94" t="e">
        <f t="shared" si="264"/>
        <v>#VALUE!</v>
      </c>
      <c r="AA387" s="94" t="e">
        <f t="shared" si="264"/>
        <v>#VALUE!</v>
      </c>
      <c r="AB387" s="94" t="e">
        <f t="shared" si="264"/>
        <v>#VALUE!</v>
      </c>
      <c r="AC387" s="94" t="e">
        <f t="shared" si="264"/>
        <v>#VALUE!</v>
      </c>
      <c r="AD387" s="94" t="e">
        <f t="shared" si="264"/>
        <v>#VALUE!</v>
      </c>
      <c r="AE387" s="94" t="e">
        <f t="shared" si="264"/>
        <v>#VALUE!</v>
      </c>
      <c r="AF387" s="94" t="e">
        <f t="shared" si="264"/>
        <v>#VALUE!</v>
      </c>
      <c r="AG387" s="94" t="e">
        <f t="shared" si="264"/>
        <v>#VALUE!</v>
      </c>
      <c r="AH387" s="94" t="e">
        <f t="shared" si="264"/>
        <v>#VALUE!</v>
      </c>
      <c r="AI387" s="94" t="e">
        <f t="shared" si="264"/>
        <v>#VALUE!</v>
      </c>
      <c r="AJ387" s="94" t="e">
        <f t="shared" si="264"/>
        <v>#VALUE!</v>
      </c>
      <c r="AK387" s="527"/>
      <c r="AL387" s="530"/>
      <c r="AM387" s="533"/>
      <c r="AN387" s="481"/>
      <c r="AO387" s="479"/>
      <c r="AQ387" s="502"/>
      <c r="AR387" s="502"/>
    </row>
    <row r="388" spans="2:44" x14ac:dyDescent="0.15">
      <c r="B388" s="520"/>
      <c r="C388" s="521"/>
      <c r="D388" s="522"/>
      <c r="E388" s="89" t="s">
        <v>65</v>
      </c>
      <c r="F388" s="155" t="str">
        <f>IFERROR(TEXT(WEEKDAY(+F387),"aaa"),"")</f>
        <v/>
      </c>
      <c r="G388" s="155" t="str">
        <f t="shared" ref="G388:AJ388" si="265">IFERROR(TEXT(WEEKDAY(+G387),"aaa"),"")</f>
        <v/>
      </c>
      <c r="H388" s="155" t="str">
        <f t="shared" si="265"/>
        <v/>
      </c>
      <c r="I388" s="155" t="str">
        <f t="shared" si="265"/>
        <v/>
      </c>
      <c r="J388" s="155" t="str">
        <f t="shared" si="265"/>
        <v/>
      </c>
      <c r="K388" s="155" t="str">
        <f t="shared" si="265"/>
        <v/>
      </c>
      <c r="L388" s="155" t="str">
        <f t="shared" si="265"/>
        <v/>
      </c>
      <c r="M388" s="155" t="str">
        <f t="shared" si="265"/>
        <v/>
      </c>
      <c r="N388" s="155" t="str">
        <f t="shared" si="265"/>
        <v/>
      </c>
      <c r="O388" s="155" t="str">
        <f t="shared" si="265"/>
        <v/>
      </c>
      <c r="P388" s="155" t="str">
        <f t="shared" si="265"/>
        <v/>
      </c>
      <c r="Q388" s="155" t="str">
        <f t="shared" si="265"/>
        <v/>
      </c>
      <c r="R388" s="155" t="str">
        <f t="shared" si="265"/>
        <v/>
      </c>
      <c r="S388" s="155" t="str">
        <f t="shared" si="265"/>
        <v/>
      </c>
      <c r="T388" s="155" t="str">
        <f t="shared" si="265"/>
        <v/>
      </c>
      <c r="U388" s="155" t="str">
        <f t="shared" si="265"/>
        <v/>
      </c>
      <c r="V388" s="155" t="str">
        <f t="shared" si="265"/>
        <v/>
      </c>
      <c r="W388" s="155" t="str">
        <f t="shared" si="265"/>
        <v/>
      </c>
      <c r="X388" s="155" t="str">
        <f t="shared" si="265"/>
        <v/>
      </c>
      <c r="Y388" s="155" t="str">
        <f t="shared" si="265"/>
        <v/>
      </c>
      <c r="Z388" s="155" t="str">
        <f t="shared" si="265"/>
        <v/>
      </c>
      <c r="AA388" s="155" t="str">
        <f t="shared" si="265"/>
        <v/>
      </c>
      <c r="AB388" s="155" t="str">
        <f t="shared" si="265"/>
        <v/>
      </c>
      <c r="AC388" s="155" t="str">
        <f t="shared" si="265"/>
        <v/>
      </c>
      <c r="AD388" s="155" t="str">
        <f t="shared" si="265"/>
        <v/>
      </c>
      <c r="AE388" s="155" t="str">
        <f t="shared" si="265"/>
        <v/>
      </c>
      <c r="AF388" s="155" t="str">
        <f t="shared" si="265"/>
        <v/>
      </c>
      <c r="AG388" s="155" t="str">
        <f t="shared" si="265"/>
        <v/>
      </c>
      <c r="AH388" s="155" t="str">
        <f t="shared" si="265"/>
        <v/>
      </c>
      <c r="AI388" s="155" t="str">
        <f t="shared" si="265"/>
        <v/>
      </c>
      <c r="AJ388" s="155" t="str">
        <f t="shared" si="265"/>
        <v/>
      </c>
      <c r="AK388" s="527"/>
      <c r="AL388" s="530"/>
      <c r="AM388" s="533"/>
      <c r="AN388" s="481"/>
      <c r="AO388" s="479"/>
      <c r="AQ388" s="502"/>
      <c r="AR388" s="502"/>
    </row>
    <row r="389" spans="2:44" ht="21" customHeight="1" x14ac:dyDescent="0.15">
      <c r="B389" s="156" t="s">
        <v>146</v>
      </c>
      <c r="C389" s="157" t="s">
        <v>147</v>
      </c>
      <c r="D389" s="101" t="s">
        <v>152</v>
      </c>
      <c r="E389" s="102" t="s">
        <v>149</v>
      </c>
      <c r="F389" s="103" t="s">
        <v>110</v>
      </c>
      <c r="G389" s="104" t="s">
        <v>110</v>
      </c>
      <c r="H389" s="104" t="s">
        <v>110</v>
      </c>
      <c r="I389" s="104" t="s">
        <v>110</v>
      </c>
      <c r="J389" s="104" t="s">
        <v>110</v>
      </c>
      <c r="K389" s="104" t="s">
        <v>110</v>
      </c>
      <c r="L389" s="104" t="s">
        <v>110</v>
      </c>
      <c r="M389" s="104" t="s">
        <v>110</v>
      </c>
      <c r="N389" s="104" t="s">
        <v>110</v>
      </c>
      <c r="O389" s="104" t="s">
        <v>110</v>
      </c>
      <c r="P389" s="104" t="s">
        <v>110</v>
      </c>
      <c r="Q389" s="104" t="s">
        <v>110</v>
      </c>
      <c r="R389" s="104" t="s">
        <v>110</v>
      </c>
      <c r="S389" s="104" t="s">
        <v>110</v>
      </c>
      <c r="T389" s="104" t="s">
        <v>110</v>
      </c>
      <c r="U389" s="104" t="s">
        <v>110</v>
      </c>
      <c r="V389" s="104" t="s">
        <v>110</v>
      </c>
      <c r="W389" s="104" t="s">
        <v>110</v>
      </c>
      <c r="X389" s="104" t="s">
        <v>110</v>
      </c>
      <c r="Y389" s="104" t="s">
        <v>110</v>
      </c>
      <c r="Z389" s="104" t="s">
        <v>110</v>
      </c>
      <c r="AA389" s="104" t="s">
        <v>110</v>
      </c>
      <c r="AB389" s="104" t="s">
        <v>110</v>
      </c>
      <c r="AC389" s="104" t="s">
        <v>110</v>
      </c>
      <c r="AD389" s="104" t="s">
        <v>110</v>
      </c>
      <c r="AE389" s="104" t="s">
        <v>110</v>
      </c>
      <c r="AF389" s="104" t="s">
        <v>110</v>
      </c>
      <c r="AG389" s="104" t="s">
        <v>110</v>
      </c>
      <c r="AH389" s="104" t="s">
        <v>110</v>
      </c>
      <c r="AI389" s="104" t="s">
        <v>110</v>
      </c>
      <c r="AJ389" s="176" t="s">
        <v>110</v>
      </c>
      <c r="AK389" s="528"/>
      <c r="AL389" s="531"/>
      <c r="AM389" s="534"/>
      <c r="AN389" s="106" t="s">
        <v>170</v>
      </c>
      <c r="AO389" s="105" t="s">
        <v>108</v>
      </c>
      <c r="AQ389" s="503"/>
      <c r="AR389" s="503"/>
    </row>
    <row r="390" spans="2:44" ht="13.5" customHeight="1" x14ac:dyDescent="0.15">
      <c r="B390" s="506" t="s">
        <v>75</v>
      </c>
      <c r="C390" s="509" t="s">
        <v>76</v>
      </c>
      <c r="D390" s="107" t="s">
        <v>136</v>
      </c>
      <c r="E390" s="108"/>
      <c r="F390" s="177"/>
      <c r="G390" s="165"/>
      <c r="H390" s="165"/>
      <c r="I390" s="165"/>
      <c r="J390" s="165"/>
      <c r="K390" s="165"/>
      <c r="L390" s="165"/>
      <c r="M390" s="165"/>
      <c r="N390" s="165"/>
      <c r="O390" s="165"/>
      <c r="P390" s="165"/>
      <c r="Q390" s="165"/>
      <c r="R390" s="165"/>
      <c r="S390" s="165"/>
      <c r="T390" s="165"/>
      <c r="U390" s="165"/>
      <c r="V390" s="165"/>
      <c r="W390" s="165"/>
      <c r="X390" s="165"/>
      <c r="Y390" s="165"/>
      <c r="Z390" s="165"/>
      <c r="AA390" s="165"/>
      <c r="AB390" s="165"/>
      <c r="AC390" s="165"/>
      <c r="AD390" s="165"/>
      <c r="AE390" s="165"/>
      <c r="AF390" s="165"/>
      <c r="AG390" s="165"/>
      <c r="AH390" s="165"/>
      <c r="AI390" s="165"/>
      <c r="AJ390" s="178"/>
      <c r="AK390" s="112">
        <f>IF(D390="","",COUNT($F$387:$AJ$387)-AL390)</f>
        <v>0</v>
      </c>
      <c r="AL390" s="113">
        <f>IF(D390="","",AQ390+AR390)</f>
        <v>0</v>
      </c>
      <c r="AM390" s="113">
        <f>IF(D390="","",COUNTIF(F390:AJ390,"休"))</f>
        <v>0</v>
      </c>
      <c r="AN390" s="84" t="str">
        <f>IF(D390="","",IFERROR(ROUND(AM390/AK390,3),""))</f>
        <v/>
      </c>
      <c r="AO390" s="512" t="e">
        <f>ROUND(AVERAGE(AN390:AN405),3)</f>
        <v>#DIV/0!</v>
      </c>
      <c r="AQ390" s="114">
        <f>+COUNTIF(F390:AJ390,"－")</f>
        <v>0</v>
      </c>
      <c r="AR390" s="114">
        <f>+COUNTIF(F390:AJ390,"外")</f>
        <v>0</v>
      </c>
    </row>
    <row r="391" spans="2:44" ht="13.5" customHeight="1" x14ac:dyDescent="0.15">
      <c r="B391" s="507"/>
      <c r="C391" s="510"/>
      <c r="D391" s="115" t="s">
        <v>137</v>
      </c>
      <c r="E391" s="108"/>
      <c r="F391" s="116"/>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62"/>
      <c r="AK391" s="112">
        <f t="shared" ref="AK391:AK395" si="266">IF(D391="","",COUNT($F$387:$AJ$387)-AL391)</f>
        <v>0</v>
      </c>
      <c r="AL391" s="113">
        <f t="shared" ref="AL391:AL395" si="267">IF(D391="","",AQ391+AR391)</f>
        <v>0</v>
      </c>
      <c r="AM391" s="113">
        <f t="shared" ref="AM391:AM395" si="268">IF(D391="","",COUNTIF(F391:AJ391,"休"))</f>
        <v>0</v>
      </c>
      <c r="AN391" s="84" t="str">
        <f t="shared" ref="AN391:AN395" si="269">IF(D391="","",IFERROR(ROUND(AM391/AK391,3),""))</f>
        <v/>
      </c>
      <c r="AO391" s="513"/>
      <c r="AQ391" s="114">
        <f>+COUNTIF(F391:AJ391,"－")</f>
        <v>0</v>
      </c>
      <c r="AR391" s="114">
        <f>+COUNTIF(F391:AJ391,"外")</f>
        <v>0</v>
      </c>
    </row>
    <row r="392" spans="2:44" x14ac:dyDescent="0.15">
      <c r="B392" s="507"/>
      <c r="C392" s="510"/>
      <c r="D392" s="120" t="s">
        <v>138</v>
      </c>
      <c r="E392" s="108"/>
      <c r="F392" s="116"/>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62"/>
      <c r="AK392" s="112">
        <f t="shared" si="266"/>
        <v>0</v>
      </c>
      <c r="AL392" s="113">
        <f t="shared" si="267"/>
        <v>0</v>
      </c>
      <c r="AM392" s="113">
        <f t="shared" si="268"/>
        <v>0</v>
      </c>
      <c r="AN392" s="84" t="str">
        <f t="shared" si="269"/>
        <v/>
      </c>
      <c r="AO392" s="513"/>
      <c r="AQ392" s="114">
        <f>+COUNTIF(F392:AJ392,"－")</f>
        <v>0</v>
      </c>
      <c r="AR392" s="114">
        <f t="shared" ref="AR392:AR395" si="270">+COUNTIF(F392:AJ392,"外")</f>
        <v>0</v>
      </c>
    </row>
    <row r="393" spans="2:44" x14ac:dyDescent="0.15">
      <c r="B393" s="507"/>
      <c r="C393" s="510"/>
      <c r="D393" s="120" t="s">
        <v>139</v>
      </c>
      <c r="E393" s="121"/>
      <c r="F393" s="116"/>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62"/>
      <c r="AK393" s="112">
        <f t="shared" si="266"/>
        <v>0</v>
      </c>
      <c r="AL393" s="113">
        <f t="shared" si="267"/>
        <v>0</v>
      </c>
      <c r="AM393" s="113">
        <f t="shared" si="268"/>
        <v>0</v>
      </c>
      <c r="AN393" s="84" t="str">
        <f t="shared" si="269"/>
        <v/>
      </c>
      <c r="AO393" s="513"/>
      <c r="AQ393" s="114">
        <f>+COUNTIF(F393:AJ393,"－")</f>
        <v>0</v>
      </c>
      <c r="AR393" s="114">
        <f t="shared" si="270"/>
        <v>0</v>
      </c>
    </row>
    <row r="394" spans="2:44" x14ac:dyDescent="0.15">
      <c r="B394" s="507"/>
      <c r="C394" s="510"/>
      <c r="D394" s="120" t="s">
        <v>140</v>
      </c>
      <c r="E394" s="108"/>
      <c r="F394" s="116"/>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62"/>
      <c r="AK394" s="112">
        <f t="shared" si="266"/>
        <v>0</v>
      </c>
      <c r="AL394" s="113">
        <f t="shared" si="267"/>
        <v>0</v>
      </c>
      <c r="AM394" s="113">
        <f t="shared" si="268"/>
        <v>0</v>
      </c>
      <c r="AN394" s="84" t="str">
        <f t="shared" si="269"/>
        <v/>
      </c>
      <c r="AO394" s="513"/>
      <c r="AQ394" s="114">
        <f t="shared" ref="AQ394:AQ395" si="271">+COUNTIF(F394:AJ394,"－")</f>
        <v>0</v>
      </c>
      <c r="AR394" s="114">
        <f t="shared" si="270"/>
        <v>0</v>
      </c>
    </row>
    <row r="395" spans="2:44" x14ac:dyDescent="0.15">
      <c r="B395" s="508"/>
      <c r="C395" s="511"/>
      <c r="D395" s="122">
        <f>E$30</f>
        <v>0</v>
      </c>
      <c r="E395" s="123"/>
      <c r="F395" s="179"/>
      <c r="G395" s="170"/>
      <c r="H395" s="170"/>
      <c r="I395" s="170"/>
      <c r="J395" s="170"/>
      <c r="K395" s="170"/>
      <c r="L395" s="170"/>
      <c r="M395" s="170"/>
      <c r="N395" s="170"/>
      <c r="O395" s="170"/>
      <c r="P395" s="170"/>
      <c r="Q395" s="170"/>
      <c r="R395" s="170"/>
      <c r="S395" s="170"/>
      <c r="T395" s="170"/>
      <c r="U395" s="170"/>
      <c r="V395" s="170"/>
      <c r="W395" s="170"/>
      <c r="X395" s="170"/>
      <c r="Y395" s="170"/>
      <c r="Z395" s="170"/>
      <c r="AA395" s="170"/>
      <c r="AB395" s="170"/>
      <c r="AC395" s="170"/>
      <c r="AD395" s="170"/>
      <c r="AE395" s="170"/>
      <c r="AF395" s="170"/>
      <c r="AG395" s="170"/>
      <c r="AH395" s="170"/>
      <c r="AI395" s="170"/>
      <c r="AJ395" s="180"/>
      <c r="AK395" s="112">
        <f t="shared" si="266"/>
        <v>0</v>
      </c>
      <c r="AL395" s="113">
        <f t="shared" si="267"/>
        <v>0</v>
      </c>
      <c r="AM395" s="128">
        <f t="shared" si="268"/>
        <v>0</v>
      </c>
      <c r="AN395" s="84" t="str">
        <f t="shared" si="269"/>
        <v/>
      </c>
      <c r="AO395" s="513"/>
      <c r="AQ395" s="114">
        <f t="shared" si="271"/>
        <v>0</v>
      </c>
      <c r="AR395" s="114">
        <f t="shared" si="270"/>
        <v>0</v>
      </c>
    </row>
    <row r="396" spans="2:44" ht="15" x14ac:dyDescent="0.15">
      <c r="B396" s="506" t="s">
        <v>77</v>
      </c>
      <c r="C396" s="509" t="s">
        <v>78</v>
      </c>
      <c r="D396" s="101" t="s">
        <v>155</v>
      </c>
      <c r="E396" s="129" t="s">
        <v>149</v>
      </c>
      <c r="F396" s="103" t="s">
        <v>166</v>
      </c>
      <c r="G396" s="104" t="s">
        <v>166</v>
      </c>
      <c r="H396" s="104" t="s">
        <v>167</v>
      </c>
      <c r="I396" s="104" t="s">
        <v>166</v>
      </c>
      <c r="J396" s="104" t="s">
        <v>165</v>
      </c>
      <c r="K396" s="104" t="s">
        <v>165</v>
      </c>
      <c r="L396" s="104" t="s">
        <v>165</v>
      </c>
      <c r="M396" s="104" t="s">
        <v>167</v>
      </c>
      <c r="N396" s="104" t="s">
        <v>166</v>
      </c>
      <c r="O396" s="104" t="s">
        <v>167</v>
      </c>
      <c r="P396" s="104" t="s">
        <v>166</v>
      </c>
      <c r="Q396" s="104" t="s">
        <v>166</v>
      </c>
      <c r="R396" s="104" t="s">
        <v>166</v>
      </c>
      <c r="S396" s="104" t="s">
        <v>165</v>
      </c>
      <c r="T396" s="104" t="s">
        <v>166</v>
      </c>
      <c r="U396" s="104" t="s">
        <v>166</v>
      </c>
      <c r="V396" s="104" t="s">
        <v>167</v>
      </c>
      <c r="W396" s="104" t="s">
        <v>167</v>
      </c>
      <c r="X396" s="104" t="s">
        <v>166</v>
      </c>
      <c r="Y396" s="104" t="s">
        <v>165</v>
      </c>
      <c r="Z396" s="104" t="s">
        <v>167</v>
      </c>
      <c r="AA396" s="104" t="s">
        <v>168</v>
      </c>
      <c r="AB396" s="104" t="s">
        <v>165</v>
      </c>
      <c r="AC396" s="104" t="s">
        <v>166</v>
      </c>
      <c r="AD396" s="104" t="s">
        <v>165</v>
      </c>
      <c r="AE396" s="104" t="s">
        <v>165</v>
      </c>
      <c r="AF396" s="104" t="s">
        <v>166</v>
      </c>
      <c r="AG396" s="104" t="s">
        <v>165</v>
      </c>
      <c r="AH396" s="104" t="s">
        <v>165</v>
      </c>
      <c r="AI396" s="104" t="s">
        <v>165</v>
      </c>
      <c r="AJ396" s="176" t="s">
        <v>165</v>
      </c>
      <c r="AK396" s="131"/>
      <c r="AL396" s="114"/>
      <c r="AM396" s="132"/>
      <c r="AN396" s="133"/>
      <c r="AO396" s="513"/>
    </row>
    <row r="397" spans="2:44" x14ac:dyDescent="0.15">
      <c r="B397" s="507"/>
      <c r="C397" s="510"/>
      <c r="D397" s="134" t="s">
        <v>136</v>
      </c>
      <c r="E397" s="108"/>
      <c r="F397" s="169"/>
      <c r="G397" s="126"/>
      <c r="H397" s="126"/>
      <c r="I397" s="126"/>
      <c r="J397" s="126"/>
      <c r="K397" s="126"/>
      <c r="L397" s="126"/>
      <c r="M397" s="126"/>
      <c r="N397" s="126"/>
      <c r="O397" s="126"/>
      <c r="P397" s="126"/>
      <c r="Q397" s="126"/>
      <c r="R397" s="126"/>
      <c r="S397" s="126"/>
      <c r="T397" s="126"/>
      <c r="U397" s="126"/>
      <c r="V397" s="126"/>
      <c r="W397" s="126"/>
      <c r="X397" s="126"/>
      <c r="Y397" s="126"/>
      <c r="Z397" s="126"/>
      <c r="AA397" s="126"/>
      <c r="AB397" s="126"/>
      <c r="AC397" s="126"/>
      <c r="AD397" s="126"/>
      <c r="AE397" s="126"/>
      <c r="AF397" s="126"/>
      <c r="AG397" s="126"/>
      <c r="AH397" s="126"/>
      <c r="AI397" s="126"/>
      <c r="AJ397" s="181"/>
      <c r="AK397" s="112">
        <f>IF(D397="","",COUNT($F$387:$AJ$387)-AL397)</f>
        <v>0</v>
      </c>
      <c r="AL397" s="113">
        <f>IF(D397="","",AQ397+AR397)</f>
        <v>0</v>
      </c>
      <c r="AM397" s="113">
        <f>IF(D397="","",COUNTIF(F397:AJ397,"休"))</f>
        <v>0</v>
      </c>
      <c r="AN397" s="84" t="str">
        <f>IF(D397="","",IFERROR(ROUND(AM397/AK397,3),""))</f>
        <v/>
      </c>
      <c r="AO397" s="513"/>
      <c r="AQ397" s="114">
        <f>+COUNTIF(F397:AJ397,"－")</f>
        <v>0</v>
      </c>
      <c r="AR397" s="114">
        <f>+COUNTIF(F397:AJ397,"外")</f>
        <v>0</v>
      </c>
    </row>
    <row r="398" spans="2:44" x14ac:dyDescent="0.15">
      <c r="B398" s="507"/>
      <c r="C398" s="510"/>
      <c r="D398" s="115" t="s">
        <v>137</v>
      </c>
      <c r="E398" s="135"/>
      <c r="F398" s="116"/>
      <c r="G398" s="117"/>
      <c r="H398" s="117"/>
      <c r="I398" s="117"/>
      <c r="J398" s="117"/>
      <c r="K398" s="117"/>
      <c r="L398" s="117"/>
      <c r="M398" s="117"/>
      <c r="N398" s="117"/>
      <c r="O398" s="117"/>
      <c r="P398" s="117"/>
      <c r="Q398" s="117"/>
      <c r="R398" s="117"/>
      <c r="S398" s="117"/>
      <c r="T398" s="117"/>
      <c r="U398" s="117"/>
      <c r="V398" s="117"/>
      <c r="W398" s="117"/>
      <c r="X398" s="117"/>
      <c r="Y398" s="117"/>
      <c r="Z398" s="117"/>
      <c r="AA398" s="117"/>
      <c r="AB398" s="117"/>
      <c r="AC398" s="117"/>
      <c r="AD398" s="117"/>
      <c r="AE398" s="117"/>
      <c r="AF398" s="117"/>
      <c r="AG398" s="117"/>
      <c r="AH398" s="117"/>
      <c r="AI398" s="117"/>
      <c r="AJ398" s="162"/>
      <c r="AK398" s="112">
        <f t="shared" ref="AK398:AK400" si="272">IF(D398="","",COUNT($F$387:$AJ$387)-AL398)</f>
        <v>0</v>
      </c>
      <c r="AL398" s="113">
        <f t="shared" ref="AL398:AL400" si="273">IF(D398="","",AQ398+AR398)</f>
        <v>0</v>
      </c>
      <c r="AM398" s="113">
        <f t="shared" ref="AM398:AM400" si="274">IF(D398="","",COUNTIF(F398:AJ398,"休"))</f>
        <v>0</v>
      </c>
      <c r="AN398" s="84" t="str">
        <f t="shared" ref="AN398:AN400" si="275">IF(D398="","",IFERROR(ROUND(AM398/AK398,3),""))</f>
        <v/>
      </c>
      <c r="AO398" s="513"/>
      <c r="AQ398" s="114">
        <f>+COUNTIF(F398:AJ398,"－")</f>
        <v>0</v>
      </c>
      <c r="AR398" s="114">
        <f>+COUNTIF(F398:AJ398,"外")</f>
        <v>0</v>
      </c>
    </row>
    <row r="399" spans="2:44" x14ac:dyDescent="0.15">
      <c r="B399" s="507"/>
      <c r="C399" s="510"/>
      <c r="E399" s="135"/>
      <c r="F399" s="116"/>
      <c r="G399" s="117"/>
      <c r="H399" s="117"/>
      <c r="I399" s="117"/>
      <c r="J399" s="117"/>
      <c r="K399" s="117"/>
      <c r="L399" s="117"/>
      <c r="M399" s="117"/>
      <c r="N399" s="117"/>
      <c r="O399" s="117"/>
      <c r="P399" s="117"/>
      <c r="Q399" s="117"/>
      <c r="R399" s="117"/>
      <c r="S399" s="117"/>
      <c r="T399" s="117"/>
      <c r="U399" s="117"/>
      <c r="V399" s="117"/>
      <c r="W399" s="117"/>
      <c r="X399" s="117"/>
      <c r="Y399" s="117"/>
      <c r="Z399" s="117"/>
      <c r="AA399" s="117"/>
      <c r="AB399" s="117"/>
      <c r="AC399" s="117"/>
      <c r="AD399" s="117"/>
      <c r="AE399" s="117"/>
      <c r="AF399" s="117"/>
      <c r="AG399" s="117"/>
      <c r="AH399" s="117"/>
      <c r="AI399" s="117"/>
      <c r="AJ399" s="162"/>
      <c r="AK399" s="112" t="str">
        <f t="shared" si="272"/>
        <v/>
      </c>
      <c r="AL399" s="113" t="str">
        <f t="shared" si="273"/>
        <v/>
      </c>
      <c r="AM399" s="113" t="str">
        <f t="shared" si="274"/>
        <v/>
      </c>
      <c r="AN399" s="84" t="str">
        <f t="shared" si="275"/>
        <v/>
      </c>
      <c r="AO399" s="513"/>
      <c r="AQ399" s="114">
        <f>+COUNTIF(F399:AJ399,"－")</f>
        <v>0</v>
      </c>
      <c r="AR399" s="114">
        <f>+COUNTIF(F399:AJ399,"外")</f>
        <v>0</v>
      </c>
    </row>
    <row r="400" spans="2:44" x14ac:dyDescent="0.15">
      <c r="B400" s="507"/>
      <c r="C400" s="511"/>
      <c r="D400" s="136"/>
      <c r="E400" s="128"/>
      <c r="F400" s="179"/>
      <c r="G400" s="170"/>
      <c r="H400" s="170"/>
      <c r="I400" s="170"/>
      <c r="J400" s="170"/>
      <c r="K400" s="170"/>
      <c r="L400" s="170"/>
      <c r="M400" s="170"/>
      <c r="N400" s="170"/>
      <c r="O400" s="170"/>
      <c r="P400" s="170"/>
      <c r="Q400" s="170"/>
      <c r="R400" s="170"/>
      <c r="S400" s="170"/>
      <c r="T400" s="170"/>
      <c r="U400" s="170"/>
      <c r="V400" s="170"/>
      <c r="W400" s="170"/>
      <c r="X400" s="170"/>
      <c r="Y400" s="170"/>
      <c r="Z400" s="170"/>
      <c r="AA400" s="170"/>
      <c r="AB400" s="170"/>
      <c r="AC400" s="170"/>
      <c r="AD400" s="170"/>
      <c r="AE400" s="170"/>
      <c r="AF400" s="170"/>
      <c r="AG400" s="170"/>
      <c r="AH400" s="170"/>
      <c r="AI400" s="170"/>
      <c r="AJ400" s="180"/>
      <c r="AK400" s="112" t="str">
        <f t="shared" si="272"/>
        <v/>
      </c>
      <c r="AL400" s="113" t="str">
        <f t="shared" si="273"/>
        <v/>
      </c>
      <c r="AM400" s="113" t="str">
        <f t="shared" si="274"/>
        <v/>
      </c>
      <c r="AN400" s="84" t="str">
        <f t="shared" si="275"/>
        <v/>
      </c>
      <c r="AO400" s="513"/>
      <c r="AQ400" s="114">
        <f>+COUNTIF(F400:AJ400,"－")</f>
        <v>0</v>
      </c>
      <c r="AR400" s="114">
        <f>+COUNTIF(F400:AJ400,"外")</f>
        <v>0</v>
      </c>
    </row>
    <row r="401" spans="2:44" ht="15" x14ac:dyDescent="0.15">
      <c r="B401" s="507"/>
      <c r="C401" s="509" t="s">
        <v>79</v>
      </c>
      <c r="D401" s="101" t="s">
        <v>152</v>
      </c>
      <c r="E401" s="138" t="s">
        <v>149</v>
      </c>
      <c r="F401" s="103" t="s">
        <v>110</v>
      </c>
      <c r="G401" s="104" t="s">
        <v>110</v>
      </c>
      <c r="H401" s="104" t="s">
        <v>110</v>
      </c>
      <c r="I401" s="104" t="s">
        <v>110</v>
      </c>
      <c r="J401" s="104" t="s">
        <v>110</v>
      </c>
      <c r="K401" s="104" t="s">
        <v>110</v>
      </c>
      <c r="L401" s="104" t="s">
        <v>110</v>
      </c>
      <c r="M401" s="104" t="s">
        <v>110</v>
      </c>
      <c r="N401" s="104" t="s">
        <v>110</v>
      </c>
      <c r="O401" s="104" t="s">
        <v>110</v>
      </c>
      <c r="P401" s="104" t="s">
        <v>110</v>
      </c>
      <c r="Q401" s="104" t="s">
        <v>110</v>
      </c>
      <c r="R401" s="104" t="s">
        <v>110</v>
      </c>
      <c r="S401" s="104" t="s">
        <v>110</v>
      </c>
      <c r="T401" s="104" t="s">
        <v>110</v>
      </c>
      <c r="U401" s="104" t="s">
        <v>110</v>
      </c>
      <c r="V401" s="104" t="s">
        <v>110</v>
      </c>
      <c r="W401" s="104" t="s">
        <v>110</v>
      </c>
      <c r="X401" s="104" t="s">
        <v>110</v>
      </c>
      <c r="Y401" s="104" t="s">
        <v>110</v>
      </c>
      <c r="Z401" s="104" t="s">
        <v>110</v>
      </c>
      <c r="AA401" s="104" t="s">
        <v>110</v>
      </c>
      <c r="AB401" s="104" t="s">
        <v>110</v>
      </c>
      <c r="AC401" s="104" t="s">
        <v>110</v>
      </c>
      <c r="AD401" s="104" t="s">
        <v>110</v>
      </c>
      <c r="AE401" s="104" t="s">
        <v>110</v>
      </c>
      <c r="AF401" s="104" t="s">
        <v>110</v>
      </c>
      <c r="AG401" s="104" t="s">
        <v>110</v>
      </c>
      <c r="AH401" s="104" t="s">
        <v>110</v>
      </c>
      <c r="AI401" s="104" t="s">
        <v>110</v>
      </c>
      <c r="AJ401" s="176" t="s">
        <v>110</v>
      </c>
      <c r="AK401" s="131"/>
      <c r="AL401" s="114"/>
      <c r="AM401" s="139"/>
      <c r="AN401" s="133"/>
      <c r="AO401" s="513"/>
    </row>
    <row r="402" spans="2:44" x14ac:dyDescent="0.15">
      <c r="B402" s="507"/>
      <c r="C402" s="510"/>
      <c r="D402" s="140" t="s">
        <v>137</v>
      </c>
      <c r="E402" s="108"/>
      <c r="F402" s="169"/>
      <c r="G402" s="126"/>
      <c r="H402" s="126"/>
      <c r="I402" s="126"/>
      <c r="J402" s="126"/>
      <c r="K402" s="126"/>
      <c r="L402" s="126"/>
      <c r="M402" s="126"/>
      <c r="N402" s="126"/>
      <c r="O402" s="126"/>
      <c r="P402" s="126"/>
      <c r="Q402" s="126"/>
      <c r="R402" s="126"/>
      <c r="S402" s="126"/>
      <c r="T402" s="126"/>
      <c r="U402" s="126"/>
      <c r="V402" s="126"/>
      <c r="W402" s="126"/>
      <c r="X402" s="126"/>
      <c r="Y402" s="126"/>
      <c r="Z402" s="126"/>
      <c r="AA402" s="126"/>
      <c r="AB402" s="126"/>
      <c r="AC402" s="126"/>
      <c r="AD402" s="126"/>
      <c r="AE402" s="126"/>
      <c r="AF402" s="126"/>
      <c r="AG402" s="126"/>
      <c r="AH402" s="126"/>
      <c r="AI402" s="126"/>
      <c r="AJ402" s="181"/>
      <c r="AK402" s="112">
        <f>IF(D402="","",COUNT($F$387:$AJ$387)-AL402)</f>
        <v>0</v>
      </c>
      <c r="AL402" s="113">
        <f>IF(D402="","",AQ402+AR402)</f>
        <v>0</v>
      </c>
      <c r="AM402" s="113">
        <f>IF(D402="","",COUNTIF(F402:AJ402,"休"))</f>
        <v>0</v>
      </c>
      <c r="AN402" s="84" t="str">
        <f>IF(D402="","",IFERROR(ROUND(AM402/AK402,3),""))</f>
        <v/>
      </c>
      <c r="AO402" s="513"/>
      <c r="AQ402" s="114">
        <f>+COUNTIF(F402:AJ402,"－")</f>
        <v>0</v>
      </c>
      <c r="AR402" s="114">
        <f>+COUNTIF(F402:AJ402,"外")</f>
        <v>0</v>
      </c>
    </row>
    <row r="403" spans="2:44" x14ac:dyDescent="0.15">
      <c r="B403" s="507"/>
      <c r="C403" s="510"/>
      <c r="E403" s="135"/>
      <c r="F403" s="116"/>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62"/>
      <c r="AK403" s="112" t="str">
        <f t="shared" ref="AK403:AK405" si="276">IF(D403="","",COUNT($F$387:$AJ$387)-AL403)</f>
        <v/>
      </c>
      <c r="AL403" s="113" t="str">
        <f t="shared" ref="AL403:AL405" si="277">IF(D403="","",AQ403+AR403)</f>
        <v/>
      </c>
      <c r="AM403" s="113" t="str">
        <f t="shared" ref="AM403:AM405" si="278">IF(D403="","",COUNTIF(F403:AJ403,"休"))</f>
        <v/>
      </c>
      <c r="AN403" s="84" t="str">
        <f t="shared" ref="AN403:AN405" si="279">IF(D403="","",IFERROR(ROUND(AM403/AK403,3),""))</f>
        <v/>
      </c>
      <c r="AO403" s="513"/>
      <c r="AQ403" s="114">
        <f>+COUNTIF(F403:AJ403,"－")</f>
        <v>0</v>
      </c>
      <c r="AR403" s="114">
        <f>+COUNTIF(F403:AJ403,"外")</f>
        <v>0</v>
      </c>
    </row>
    <row r="404" spans="2:44" x14ac:dyDescent="0.15">
      <c r="B404" s="507"/>
      <c r="C404" s="510"/>
      <c r="E404" s="135"/>
      <c r="F404" s="116"/>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62"/>
      <c r="AK404" s="112" t="str">
        <f t="shared" si="276"/>
        <v/>
      </c>
      <c r="AL404" s="113" t="str">
        <f t="shared" si="277"/>
        <v/>
      </c>
      <c r="AM404" s="113" t="str">
        <f t="shared" si="278"/>
        <v/>
      </c>
      <c r="AN404" s="84" t="str">
        <f t="shared" si="279"/>
        <v/>
      </c>
      <c r="AO404" s="513"/>
      <c r="AQ404" s="114">
        <f>+COUNTIF(F404:AJ404,"－")</f>
        <v>0</v>
      </c>
      <c r="AR404" s="114">
        <f>+COUNTIF(F404:AJ404,"外")</f>
        <v>0</v>
      </c>
    </row>
    <row r="405" spans="2:44" ht="14.25" thickBot="1" x14ac:dyDescent="0.2">
      <c r="B405" s="508"/>
      <c r="C405" s="511"/>
      <c r="D405" s="136"/>
      <c r="E405" s="128"/>
      <c r="F405" s="179"/>
      <c r="G405" s="170"/>
      <c r="H405" s="170"/>
      <c r="I405" s="170"/>
      <c r="J405" s="170"/>
      <c r="K405" s="170"/>
      <c r="L405" s="170"/>
      <c r="M405" s="170"/>
      <c r="N405" s="170"/>
      <c r="O405" s="170"/>
      <c r="P405" s="170"/>
      <c r="Q405" s="170"/>
      <c r="R405" s="170"/>
      <c r="S405" s="170"/>
      <c r="T405" s="170"/>
      <c r="U405" s="170"/>
      <c r="V405" s="170"/>
      <c r="W405" s="170"/>
      <c r="X405" s="170"/>
      <c r="Y405" s="170"/>
      <c r="Z405" s="170"/>
      <c r="AA405" s="170"/>
      <c r="AB405" s="170"/>
      <c r="AC405" s="170"/>
      <c r="AD405" s="170"/>
      <c r="AE405" s="170"/>
      <c r="AF405" s="170"/>
      <c r="AG405" s="170"/>
      <c r="AH405" s="170"/>
      <c r="AI405" s="170"/>
      <c r="AJ405" s="180"/>
      <c r="AK405" s="144" t="str">
        <f t="shared" si="276"/>
        <v/>
      </c>
      <c r="AL405" s="128" t="str">
        <f t="shared" si="277"/>
        <v/>
      </c>
      <c r="AM405" s="128" t="str">
        <f t="shared" si="278"/>
        <v/>
      </c>
      <c r="AN405" s="84" t="str">
        <f t="shared" si="279"/>
        <v/>
      </c>
      <c r="AO405" s="514"/>
      <c r="AQ405" s="114">
        <f>+COUNTIF(F405:AJ405,"－")</f>
        <v>0</v>
      </c>
      <c r="AR405" s="114">
        <f>+COUNTIF(F405:AJ405,"外")</f>
        <v>0</v>
      </c>
    </row>
    <row r="406" spans="2:44" ht="14.25" thickBot="1" x14ac:dyDescent="0.2">
      <c r="B406" s="145"/>
      <c r="C406" s="146"/>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c r="AG406" s="111"/>
      <c r="AH406" s="111"/>
      <c r="AI406" s="111"/>
      <c r="AJ406" s="111"/>
      <c r="AK406" s="147"/>
      <c r="AM406" s="47"/>
      <c r="AN406" s="148" t="s">
        <v>153</v>
      </c>
      <c r="AO406" s="149" t="e">
        <f>IF(AO390&gt;=0.285,"OK","NG")</f>
        <v>#DIV/0!</v>
      </c>
      <c r="AQ406" s="47"/>
      <c r="AR406" s="47"/>
    </row>
    <row r="408" spans="2:44" hidden="1" x14ac:dyDescent="0.15">
      <c r="F408" s="47" t="e">
        <f>YEAR(F411)</f>
        <v>#VALUE!</v>
      </c>
      <c r="G408" s="47" t="e">
        <f>MONTH(F411)</f>
        <v>#VALUE!</v>
      </c>
    </row>
    <row r="409" spans="2:44" x14ac:dyDescent="0.15">
      <c r="B409" s="515"/>
      <c r="C409" s="516"/>
      <c r="D409" s="517"/>
      <c r="E409" s="151" t="s">
        <v>141</v>
      </c>
      <c r="F409" s="523" t="e">
        <f>F411</f>
        <v>#VALUE!</v>
      </c>
      <c r="G409" s="524"/>
      <c r="H409" s="524"/>
      <c r="I409" s="524"/>
      <c r="J409" s="524"/>
      <c r="K409" s="524"/>
      <c r="L409" s="524"/>
      <c r="M409" s="524"/>
      <c r="N409" s="524"/>
      <c r="O409" s="524"/>
      <c r="P409" s="524"/>
      <c r="Q409" s="524"/>
      <c r="R409" s="524"/>
      <c r="S409" s="524"/>
      <c r="T409" s="524"/>
      <c r="U409" s="524"/>
      <c r="V409" s="524"/>
      <c r="W409" s="524"/>
      <c r="X409" s="524"/>
      <c r="Y409" s="524"/>
      <c r="Z409" s="524"/>
      <c r="AA409" s="524"/>
      <c r="AB409" s="524"/>
      <c r="AC409" s="524"/>
      <c r="AD409" s="524"/>
      <c r="AE409" s="524"/>
      <c r="AF409" s="524"/>
      <c r="AG409" s="524"/>
      <c r="AH409" s="524"/>
      <c r="AI409" s="524"/>
      <c r="AJ409" s="524"/>
      <c r="AK409" s="526" t="s">
        <v>80</v>
      </c>
      <c r="AL409" s="529" t="s">
        <v>81</v>
      </c>
      <c r="AM409" s="532" t="s">
        <v>73</v>
      </c>
      <c r="AN409" s="481" t="s">
        <v>142</v>
      </c>
      <c r="AO409" s="479" t="s">
        <v>143</v>
      </c>
      <c r="AQ409" s="502" t="s">
        <v>162</v>
      </c>
      <c r="AR409" s="502" t="s">
        <v>109</v>
      </c>
    </row>
    <row r="410" spans="2:44" hidden="1" x14ac:dyDescent="0.15">
      <c r="B410" s="518"/>
      <c r="C410" s="505"/>
      <c r="D410" s="519"/>
      <c r="E410" s="152"/>
      <c r="F410" s="94" t="e">
        <f>DATE($F408,$G408,1)</f>
        <v>#VALUE!</v>
      </c>
      <c r="G410" s="94" t="e">
        <f t="shared" ref="G410:AJ410" si="280">F410+1</f>
        <v>#VALUE!</v>
      </c>
      <c r="H410" s="94" t="e">
        <f t="shared" si="280"/>
        <v>#VALUE!</v>
      </c>
      <c r="I410" s="94" t="e">
        <f t="shared" si="280"/>
        <v>#VALUE!</v>
      </c>
      <c r="J410" s="94" t="e">
        <f t="shared" si="280"/>
        <v>#VALUE!</v>
      </c>
      <c r="K410" s="94" t="e">
        <f t="shared" si="280"/>
        <v>#VALUE!</v>
      </c>
      <c r="L410" s="94" t="e">
        <f t="shared" si="280"/>
        <v>#VALUE!</v>
      </c>
      <c r="M410" s="94" t="e">
        <f t="shared" si="280"/>
        <v>#VALUE!</v>
      </c>
      <c r="N410" s="94" t="e">
        <f t="shared" si="280"/>
        <v>#VALUE!</v>
      </c>
      <c r="O410" s="94" t="e">
        <f t="shared" si="280"/>
        <v>#VALUE!</v>
      </c>
      <c r="P410" s="94" t="e">
        <f t="shared" si="280"/>
        <v>#VALUE!</v>
      </c>
      <c r="Q410" s="94" t="e">
        <f t="shared" si="280"/>
        <v>#VALUE!</v>
      </c>
      <c r="R410" s="94" t="e">
        <f t="shared" si="280"/>
        <v>#VALUE!</v>
      </c>
      <c r="S410" s="94" t="e">
        <f t="shared" si="280"/>
        <v>#VALUE!</v>
      </c>
      <c r="T410" s="94" t="e">
        <f t="shared" si="280"/>
        <v>#VALUE!</v>
      </c>
      <c r="U410" s="94" t="e">
        <f t="shared" si="280"/>
        <v>#VALUE!</v>
      </c>
      <c r="V410" s="94" t="e">
        <f t="shared" si="280"/>
        <v>#VALUE!</v>
      </c>
      <c r="W410" s="94" t="e">
        <f t="shared" si="280"/>
        <v>#VALUE!</v>
      </c>
      <c r="X410" s="94" t="e">
        <f t="shared" si="280"/>
        <v>#VALUE!</v>
      </c>
      <c r="Y410" s="94" t="e">
        <f t="shared" si="280"/>
        <v>#VALUE!</v>
      </c>
      <c r="Z410" s="94" t="e">
        <f t="shared" si="280"/>
        <v>#VALUE!</v>
      </c>
      <c r="AA410" s="94" t="e">
        <f t="shared" si="280"/>
        <v>#VALUE!</v>
      </c>
      <c r="AB410" s="94" t="e">
        <f t="shared" si="280"/>
        <v>#VALUE!</v>
      </c>
      <c r="AC410" s="94" t="e">
        <f t="shared" si="280"/>
        <v>#VALUE!</v>
      </c>
      <c r="AD410" s="94" t="e">
        <f t="shared" si="280"/>
        <v>#VALUE!</v>
      </c>
      <c r="AE410" s="94" t="e">
        <f t="shared" si="280"/>
        <v>#VALUE!</v>
      </c>
      <c r="AF410" s="94" t="e">
        <f t="shared" si="280"/>
        <v>#VALUE!</v>
      </c>
      <c r="AG410" s="94" t="e">
        <f t="shared" si="280"/>
        <v>#VALUE!</v>
      </c>
      <c r="AH410" s="94" t="e">
        <f t="shared" si="280"/>
        <v>#VALUE!</v>
      </c>
      <c r="AI410" s="94" t="e">
        <f t="shared" si="280"/>
        <v>#VALUE!</v>
      </c>
      <c r="AJ410" s="94" t="e">
        <f t="shared" si="280"/>
        <v>#VALUE!</v>
      </c>
      <c r="AK410" s="527"/>
      <c r="AL410" s="530"/>
      <c r="AM410" s="533"/>
      <c r="AN410" s="481"/>
      <c r="AO410" s="479"/>
      <c r="AQ410" s="502"/>
      <c r="AR410" s="502"/>
    </row>
    <row r="411" spans="2:44" x14ac:dyDescent="0.15">
      <c r="B411" s="518"/>
      <c r="C411" s="505"/>
      <c r="D411" s="519"/>
      <c r="E411" s="153" t="s">
        <v>145</v>
      </c>
      <c r="F411" s="154" t="e">
        <f>IF(EDATE(F386,1)&gt;$F$8,"",EDATE(F386,1))</f>
        <v>#VALUE!</v>
      </c>
      <c r="G411" s="94" t="e">
        <f t="shared" ref="G411:AJ411" si="281">IF(G410&gt;$F$8,"",IF(F411=EOMONTH(DATE($F408,$G408,1),0),"",IF(F411="","",F411+1)))</f>
        <v>#VALUE!</v>
      </c>
      <c r="H411" s="94" t="e">
        <f t="shared" si="281"/>
        <v>#VALUE!</v>
      </c>
      <c r="I411" s="94" t="e">
        <f t="shared" si="281"/>
        <v>#VALUE!</v>
      </c>
      <c r="J411" s="94" t="e">
        <f t="shared" si="281"/>
        <v>#VALUE!</v>
      </c>
      <c r="K411" s="94" t="e">
        <f t="shared" si="281"/>
        <v>#VALUE!</v>
      </c>
      <c r="L411" s="94" t="e">
        <f t="shared" si="281"/>
        <v>#VALUE!</v>
      </c>
      <c r="M411" s="94" t="e">
        <f t="shared" si="281"/>
        <v>#VALUE!</v>
      </c>
      <c r="N411" s="94" t="e">
        <f t="shared" si="281"/>
        <v>#VALUE!</v>
      </c>
      <c r="O411" s="94" t="e">
        <f t="shared" si="281"/>
        <v>#VALUE!</v>
      </c>
      <c r="P411" s="94" t="e">
        <f t="shared" si="281"/>
        <v>#VALUE!</v>
      </c>
      <c r="Q411" s="94" t="e">
        <f t="shared" si="281"/>
        <v>#VALUE!</v>
      </c>
      <c r="R411" s="94" t="e">
        <f t="shared" si="281"/>
        <v>#VALUE!</v>
      </c>
      <c r="S411" s="94" t="e">
        <f t="shared" si="281"/>
        <v>#VALUE!</v>
      </c>
      <c r="T411" s="94" t="e">
        <f t="shared" si="281"/>
        <v>#VALUE!</v>
      </c>
      <c r="U411" s="94" t="e">
        <f t="shared" si="281"/>
        <v>#VALUE!</v>
      </c>
      <c r="V411" s="94" t="e">
        <f t="shared" si="281"/>
        <v>#VALUE!</v>
      </c>
      <c r="W411" s="94" t="e">
        <f t="shared" si="281"/>
        <v>#VALUE!</v>
      </c>
      <c r="X411" s="94" t="e">
        <f t="shared" si="281"/>
        <v>#VALUE!</v>
      </c>
      <c r="Y411" s="94" t="e">
        <f t="shared" si="281"/>
        <v>#VALUE!</v>
      </c>
      <c r="Z411" s="94" t="e">
        <f t="shared" si="281"/>
        <v>#VALUE!</v>
      </c>
      <c r="AA411" s="94" t="e">
        <f t="shared" si="281"/>
        <v>#VALUE!</v>
      </c>
      <c r="AB411" s="94" t="e">
        <f t="shared" si="281"/>
        <v>#VALUE!</v>
      </c>
      <c r="AC411" s="94" t="e">
        <f t="shared" si="281"/>
        <v>#VALUE!</v>
      </c>
      <c r="AD411" s="94" t="e">
        <f t="shared" si="281"/>
        <v>#VALUE!</v>
      </c>
      <c r="AE411" s="94" t="e">
        <f t="shared" si="281"/>
        <v>#VALUE!</v>
      </c>
      <c r="AF411" s="94" t="e">
        <f t="shared" si="281"/>
        <v>#VALUE!</v>
      </c>
      <c r="AG411" s="94" t="e">
        <f t="shared" si="281"/>
        <v>#VALUE!</v>
      </c>
      <c r="AH411" s="94" t="e">
        <f t="shared" si="281"/>
        <v>#VALUE!</v>
      </c>
      <c r="AI411" s="94" t="e">
        <f t="shared" si="281"/>
        <v>#VALUE!</v>
      </c>
      <c r="AJ411" s="94" t="e">
        <f t="shared" si="281"/>
        <v>#VALUE!</v>
      </c>
      <c r="AK411" s="527"/>
      <c r="AL411" s="530"/>
      <c r="AM411" s="533"/>
      <c r="AN411" s="481"/>
      <c r="AO411" s="479"/>
      <c r="AQ411" s="502"/>
      <c r="AR411" s="502"/>
    </row>
    <row r="412" spans="2:44" x14ac:dyDescent="0.15">
      <c r="B412" s="520"/>
      <c r="C412" s="521"/>
      <c r="D412" s="522"/>
      <c r="E412" s="89" t="s">
        <v>65</v>
      </c>
      <c r="F412" s="155" t="str">
        <f>IFERROR(TEXT(WEEKDAY(+F411),"aaa"),"")</f>
        <v/>
      </c>
      <c r="G412" s="155" t="str">
        <f t="shared" ref="G412:AJ412" si="282">IFERROR(TEXT(WEEKDAY(+G411),"aaa"),"")</f>
        <v/>
      </c>
      <c r="H412" s="155" t="str">
        <f t="shared" si="282"/>
        <v/>
      </c>
      <c r="I412" s="155" t="str">
        <f t="shared" si="282"/>
        <v/>
      </c>
      <c r="J412" s="155" t="str">
        <f t="shared" si="282"/>
        <v/>
      </c>
      <c r="K412" s="155" t="str">
        <f t="shared" si="282"/>
        <v/>
      </c>
      <c r="L412" s="155" t="str">
        <f t="shared" si="282"/>
        <v/>
      </c>
      <c r="M412" s="155" t="str">
        <f t="shared" si="282"/>
        <v/>
      </c>
      <c r="N412" s="155" t="str">
        <f t="shared" si="282"/>
        <v/>
      </c>
      <c r="O412" s="155" t="str">
        <f t="shared" si="282"/>
        <v/>
      </c>
      <c r="P412" s="155" t="str">
        <f t="shared" si="282"/>
        <v/>
      </c>
      <c r="Q412" s="155" t="str">
        <f t="shared" si="282"/>
        <v/>
      </c>
      <c r="R412" s="155" t="str">
        <f t="shared" si="282"/>
        <v/>
      </c>
      <c r="S412" s="155" t="str">
        <f t="shared" si="282"/>
        <v/>
      </c>
      <c r="T412" s="155" t="str">
        <f t="shared" si="282"/>
        <v/>
      </c>
      <c r="U412" s="155" t="str">
        <f t="shared" si="282"/>
        <v/>
      </c>
      <c r="V412" s="155" t="str">
        <f t="shared" si="282"/>
        <v/>
      </c>
      <c r="W412" s="155" t="str">
        <f t="shared" si="282"/>
        <v/>
      </c>
      <c r="X412" s="155" t="str">
        <f t="shared" si="282"/>
        <v/>
      </c>
      <c r="Y412" s="155" t="str">
        <f t="shared" si="282"/>
        <v/>
      </c>
      <c r="Z412" s="155" t="str">
        <f t="shared" si="282"/>
        <v/>
      </c>
      <c r="AA412" s="155" t="str">
        <f t="shared" si="282"/>
        <v/>
      </c>
      <c r="AB412" s="155" t="str">
        <f t="shared" si="282"/>
        <v/>
      </c>
      <c r="AC412" s="155" t="str">
        <f t="shared" si="282"/>
        <v/>
      </c>
      <c r="AD412" s="155" t="str">
        <f t="shared" si="282"/>
        <v/>
      </c>
      <c r="AE412" s="155" t="str">
        <f t="shared" si="282"/>
        <v/>
      </c>
      <c r="AF412" s="155" t="str">
        <f t="shared" si="282"/>
        <v/>
      </c>
      <c r="AG412" s="155" t="str">
        <f t="shared" si="282"/>
        <v/>
      </c>
      <c r="AH412" s="155" t="str">
        <f t="shared" si="282"/>
        <v/>
      </c>
      <c r="AI412" s="155" t="str">
        <f t="shared" si="282"/>
        <v/>
      </c>
      <c r="AJ412" s="155" t="str">
        <f t="shared" si="282"/>
        <v/>
      </c>
      <c r="AK412" s="527"/>
      <c r="AL412" s="530"/>
      <c r="AM412" s="533"/>
      <c r="AN412" s="481"/>
      <c r="AO412" s="479"/>
      <c r="AQ412" s="502"/>
      <c r="AR412" s="502"/>
    </row>
    <row r="413" spans="2:44" ht="21" customHeight="1" x14ac:dyDescent="0.15">
      <c r="B413" s="156" t="s">
        <v>146</v>
      </c>
      <c r="C413" s="157" t="s">
        <v>160</v>
      </c>
      <c r="D413" s="101" t="s">
        <v>148</v>
      </c>
      <c r="E413" s="102" t="s">
        <v>149</v>
      </c>
      <c r="F413" s="103" t="s">
        <v>110</v>
      </c>
      <c r="G413" s="104" t="s">
        <v>110</v>
      </c>
      <c r="H413" s="104" t="s">
        <v>110</v>
      </c>
      <c r="I413" s="104" t="s">
        <v>110</v>
      </c>
      <c r="J413" s="104" t="s">
        <v>110</v>
      </c>
      <c r="K413" s="104" t="s">
        <v>110</v>
      </c>
      <c r="L413" s="104" t="s">
        <v>110</v>
      </c>
      <c r="M413" s="104" t="s">
        <v>110</v>
      </c>
      <c r="N413" s="104" t="s">
        <v>110</v>
      </c>
      <c r="O413" s="104" t="s">
        <v>110</v>
      </c>
      <c r="P413" s="104" t="s">
        <v>110</v>
      </c>
      <c r="Q413" s="104" t="s">
        <v>110</v>
      </c>
      <c r="R413" s="104" t="s">
        <v>110</v>
      </c>
      <c r="S413" s="104" t="s">
        <v>110</v>
      </c>
      <c r="T413" s="104" t="s">
        <v>110</v>
      </c>
      <c r="U413" s="104" t="s">
        <v>110</v>
      </c>
      <c r="V413" s="104" t="s">
        <v>110</v>
      </c>
      <c r="W413" s="104" t="s">
        <v>110</v>
      </c>
      <c r="X413" s="104" t="s">
        <v>110</v>
      </c>
      <c r="Y413" s="104" t="s">
        <v>110</v>
      </c>
      <c r="Z413" s="104" t="s">
        <v>110</v>
      </c>
      <c r="AA413" s="104" t="s">
        <v>110</v>
      </c>
      <c r="AB413" s="104" t="s">
        <v>110</v>
      </c>
      <c r="AC413" s="104" t="s">
        <v>110</v>
      </c>
      <c r="AD413" s="104" t="s">
        <v>110</v>
      </c>
      <c r="AE413" s="104" t="s">
        <v>110</v>
      </c>
      <c r="AF413" s="104" t="s">
        <v>110</v>
      </c>
      <c r="AG413" s="104" t="s">
        <v>110</v>
      </c>
      <c r="AH413" s="104" t="s">
        <v>110</v>
      </c>
      <c r="AI413" s="104" t="s">
        <v>110</v>
      </c>
      <c r="AJ413" s="176" t="s">
        <v>110</v>
      </c>
      <c r="AK413" s="528"/>
      <c r="AL413" s="531"/>
      <c r="AM413" s="534"/>
      <c r="AN413" s="106" t="s">
        <v>170</v>
      </c>
      <c r="AO413" s="105" t="s">
        <v>108</v>
      </c>
      <c r="AQ413" s="503"/>
      <c r="AR413" s="503"/>
    </row>
    <row r="414" spans="2:44" ht="13.5" customHeight="1" x14ac:dyDescent="0.15">
      <c r="B414" s="506" t="s">
        <v>75</v>
      </c>
      <c r="C414" s="509" t="s">
        <v>76</v>
      </c>
      <c r="D414" s="107" t="s">
        <v>136</v>
      </c>
      <c r="E414" s="108"/>
      <c r="F414" s="177"/>
      <c r="G414" s="165"/>
      <c r="H414" s="165"/>
      <c r="I414" s="165"/>
      <c r="J414" s="165"/>
      <c r="K414" s="165"/>
      <c r="L414" s="165"/>
      <c r="M414" s="165"/>
      <c r="N414" s="165"/>
      <c r="O414" s="165"/>
      <c r="P414" s="165"/>
      <c r="Q414" s="165"/>
      <c r="R414" s="165"/>
      <c r="S414" s="165"/>
      <c r="T414" s="165"/>
      <c r="U414" s="165"/>
      <c r="V414" s="165"/>
      <c r="W414" s="165"/>
      <c r="X414" s="165"/>
      <c r="Y414" s="165"/>
      <c r="Z414" s="165"/>
      <c r="AA414" s="165"/>
      <c r="AB414" s="165"/>
      <c r="AC414" s="165"/>
      <c r="AD414" s="165"/>
      <c r="AE414" s="165"/>
      <c r="AF414" s="165"/>
      <c r="AG414" s="165"/>
      <c r="AH414" s="165"/>
      <c r="AI414" s="165"/>
      <c r="AJ414" s="178"/>
      <c r="AK414" s="112">
        <f>IF(D414="","",COUNT($F$411:$AJ$411)-AL414)</f>
        <v>0</v>
      </c>
      <c r="AL414" s="113">
        <f>IF(D414="","",AQ414+AR414)</f>
        <v>0</v>
      </c>
      <c r="AM414" s="113">
        <f>IF(D414="","",COUNTIF(F414:AJ414,"休"))</f>
        <v>0</v>
      </c>
      <c r="AN414" s="84" t="str">
        <f>IF(D414="","",IFERROR(ROUND(AM414/AK414,3),""))</f>
        <v/>
      </c>
      <c r="AO414" s="512" t="e">
        <f>ROUND(AVERAGE(AN414:AN429),3)</f>
        <v>#DIV/0!</v>
      </c>
      <c r="AQ414" s="114">
        <f>+COUNTIF(F414:AJ414,"－")</f>
        <v>0</v>
      </c>
      <c r="AR414" s="114">
        <f>+COUNTIF(F414:AJ414,"外")</f>
        <v>0</v>
      </c>
    </row>
    <row r="415" spans="2:44" ht="13.5" customHeight="1" x14ac:dyDescent="0.15">
      <c r="B415" s="507"/>
      <c r="C415" s="510"/>
      <c r="D415" s="115" t="s">
        <v>137</v>
      </c>
      <c r="E415" s="108"/>
      <c r="F415" s="116"/>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62"/>
      <c r="AK415" s="112">
        <f t="shared" ref="AK415:AK419" si="283">IF(D415="","",COUNT($F$411:$AJ$411)-AL415)</f>
        <v>0</v>
      </c>
      <c r="AL415" s="113">
        <f t="shared" ref="AL415:AL419" si="284">IF(D415="","",AQ415+AR415)</f>
        <v>0</v>
      </c>
      <c r="AM415" s="113">
        <f t="shared" ref="AM415:AM419" si="285">IF(D415="","",COUNTIF(F415:AJ415,"休"))</f>
        <v>0</v>
      </c>
      <c r="AN415" s="84" t="str">
        <f t="shared" ref="AN415:AN419" si="286">IF(D415="","",IFERROR(ROUND(AM415/AK415,3),""))</f>
        <v/>
      </c>
      <c r="AO415" s="513"/>
      <c r="AQ415" s="114">
        <f>+COUNTIF(F415:AJ415,"－")</f>
        <v>0</v>
      </c>
      <c r="AR415" s="114">
        <f>+COUNTIF(F415:AJ415,"外")</f>
        <v>0</v>
      </c>
    </row>
    <row r="416" spans="2:44" x14ac:dyDescent="0.15">
      <c r="B416" s="507"/>
      <c r="C416" s="510"/>
      <c r="D416" s="120" t="s">
        <v>138</v>
      </c>
      <c r="E416" s="108"/>
      <c r="F416" s="116"/>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62"/>
      <c r="AK416" s="112">
        <f t="shared" si="283"/>
        <v>0</v>
      </c>
      <c r="AL416" s="113">
        <f t="shared" si="284"/>
        <v>0</v>
      </c>
      <c r="AM416" s="113">
        <f t="shared" si="285"/>
        <v>0</v>
      </c>
      <c r="AN416" s="84" t="str">
        <f t="shared" si="286"/>
        <v/>
      </c>
      <c r="AO416" s="513"/>
      <c r="AQ416" s="114">
        <f>+COUNTIF(F416:AJ416,"－")</f>
        <v>0</v>
      </c>
      <c r="AR416" s="114">
        <f t="shared" ref="AR416:AR419" si="287">+COUNTIF(F416:AJ416,"外")</f>
        <v>0</v>
      </c>
    </row>
    <row r="417" spans="2:44" x14ac:dyDescent="0.15">
      <c r="B417" s="507"/>
      <c r="C417" s="510"/>
      <c r="D417" s="120" t="s">
        <v>139</v>
      </c>
      <c r="E417" s="121"/>
      <c r="F417" s="116"/>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62"/>
      <c r="AK417" s="112">
        <f t="shared" si="283"/>
        <v>0</v>
      </c>
      <c r="AL417" s="113">
        <f t="shared" si="284"/>
        <v>0</v>
      </c>
      <c r="AM417" s="113">
        <f t="shared" si="285"/>
        <v>0</v>
      </c>
      <c r="AN417" s="84" t="str">
        <f t="shared" si="286"/>
        <v/>
      </c>
      <c r="AO417" s="513"/>
      <c r="AQ417" s="114">
        <f>+COUNTIF(F417:AJ417,"－")</f>
        <v>0</v>
      </c>
      <c r="AR417" s="114">
        <f t="shared" si="287"/>
        <v>0</v>
      </c>
    </row>
    <row r="418" spans="2:44" x14ac:dyDescent="0.15">
      <c r="B418" s="507"/>
      <c r="C418" s="510"/>
      <c r="D418" s="120" t="s">
        <v>140</v>
      </c>
      <c r="E418" s="108"/>
      <c r="F418" s="116"/>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62"/>
      <c r="AK418" s="112">
        <f t="shared" si="283"/>
        <v>0</v>
      </c>
      <c r="AL418" s="113">
        <f t="shared" si="284"/>
        <v>0</v>
      </c>
      <c r="AM418" s="113">
        <f t="shared" si="285"/>
        <v>0</v>
      </c>
      <c r="AN418" s="84" t="str">
        <f t="shared" si="286"/>
        <v/>
      </c>
      <c r="AO418" s="513"/>
      <c r="AQ418" s="114">
        <f t="shared" ref="AQ418:AQ419" si="288">+COUNTIF(F418:AJ418,"－")</f>
        <v>0</v>
      </c>
      <c r="AR418" s="114">
        <f t="shared" si="287"/>
        <v>0</v>
      </c>
    </row>
    <row r="419" spans="2:44" x14ac:dyDescent="0.15">
      <c r="B419" s="508"/>
      <c r="C419" s="511"/>
      <c r="D419" s="122">
        <f>E$30</f>
        <v>0</v>
      </c>
      <c r="E419" s="123"/>
      <c r="F419" s="179"/>
      <c r="G419" s="170"/>
      <c r="H419" s="170"/>
      <c r="I419" s="170"/>
      <c r="J419" s="170"/>
      <c r="K419" s="170"/>
      <c r="L419" s="170"/>
      <c r="M419" s="170"/>
      <c r="N419" s="170"/>
      <c r="O419" s="170"/>
      <c r="P419" s="170"/>
      <c r="Q419" s="170"/>
      <c r="R419" s="170"/>
      <c r="S419" s="170"/>
      <c r="T419" s="170"/>
      <c r="U419" s="170"/>
      <c r="V419" s="170"/>
      <c r="W419" s="170"/>
      <c r="X419" s="170"/>
      <c r="Y419" s="170"/>
      <c r="Z419" s="170"/>
      <c r="AA419" s="170"/>
      <c r="AB419" s="170"/>
      <c r="AC419" s="170"/>
      <c r="AD419" s="170"/>
      <c r="AE419" s="170"/>
      <c r="AF419" s="170"/>
      <c r="AG419" s="170"/>
      <c r="AH419" s="170"/>
      <c r="AI419" s="170"/>
      <c r="AJ419" s="180"/>
      <c r="AK419" s="112">
        <f t="shared" si="283"/>
        <v>0</v>
      </c>
      <c r="AL419" s="113">
        <f t="shared" si="284"/>
        <v>0</v>
      </c>
      <c r="AM419" s="128">
        <f t="shared" si="285"/>
        <v>0</v>
      </c>
      <c r="AN419" s="84" t="str">
        <f t="shared" si="286"/>
        <v/>
      </c>
      <c r="AO419" s="513"/>
      <c r="AQ419" s="114">
        <f t="shared" si="288"/>
        <v>0</v>
      </c>
      <c r="AR419" s="114">
        <f t="shared" si="287"/>
        <v>0</v>
      </c>
    </row>
    <row r="420" spans="2:44" ht="15" x14ac:dyDescent="0.15">
      <c r="B420" s="506" t="s">
        <v>77</v>
      </c>
      <c r="C420" s="509" t="s">
        <v>78</v>
      </c>
      <c r="D420" s="101" t="s">
        <v>155</v>
      </c>
      <c r="E420" s="129" t="s">
        <v>149</v>
      </c>
      <c r="F420" s="103" t="s">
        <v>165</v>
      </c>
      <c r="G420" s="104" t="s">
        <v>167</v>
      </c>
      <c r="H420" s="104" t="s">
        <v>166</v>
      </c>
      <c r="I420" s="104" t="s">
        <v>165</v>
      </c>
      <c r="J420" s="104" t="s">
        <v>166</v>
      </c>
      <c r="K420" s="104" t="s">
        <v>165</v>
      </c>
      <c r="L420" s="104" t="s">
        <v>166</v>
      </c>
      <c r="M420" s="104" t="s">
        <v>166</v>
      </c>
      <c r="N420" s="104" t="s">
        <v>167</v>
      </c>
      <c r="O420" s="104" t="s">
        <v>165</v>
      </c>
      <c r="P420" s="104" t="s">
        <v>166</v>
      </c>
      <c r="Q420" s="104" t="s">
        <v>167</v>
      </c>
      <c r="R420" s="104" t="s">
        <v>165</v>
      </c>
      <c r="S420" s="104" t="s">
        <v>165</v>
      </c>
      <c r="T420" s="104" t="s">
        <v>166</v>
      </c>
      <c r="U420" s="104" t="s">
        <v>166</v>
      </c>
      <c r="V420" s="104" t="s">
        <v>166</v>
      </c>
      <c r="W420" s="104" t="s">
        <v>165</v>
      </c>
      <c r="X420" s="104" t="s">
        <v>165</v>
      </c>
      <c r="Y420" s="104" t="s">
        <v>167</v>
      </c>
      <c r="Z420" s="104" t="s">
        <v>165</v>
      </c>
      <c r="AA420" s="104" t="s">
        <v>166</v>
      </c>
      <c r="AB420" s="104" t="s">
        <v>165</v>
      </c>
      <c r="AC420" s="104" t="s">
        <v>165</v>
      </c>
      <c r="AD420" s="104" t="s">
        <v>167</v>
      </c>
      <c r="AE420" s="104" t="s">
        <v>166</v>
      </c>
      <c r="AF420" s="104" t="s">
        <v>165</v>
      </c>
      <c r="AG420" s="104" t="s">
        <v>167</v>
      </c>
      <c r="AH420" s="104" t="s">
        <v>166</v>
      </c>
      <c r="AI420" s="104" t="s">
        <v>167</v>
      </c>
      <c r="AJ420" s="176" t="s">
        <v>165</v>
      </c>
      <c r="AK420" s="131"/>
      <c r="AL420" s="114"/>
      <c r="AM420" s="132"/>
      <c r="AN420" s="133"/>
      <c r="AO420" s="513"/>
    </row>
    <row r="421" spans="2:44" x14ac:dyDescent="0.15">
      <c r="B421" s="507"/>
      <c r="C421" s="510"/>
      <c r="D421" s="134" t="s">
        <v>136</v>
      </c>
      <c r="E421" s="108"/>
      <c r="F421" s="169"/>
      <c r="G421" s="126"/>
      <c r="H421" s="126"/>
      <c r="I421" s="126"/>
      <c r="J421" s="126"/>
      <c r="K421" s="126"/>
      <c r="L421" s="126"/>
      <c r="M421" s="126"/>
      <c r="N421" s="126"/>
      <c r="O421" s="126"/>
      <c r="P421" s="126"/>
      <c r="Q421" s="126"/>
      <c r="R421" s="126"/>
      <c r="S421" s="126"/>
      <c r="T421" s="126"/>
      <c r="U421" s="126"/>
      <c r="V421" s="126"/>
      <c r="W421" s="126"/>
      <c r="X421" s="126"/>
      <c r="Y421" s="126"/>
      <c r="Z421" s="126"/>
      <c r="AA421" s="126"/>
      <c r="AB421" s="126"/>
      <c r="AC421" s="126"/>
      <c r="AD421" s="126"/>
      <c r="AE421" s="126"/>
      <c r="AF421" s="126"/>
      <c r="AG421" s="126"/>
      <c r="AH421" s="126"/>
      <c r="AI421" s="126"/>
      <c r="AJ421" s="181"/>
      <c r="AK421" s="112">
        <f>IF(D421="","",COUNT($F$411:$AJ$411)-AL421)</f>
        <v>0</v>
      </c>
      <c r="AL421" s="113">
        <f>IF(D421="","",AQ421+AR421)</f>
        <v>0</v>
      </c>
      <c r="AM421" s="113">
        <f>IF(D421="","",COUNTIF(F421:AJ421,"休"))</f>
        <v>0</v>
      </c>
      <c r="AN421" s="84" t="str">
        <f>IF(D421="","",IFERROR(ROUND(AM421/AK421,3),""))</f>
        <v/>
      </c>
      <c r="AO421" s="513"/>
      <c r="AQ421" s="114">
        <f>+COUNTIF(F421:AJ421,"－")</f>
        <v>0</v>
      </c>
      <c r="AR421" s="114">
        <f>+COUNTIF(F421:AJ421,"外")</f>
        <v>0</v>
      </c>
    </row>
    <row r="422" spans="2:44" x14ac:dyDescent="0.15">
      <c r="B422" s="507"/>
      <c r="C422" s="510"/>
      <c r="D422" s="115" t="s">
        <v>137</v>
      </c>
      <c r="E422" s="135"/>
      <c r="F422" s="116"/>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62"/>
      <c r="AK422" s="112">
        <f t="shared" ref="AK422:AK424" si="289">IF(D422="","",COUNT($F$411:$AJ$411)-AL422)</f>
        <v>0</v>
      </c>
      <c r="AL422" s="113">
        <f t="shared" ref="AL422:AL424" si="290">IF(D422="","",AQ422+AR422)</f>
        <v>0</v>
      </c>
      <c r="AM422" s="113">
        <f t="shared" ref="AM422:AM424" si="291">IF(D422="","",COUNTIF(F422:AJ422,"休"))</f>
        <v>0</v>
      </c>
      <c r="AN422" s="84" t="str">
        <f t="shared" ref="AN422:AN424" si="292">IF(D422="","",IFERROR(ROUND(AM422/AK422,3),""))</f>
        <v/>
      </c>
      <c r="AO422" s="513"/>
      <c r="AQ422" s="114">
        <f>+COUNTIF(F422:AJ422,"－")</f>
        <v>0</v>
      </c>
      <c r="AR422" s="114">
        <f>+COUNTIF(F422:AJ422,"外")</f>
        <v>0</v>
      </c>
    </row>
    <row r="423" spans="2:44" x14ac:dyDescent="0.15">
      <c r="B423" s="507"/>
      <c r="C423" s="510"/>
      <c r="E423" s="135"/>
      <c r="F423" s="116"/>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62"/>
      <c r="AK423" s="112" t="str">
        <f t="shared" si="289"/>
        <v/>
      </c>
      <c r="AL423" s="113" t="str">
        <f t="shared" si="290"/>
        <v/>
      </c>
      <c r="AM423" s="113" t="str">
        <f t="shared" si="291"/>
        <v/>
      </c>
      <c r="AN423" s="84" t="str">
        <f t="shared" si="292"/>
        <v/>
      </c>
      <c r="AO423" s="513"/>
      <c r="AQ423" s="114">
        <f>+COUNTIF(F423:AJ423,"－")</f>
        <v>0</v>
      </c>
      <c r="AR423" s="114">
        <f>+COUNTIF(F423:AJ423,"外")</f>
        <v>0</v>
      </c>
    </row>
    <row r="424" spans="2:44" x14ac:dyDescent="0.15">
      <c r="B424" s="507"/>
      <c r="C424" s="511"/>
      <c r="D424" s="136"/>
      <c r="E424" s="128"/>
      <c r="F424" s="179"/>
      <c r="G424" s="170"/>
      <c r="H424" s="170"/>
      <c r="I424" s="170"/>
      <c r="J424" s="170"/>
      <c r="K424" s="170"/>
      <c r="L424" s="170"/>
      <c r="M424" s="170"/>
      <c r="N424" s="170"/>
      <c r="O424" s="170"/>
      <c r="P424" s="170"/>
      <c r="Q424" s="170"/>
      <c r="R424" s="170"/>
      <c r="S424" s="170"/>
      <c r="T424" s="170"/>
      <c r="U424" s="170"/>
      <c r="V424" s="170"/>
      <c r="W424" s="170"/>
      <c r="X424" s="170"/>
      <c r="Y424" s="170"/>
      <c r="Z424" s="170"/>
      <c r="AA424" s="170"/>
      <c r="AB424" s="170"/>
      <c r="AC424" s="170"/>
      <c r="AD424" s="170"/>
      <c r="AE424" s="170"/>
      <c r="AF424" s="170"/>
      <c r="AG424" s="170"/>
      <c r="AH424" s="170"/>
      <c r="AI424" s="170"/>
      <c r="AJ424" s="180"/>
      <c r="AK424" s="112" t="str">
        <f t="shared" si="289"/>
        <v/>
      </c>
      <c r="AL424" s="113" t="str">
        <f t="shared" si="290"/>
        <v/>
      </c>
      <c r="AM424" s="113" t="str">
        <f t="shared" si="291"/>
        <v/>
      </c>
      <c r="AN424" s="84" t="str">
        <f t="shared" si="292"/>
        <v/>
      </c>
      <c r="AO424" s="513"/>
      <c r="AQ424" s="114">
        <f>+COUNTIF(F424:AJ424,"－")</f>
        <v>0</v>
      </c>
      <c r="AR424" s="114">
        <f>+COUNTIF(F424:AJ424,"外")</f>
        <v>0</v>
      </c>
    </row>
    <row r="425" spans="2:44" ht="15" x14ac:dyDescent="0.15">
      <c r="B425" s="507"/>
      <c r="C425" s="509" t="s">
        <v>79</v>
      </c>
      <c r="D425" s="101" t="s">
        <v>148</v>
      </c>
      <c r="E425" s="138" t="s">
        <v>149</v>
      </c>
      <c r="F425" s="103" t="s">
        <v>110</v>
      </c>
      <c r="G425" s="104" t="s">
        <v>110</v>
      </c>
      <c r="H425" s="104" t="s">
        <v>110</v>
      </c>
      <c r="I425" s="104" t="s">
        <v>110</v>
      </c>
      <c r="J425" s="104" t="s">
        <v>110</v>
      </c>
      <c r="K425" s="104" t="s">
        <v>110</v>
      </c>
      <c r="L425" s="104" t="s">
        <v>110</v>
      </c>
      <c r="M425" s="104" t="s">
        <v>110</v>
      </c>
      <c r="N425" s="104" t="s">
        <v>110</v>
      </c>
      <c r="O425" s="104" t="s">
        <v>110</v>
      </c>
      <c r="P425" s="104" t="s">
        <v>110</v>
      </c>
      <c r="Q425" s="104" t="s">
        <v>110</v>
      </c>
      <c r="R425" s="104" t="s">
        <v>110</v>
      </c>
      <c r="S425" s="104" t="s">
        <v>110</v>
      </c>
      <c r="T425" s="104" t="s">
        <v>110</v>
      </c>
      <c r="U425" s="104" t="s">
        <v>110</v>
      </c>
      <c r="V425" s="104" t="s">
        <v>110</v>
      </c>
      <c r="W425" s="104" t="s">
        <v>110</v>
      </c>
      <c r="X425" s="104" t="s">
        <v>110</v>
      </c>
      <c r="Y425" s="104" t="s">
        <v>110</v>
      </c>
      <c r="Z425" s="104" t="s">
        <v>110</v>
      </c>
      <c r="AA425" s="104" t="s">
        <v>110</v>
      </c>
      <c r="AB425" s="104" t="s">
        <v>110</v>
      </c>
      <c r="AC425" s="104" t="s">
        <v>110</v>
      </c>
      <c r="AD425" s="104" t="s">
        <v>110</v>
      </c>
      <c r="AE425" s="104" t="s">
        <v>110</v>
      </c>
      <c r="AF425" s="104" t="s">
        <v>110</v>
      </c>
      <c r="AG425" s="104" t="s">
        <v>110</v>
      </c>
      <c r="AH425" s="104" t="s">
        <v>110</v>
      </c>
      <c r="AI425" s="104" t="s">
        <v>110</v>
      </c>
      <c r="AJ425" s="176" t="s">
        <v>110</v>
      </c>
      <c r="AK425" s="131"/>
      <c r="AL425" s="114"/>
      <c r="AM425" s="139"/>
      <c r="AN425" s="133"/>
      <c r="AO425" s="513"/>
    </row>
    <row r="426" spans="2:44" x14ac:dyDescent="0.15">
      <c r="B426" s="507"/>
      <c r="C426" s="510"/>
      <c r="D426" s="140" t="s">
        <v>137</v>
      </c>
      <c r="E426" s="108"/>
      <c r="F426" s="169"/>
      <c r="G426" s="126"/>
      <c r="H426" s="126"/>
      <c r="I426" s="126"/>
      <c r="J426" s="126"/>
      <c r="K426" s="126"/>
      <c r="L426" s="126"/>
      <c r="M426" s="126"/>
      <c r="N426" s="126"/>
      <c r="O426" s="126"/>
      <c r="P426" s="126"/>
      <c r="Q426" s="126"/>
      <c r="R426" s="126"/>
      <c r="S426" s="126"/>
      <c r="T426" s="126"/>
      <c r="U426" s="126"/>
      <c r="V426" s="126"/>
      <c r="W426" s="126"/>
      <c r="X426" s="126"/>
      <c r="Y426" s="126"/>
      <c r="Z426" s="126"/>
      <c r="AA426" s="126"/>
      <c r="AB426" s="126"/>
      <c r="AC426" s="126"/>
      <c r="AD426" s="126"/>
      <c r="AE426" s="126"/>
      <c r="AF426" s="126"/>
      <c r="AG426" s="126"/>
      <c r="AH426" s="126"/>
      <c r="AI426" s="126"/>
      <c r="AJ426" s="181"/>
      <c r="AK426" s="112">
        <f>IF(D426="","",COUNT($F$411:$AJ$411)-AL426)</f>
        <v>0</v>
      </c>
      <c r="AL426" s="113">
        <f>IF(D426="","",AQ426+AR426)</f>
        <v>0</v>
      </c>
      <c r="AM426" s="113">
        <f>IF(D426="","",COUNTIF(F426:AJ426,"休"))</f>
        <v>0</v>
      </c>
      <c r="AN426" s="84" t="str">
        <f>IF(D426="","",IFERROR(ROUND(AM426/AK426,3),""))</f>
        <v/>
      </c>
      <c r="AO426" s="513"/>
      <c r="AQ426" s="114">
        <f>+COUNTIF(F426:AJ426,"－")</f>
        <v>0</v>
      </c>
      <c r="AR426" s="114">
        <f>+COUNTIF(F426:AJ426,"外")</f>
        <v>0</v>
      </c>
    </row>
    <row r="427" spans="2:44" x14ac:dyDescent="0.15">
      <c r="B427" s="507"/>
      <c r="C427" s="510"/>
      <c r="E427" s="135"/>
      <c r="F427" s="116"/>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62"/>
      <c r="AK427" s="112" t="str">
        <f t="shared" ref="AK427:AK429" si="293">IF(D427="","",COUNT($F$411:$AJ$411)-AL427)</f>
        <v/>
      </c>
      <c r="AL427" s="113" t="str">
        <f t="shared" ref="AL427:AL429" si="294">IF(D427="","",AQ427+AR427)</f>
        <v/>
      </c>
      <c r="AM427" s="113" t="str">
        <f t="shared" ref="AM427:AM429" si="295">IF(D427="","",COUNTIF(F427:AJ427,"休"))</f>
        <v/>
      </c>
      <c r="AN427" s="84" t="str">
        <f t="shared" ref="AN427:AN429" si="296">IF(D427="","",IFERROR(ROUND(AM427/AK427,3),""))</f>
        <v/>
      </c>
      <c r="AO427" s="513"/>
      <c r="AQ427" s="114">
        <f>+COUNTIF(F427:AJ427,"－")</f>
        <v>0</v>
      </c>
      <c r="AR427" s="114">
        <f>+COUNTIF(F427:AJ427,"外")</f>
        <v>0</v>
      </c>
    </row>
    <row r="428" spans="2:44" x14ac:dyDescent="0.15">
      <c r="B428" s="507"/>
      <c r="C428" s="510"/>
      <c r="E428" s="135"/>
      <c r="F428" s="116"/>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62"/>
      <c r="AK428" s="112" t="str">
        <f t="shared" si="293"/>
        <v/>
      </c>
      <c r="AL428" s="113" t="str">
        <f t="shared" si="294"/>
        <v/>
      </c>
      <c r="AM428" s="113" t="str">
        <f t="shared" si="295"/>
        <v/>
      </c>
      <c r="AN428" s="84" t="str">
        <f t="shared" si="296"/>
        <v/>
      </c>
      <c r="AO428" s="513"/>
      <c r="AQ428" s="114">
        <f>+COUNTIF(F428:AJ428,"－")</f>
        <v>0</v>
      </c>
      <c r="AR428" s="114">
        <f>+COUNTIF(F428:AJ428,"外")</f>
        <v>0</v>
      </c>
    </row>
    <row r="429" spans="2:44" ht="14.25" thickBot="1" x14ac:dyDescent="0.2">
      <c r="B429" s="508"/>
      <c r="C429" s="511"/>
      <c r="D429" s="136"/>
      <c r="E429" s="128"/>
      <c r="F429" s="179"/>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80"/>
      <c r="AK429" s="144" t="str">
        <f t="shared" si="293"/>
        <v/>
      </c>
      <c r="AL429" s="128" t="str">
        <f t="shared" si="294"/>
        <v/>
      </c>
      <c r="AM429" s="128" t="str">
        <f t="shared" si="295"/>
        <v/>
      </c>
      <c r="AN429" s="84" t="str">
        <f t="shared" si="296"/>
        <v/>
      </c>
      <c r="AO429" s="514"/>
      <c r="AQ429" s="114">
        <f>+COUNTIF(F429:AJ429,"－")</f>
        <v>0</v>
      </c>
      <c r="AR429" s="114">
        <f>+COUNTIF(F429:AJ429,"外")</f>
        <v>0</v>
      </c>
    </row>
    <row r="430" spans="2:44" ht="14.25" thickBot="1" x14ac:dyDescent="0.2">
      <c r="B430" s="145"/>
      <c r="C430" s="146"/>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c r="AG430" s="111"/>
      <c r="AH430" s="111"/>
      <c r="AI430" s="111"/>
      <c r="AJ430" s="111"/>
      <c r="AK430" s="147"/>
      <c r="AM430" s="47"/>
      <c r="AN430" s="148" t="s">
        <v>153</v>
      </c>
      <c r="AO430" s="149" t="e">
        <f>IF(AO414&gt;=0.285,"OK","NG")</f>
        <v>#DIV/0!</v>
      </c>
      <c r="AQ430" s="47"/>
      <c r="AR430" s="47"/>
    </row>
    <row r="432" spans="2:44" hidden="1" x14ac:dyDescent="0.15">
      <c r="F432" s="47" t="e">
        <f>YEAR(F435)</f>
        <v>#VALUE!</v>
      </c>
      <c r="G432" s="47" t="e">
        <f>MONTH(F435)</f>
        <v>#VALUE!</v>
      </c>
    </row>
    <row r="433" spans="2:44" x14ac:dyDescent="0.15">
      <c r="B433" s="515"/>
      <c r="C433" s="516"/>
      <c r="D433" s="517"/>
      <c r="E433" s="151" t="s">
        <v>141</v>
      </c>
      <c r="F433" s="523" t="e">
        <f>F435</f>
        <v>#VALUE!</v>
      </c>
      <c r="G433" s="524"/>
      <c r="H433" s="524"/>
      <c r="I433" s="524"/>
      <c r="J433" s="524"/>
      <c r="K433" s="524"/>
      <c r="L433" s="524"/>
      <c r="M433" s="524"/>
      <c r="N433" s="524"/>
      <c r="O433" s="524"/>
      <c r="P433" s="524"/>
      <c r="Q433" s="524"/>
      <c r="R433" s="524"/>
      <c r="S433" s="524"/>
      <c r="T433" s="524"/>
      <c r="U433" s="524"/>
      <c r="V433" s="524"/>
      <c r="W433" s="524"/>
      <c r="X433" s="524"/>
      <c r="Y433" s="524"/>
      <c r="Z433" s="524"/>
      <c r="AA433" s="524"/>
      <c r="AB433" s="524"/>
      <c r="AC433" s="524"/>
      <c r="AD433" s="524"/>
      <c r="AE433" s="524"/>
      <c r="AF433" s="524"/>
      <c r="AG433" s="524"/>
      <c r="AH433" s="524"/>
      <c r="AI433" s="524"/>
      <c r="AJ433" s="524"/>
      <c r="AK433" s="526" t="s">
        <v>80</v>
      </c>
      <c r="AL433" s="529" t="s">
        <v>81</v>
      </c>
      <c r="AM433" s="532" t="s">
        <v>73</v>
      </c>
      <c r="AN433" s="481" t="s">
        <v>142</v>
      </c>
      <c r="AO433" s="479" t="s">
        <v>143</v>
      </c>
      <c r="AQ433" s="502" t="s">
        <v>162</v>
      </c>
      <c r="AR433" s="502" t="s">
        <v>109</v>
      </c>
    </row>
    <row r="434" spans="2:44" hidden="1" x14ac:dyDescent="0.15">
      <c r="B434" s="518"/>
      <c r="C434" s="505"/>
      <c r="D434" s="519"/>
      <c r="E434" s="152"/>
      <c r="F434" s="94" t="e">
        <f>DATE($F432,$G432,1)</f>
        <v>#VALUE!</v>
      </c>
      <c r="G434" s="94" t="e">
        <f t="shared" ref="G434:AJ434" si="297">F434+1</f>
        <v>#VALUE!</v>
      </c>
      <c r="H434" s="94" t="e">
        <f t="shared" si="297"/>
        <v>#VALUE!</v>
      </c>
      <c r="I434" s="94" t="e">
        <f t="shared" si="297"/>
        <v>#VALUE!</v>
      </c>
      <c r="J434" s="94" t="e">
        <f t="shared" si="297"/>
        <v>#VALUE!</v>
      </c>
      <c r="K434" s="94" t="e">
        <f t="shared" si="297"/>
        <v>#VALUE!</v>
      </c>
      <c r="L434" s="94" t="e">
        <f t="shared" si="297"/>
        <v>#VALUE!</v>
      </c>
      <c r="M434" s="94" t="e">
        <f t="shared" si="297"/>
        <v>#VALUE!</v>
      </c>
      <c r="N434" s="94" t="e">
        <f t="shared" si="297"/>
        <v>#VALUE!</v>
      </c>
      <c r="O434" s="94" t="e">
        <f t="shared" si="297"/>
        <v>#VALUE!</v>
      </c>
      <c r="P434" s="94" t="e">
        <f t="shared" si="297"/>
        <v>#VALUE!</v>
      </c>
      <c r="Q434" s="94" t="e">
        <f t="shared" si="297"/>
        <v>#VALUE!</v>
      </c>
      <c r="R434" s="94" t="e">
        <f t="shared" si="297"/>
        <v>#VALUE!</v>
      </c>
      <c r="S434" s="94" t="e">
        <f t="shared" si="297"/>
        <v>#VALUE!</v>
      </c>
      <c r="T434" s="94" t="e">
        <f t="shared" si="297"/>
        <v>#VALUE!</v>
      </c>
      <c r="U434" s="94" t="e">
        <f t="shared" si="297"/>
        <v>#VALUE!</v>
      </c>
      <c r="V434" s="94" t="e">
        <f t="shared" si="297"/>
        <v>#VALUE!</v>
      </c>
      <c r="W434" s="94" t="e">
        <f t="shared" si="297"/>
        <v>#VALUE!</v>
      </c>
      <c r="X434" s="94" t="e">
        <f t="shared" si="297"/>
        <v>#VALUE!</v>
      </c>
      <c r="Y434" s="94" t="e">
        <f t="shared" si="297"/>
        <v>#VALUE!</v>
      </c>
      <c r="Z434" s="94" t="e">
        <f t="shared" si="297"/>
        <v>#VALUE!</v>
      </c>
      <c r="AA434" s="94" t="e">
        <f t="shared" si="297"/>
        <v>#VALUE!</v>
      </c>
      <c r="AB434" s="94" t="e">
        <f t="shared" si="297"/>
        <v>#VALUE!</v>
      </c>
      <c r="AC434" s="94" t="e">
        <f t="shared" si="297"/>
        <v>#VALUE!</v>
      </c>
      <c r="AD434" s="94" t="e">
        <f t="shared" si="297"/>
        <v>#VALUE!</v>
      </c>
      <c r="AE434" s="94" t="e">
        <f t="shared" si="297"/>
        <v>#VALUE!</v>
      </c>
      <c r="AF434" s="94" t="e">
        <f t="shared" si="297"/>
        <v>#VALUE!</v>
      </c>
      <c r="AG434" s="94" t="e">
        <f t="shared" si="297"/>
        <v>#VALUE!</v>
      </c>
      <c r="AH434" s="94" t="e">
        <f t="shared" si="297"/>
        <v>#VALUE!</v>
      </c>
      <c r="AI434" s="94" t="e">
        <f t="shared" si="297"/>
        <v>#VALUE!</v>
      </c>
      <c r="AJ434" s="94" t="e">
        <f t="shared" si="297"/>
        <v>#VALUE!</v>
      </c>
      <c r="AK434" s="527"/>
      <c r="AL434" s="530"/>
      <c r="AM434" s="533"/>
      <c r="AN434" s="481"/>
      <c r="AO434" s="479"/>
      <c r="AQ434" s="502"/>
      <c r="AR434" s="502"/>
    </row>
    <row r="435" spans="2:44" x14ac:dyDescent="0.15">
      <c r="B435" s="518"/>
      <c r="C435" s="505"/>
      <c r="D435" s="519"/>
      <c r="E435" s="153" t="s">
        <v>145</v>
      </c>
      <c r="F435" s="154" t="e">
        <f>IF(EDATE(F410,1)&gt;$F$8,"",EDATE(F410,1))</f>
        <v>#VALUE!</v>
      </c>
      <c r="G435" s="94" t="e">
        <f t="shared" ref="G435:AJ435" si="298">IF(G434&gt;$F$8,"",IF(F435=EOMONTH(DATE($F432,$G432,1),0),"",IF(F435="","",F435+1)))</f>
        <v>#VALUE!</v>
      </c>
      <c r="H435" s="94" t="e">
        <f t="shared" si="298"/>
        <v>#VALUE!</v>
      </c>
      <c r="I435" s="94" t="e">
        <f t="shared" si="298"/>
        <v>#VALUE!</v>
      </c>
      <c r="J435" s="94" t="e">
        <f t="shared" si="298"/>
        <v>#VALUE!</v>
      </c>
      <c r="K435" s="94" t="e">
        <f t="shared" si="298"/>
        <v>#VALUE!</v>
      </c>
      <c r="L435" s="94" t="e">
        <f t="shared" si="298"/>
        <v>#VALUE!</v>
      </c>
      <c r="M435" s="94" t="e">
        <f t="shared" si="298"/>
        <v>#VALUE!</v>
      </c>
      <c r="N435" s="94" t="e">
        <f t="shared" si="298"/>
        <v>#VALUE!</v>
      </c>
      <c r="O435" s="94" t="e">
        <f t="shared" si="298"/>
        <v>#VALUE!</v>
      </c>
      <c r="P435" s="94" t="e">
        <f t="shared" si="298"/>
        <v>#VALUE!</v>
      </c>
      <c r="Q435" s="94" t="e">
        <f t="shared" si="298"/>
        <v>#VALUE!</v>
      </c>
      <c r="R435" s="94" t="e">
        <f t="shared" si="298"/>
        <v>#VALUE!</v>
      </c>
      <c r="S435" s="94" t="e">
        <f t="shared" si="298"/>
        <v>#VALUE!</v>
      </c>
      <c r="T435" s="94" t="e">
        <f t="shared" si="298"/>
        <v>#VALUE!</v>
      </c>
      <c r="U435" s="94" t="e">
        <f t="shared" si="298"/>
        <v>#VALUE!</v>
      </c>
      <c r="V435" s="94" t="e">
        <f t="shared" si="298"/>
        <v>#VALUE!</v>
      </c>
      <c r="W435" s="94" t="e">
        <f t="shared" si="298"/>
        <v>#VALUE!</v>
      </c>
      <c r="X435" s="94" t="e">
        <f t="shared" si="298"/>
        <v>#VALUE!</v>
      </c>
      <c r="Y435" s="94" t="e">
        <f t="shared" si="298"/>
        <v>#VALUE!</v>
      </c>
      <c r="Z435" s="94" t="e">
        <f t="shared" si="298"/>
        <v>#VALUE!</v>
      </c>
      <c r="AA435" s="94" t="e">
        <f t="shared" si="298"/>
        <v>#VALUE!</v>
      </c>
      <c r="AB435" s="94" t="e">
        <f t="shared" si="298"/>
        <v>#VALUE!</v>
      </c>
      <c r="AC435" s="94" t="e">
        <f t="shared" si="298"/>
        <v>#VALUE!</v>
      </c>
      <c r="AD435" s="94" t="e">
        <f t="shared" si="298"/>
        <v>#VALUE!</v>
      </c>
      <c r="AE435" s="94" t="e">
        <f t="shared" si="298"/>
        <v>#VALUE!</v>
      </c>
      <c r="AF435" s="94" t="e">
        <f t="shared" si="298"/>
        <v>#VALUE!</v>
      </c>
      <c r="AG435" s="94" t="e">
        <f t="shared" si="298"/>
        <v>#VALUE!</v>
      </c>
      <c r="AH435" s="94" t="e">
        <f t="shared" si="298"/>
        <v>#VALUE!</v>
      </c>
      <c r="AI435" s="94" t="e">
        <f t="shared" si="298"/>
        <v>#VALUE!</v>
      </c>
      <c r="AJ435" s="94" t="e">
        <f t="shared" si="298"/>
        <v>#VALUE!</v>
      </c>
      <c r="AK435" s="527"/>
      <c r="AL435" s="530"/>
      <c r="AM435" s="533"/>
      <c r="AN435" s="481"/>
      <c r="AO435" s="479"/>
      <c r="AQ435" s="502"/>
      <c r="AR435" s="502"/>
    </row>
    <row r="436" spans="2:44" x14ac:dyDescent="0.15">
      <c r="B436" s="520"/>
      <c r="C436" s="521"/>
      <c r="D436" s="522"/>
      <c r="E436" s="89" t="s">
        <v>65</v>
      </c>
      <c r="F436" s="155" t="str">
        <f>IFERROR(TEXT(WEEKDAY(+F435),"aaa"),"")</f>
        <v/>
      </c>
      <c r="G436" s="155" t="str">
        <f t="shared" ref="G436:AJ436" si="299">IFERROR(TEXT(WEEKDAY(+G435),"aaa"),"")</f>
        <v/>
      </c>
      <c r="H436" s="155" t="str">
        <f t="shared" si="299"/>
        <v/>
      </c>
      <c r="I436" s="155" t="str">
        <f t="shared" si="299"/>
        <v/>
      </c>
      <c r="J436" s="155" t="str">
        <f t="shared" si="299"/>
        <v/>
      </c>
      <c r="K436" s="155" t="str">
        <f t="shared" si="299"/>
        <v/>
      </c>
      <c r="L436" s="155" t="str">
        <f t="shared" si="299"/>
        <v/>
      </c>
      <c r="M436" s="155" t="str">
        <f t="shared" si="299"/>
        <v/>
      </c>
      <c r="N436" s="155" t="str">
        <f t="shared" si="299"/>
        <v/>
      </c>
      <c r="O436" s="155" t="str">
        <f t="shared" si="299"/>
        <v/>
      </c>
      <c r="P436" s="155" t="str">
        <f t="shared" si="299"/>
        <v/>
      </c>
      <c r="Q436" s="155" t="str">
        <f t="shared" si="299"/>
        <v/>
      </c>
      <c r="R436" s="155" t="str">
        <f t="shared" si="299"/>
        <v/>
      </c>
      <c r="S436" s="155" t="str">
        <f t="shared" si="299"/>
        <v/>
      </c>
      <c r="T436" s="155" t="str">
        <f t="shared" si="299"/>
        <v/>
      </c>
      <c r="U436" s="155" t="str">
        <f t="shared" si="299"/>
        <v/>
      </c>
      <c r="V436" s="155" t="str">
        <f t="shared" si="299"/>
        <v/>
      </c>
      <c r="W436" s="155" t="str">
        <f t="shared" si="299"/>
        <v/>
      </c>
      <c r="X436" s="155" t="str">
        <f t="shared" si="299"/>
        <v/>
      </c>
      <c r="Y436" s="155" t="str">
        <f t="shared" si="299"/>
        <v/>
      </c>
      <c r="Z436" s="155" t="str">
        <f t="shared" si="299"/>
        <v/>
      </c>
      <c r="AA436" s="155" t="str">
        <f t="shared" si="299"/>
        <v/>
      </c>
      <c r="AB436" s="155" t="str">
        <f t="shared" si="299"/>
        <v/>
      </c>
      <c r="AC436" s="155" t="str">
        <f t="shared" si="299"/>
        <v/>
      </c>
      <c r="AD436" s="155" t="str">
        <f t="shared" si="299"/>
        <v/>
      </c>
      <c r="AE436" s="155" t="str">
        <f t="shared" si="299"/>
        <v/>
      </c>
      <c r="AF436" s="155" t="str">
        <f t="shared" si="299"/>
        <v/>
      </c>
      <c r="AG436" s="155" t="str">
        <f t="shared" si="299"/>
        <v/>
      </c>
      <c r="AH436" s="155" t="str">
        <f t="shared" si="299"/>
        <v/>
      </c>
      <c r="AI436" s="155" t="str">
        <f t="shared" si="299"/>
        <v/>
      </c>
      <c r="AJ436" s="155" t="str">
        <f t="shared" si="299"/>
        <v/>
      </c>
      <c r="AK436" s="527"/>
      <c r="AL436" s="530"/>
      <c r="AM436" s="533"/>
      <c r="AN436" s="481"/>
      <c r="AO436" s="479"/>
      <c r="AQ436" s="502"/>
      <c r="AR436" s="502"/>
    </row>
    <row r="437" spans="2:44" ht="21" customHeight="1" x14ac:dyDescent="0.15">
      <c r="B437" s="156" t="s">
        <v>146</v>
      </c>
      <c r="C437" s="157" t="s">
        <v>147</v>
      </c>
      <c r="D437" s="101" t="s">
        <v>152</v>
      </c>
      <c r="E437" s="102" t="s">
        <v>149</v>
      </c>
      <c r="F437" s="103" t="s">
        <v>110</v>
      </c>
      <c r="G437" s="104" t="s">
        <v>110</v>
      </c>
      <c r="H437" s="104" t="s">
        <v>110</v>
      </c>
      <c r="I437" s="104" t="s">
        <v>110</v>
      </c>
      <c r="J437" s="104" t="s">
        <v>110</v>
      </c>
      <c r="K437" s="104" t="s">
        <v>110</v>
      </c>
      <c r="L437" s="104" t="s">
        <v>110</v>
      </c>
      <c r="M437" s="104" t="s">
        <v>110</v>
      </c>
      <c r="N437" s="104" t="s">
        <v>110</v>
      </c>
      <c r="O437" s="104" t="s">
        <v>110</v>
      </c>
      <c r="P437" s="104" t="s">
        <v>110</v>
      </c>
      <c r="Q437" s="104" t="s">
        <v>110</v>
      </c>
      <c r="R437" s="104" t="s">
        <v>110</v>
      </c>
      <c r="S437" s="104" t="s">
        <v>110</v>
      </c>
      <c r="T437" s="104" t="s">
        <v>110</v>
      </c>
      <c r="U437" s="104" t="s">
        <v>110</v>
      </c>
      <c r="V437" s="104" t="s">
        <v>110</v>
      </c>
      <c r="W437" s="104" t="s">
        <v>110</v>
      </c>
      <c r="X437" s="104" t="s">
        <v>110</v>
      </c>
      <c r="Y437" s="104" t="s">
        <v>110</v>
      </c>
      <c r="Z437" s="104" t="s">
        <v>110</v>
      </c>
      <c r="AA437" s="104" t="s">
        <v>110</v>
      </c>
      <c r="AB437" s="104" t="s">
        <v>110</v>
      </c>
      <c r="AC437" s="104" t="s">
        <v>110</v>
      </c>
      <c r="AD437" s="104" t="s">
        <v>110</v>
      </c>
      <c r="AE437" s="104" t="s">
        <v>110</v>
      </c>
      <c r="AF437" s="104" t="s">
        <v>110</v>
      </c>
      <c r="AG437" s="104" t="s">
        <v>110</v>
      </c>
      <c r="AH437" s="104" t="s">
        <v>110</v>
      </c>
      <c r="AI437" s="104" t="s">
        <v>110</v>
      </c>
      <c r="AJ437" s="176" t="s">
        <v>110</v>
      </c>
      <c r="AK437" s="528"/>
      <c r="AL437" s="531"/>
      <c r="AM437" s="534"/>
      <c r="AN437" s="106" t="s">
        <v>163</v>
      </c>
      <c r="AO437" s="105" t="s">
        <v>108</v>
      </c>
      <c r="AQ437" s="503"/>
      <c r="AR437" s="503"/>
    </row>
    <row r="438" spans="2:44" ht="13.5" customHeight="1" x14ac:dyDescent="0.15">
      <c r="B438" s="506" t="s">
        <v>75</v>
      </c>
      <c r="C438" s="509" t="s">
        <v>76</v>
      </c>
      <c r="D438" s="107" t="s">
        <v>136</v>
      </c>
      <c r="E438" s="108"/>
      <c r="F438" s="177"/>
      <c r="G438" s="165"/>
      <c r="H438" s="165"/>
      <c r="I438" s="165"/>
      <c r="J438" s="165"/>
      <c r="K438" s="165"/>
      <c r="L438" s="165"/>
      <c r="M438" s="165"/>
      <c r="N438" s="165"/>
      <c r="O438" s="165"/>
      <c r="P438" s="165"/>
      <c r="Q438" s="165"/>
      <c r="R438" s="165"/>
      <c r="S438" s="165"/>
      <c r="T438" s="165"/>
      <c r="U438" s="165"/>
      <c r="V438" s="165"/>
      <c r="W438" s="165"/>
      <c r="X438" s="165"/>
      <c r="Y438" s="165"/>
      <c r="Z438" s="165"/>
      <c r="AA438" s="165"/>
      <c r="AB438" s="165"/>
      <c r="AC438" s="165"/>
      <c r="AD438" s="165"/>
      <c r="AE438" s="165"/>
      <c r="AF438" s="165"/>
      <c r="AG438" s="165"/>
      <c r="AH438" s="165"/>
      <c r="AI438" s="165"/>
      <c r="AJ438" s="178"/>
      <c r="AK438" s="112">
        <f>IF(D438="","",COUNT($F$435:$AJ$435)-AL438)</f>
        <v>0</v>
      </c>
      <c r="AL438" s="113">
        <f>IF(D438="","",AQ438+AR438)</f>
        <v>0</v>
      </c>
      <c r="AM438" s="113">
        <f>IF(D438="","",COUNTIF(F438:AJ438,"休"))</f>
        <v>0</v>
      </c>
      <c r="AN438" s="84" t="str">
        <f>IF(D438="","",IFERROR(ROUND(AM438/AK438,3),""))</f>
        <v/>
      </c>
      <c r="AO438" s="512" t="e">
        <f>ROUND(AVERAGE(AN438:AN453),3)</f>
        <v>#DIV/0!</v>
      </c>
      <c r="AQ438" s="114">
        <f>+COUNTIF(F438:AJ438,"－")</f>
        <v>0</v>
      </c>
      <c r="AR438" s="114">
        <f>+COUNTIF(F438:AJ438,"外")</f>
        <v>0</v>
      </c>
    </row>
    <row r="439" spans="2:44" ht="13.5" customHeight="1" x14ac:dyDescent="0.15">
      <c r="B439" s="507"/>
      <c r="C439" s="510"/>
      <c r="D439" s="115" t="s">
        <v>137</v>
      </c>
      <c r="E439" s="108"/>
      <c r="F439" s="116"/>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62"/>
      <c r="AK439" s="112">
        <f t="shared" ref="AK439:AK443" si="300">IF(D439="","",COUNT($F$435:$AJ$435)-AL439)</f>
        <v>0</v>
      </c>
      <c r="AL439" s="113">
        <f t="shared" ref="AL439:AL443" si="301">IF(D439="","",AQ439+AR439)</f>
        <v>0</v>
      </c>
      <c r="AM439" s="113">
        <f t="shared" ref="AM439:AM443" si="302">IF(D439="","",COUNTIF(F439:AJ439,"休"))</f>
        <v>0</v>
      </c>
      <c r="AN439" s="84" t="str">
        <f t="shared" ref="AN439:AN443" si="303">IF(D439="","",IFERROR(ROUND(AM439/AK439,3),""))</f>
        <v/>
      </c>
      <c r="AO439" s="513"/>
      <c r="AQ439" s="114">
        <f>+COUNTIF(F439:AJ439,"－")</f>
        <v>0</v>
      </c>
      <c r="AR439" s="114">
        <f>+COUNTIF(F439:AJ439,"外")</f>
        <v>0</v>
      </c>
    </row>
    <row r="440" spans="2:44" x14ac:dyDescent="0.15">
      <c r="B440" s="507"/>
      <c r="C440" s="510"/>
      <c r="D440" s="120" t="s">
        <v>138</v>
      </c>
      <c r="E440" s="108"/>
      <c r="F440" s="116"/>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62"/>
      <c r="AK440" s="112">
        <f t="shared" si="300"/>
        <v>0</v>
      </c>
      <c r="AL440" s="113">
        <f t="shared" si="301"/>
        <v>0</v>
      </c>
      <c r="AM440" s="113">
        <f t="shared" si="302"/>
        <v>0</v>
      </c>
      <c r="AN440" s="84" t="str">
        <f t="shared" si="303"/>
        <v/>
      </c>
      <c r="AO440" s="513"/>
      <c r="AQ440" s="114">
        <f>+COUNTIF(F440:AJ440,"－")</f>
        <v>0</v>
      </c>
      <c r="AR440" s="114">
        <f t="shared" ref="AR440:AR443" si="304">+COUNTIF(F440:AJ440,"外")</f>
        <v>0</v>
      </c>
    </row>
    <row r="441" spans="2:44" x14ac:dyDescent="0.15">
      <c r="B441" s="507"/>
      <c r="C441" s="510"/>
      <c r="D441" s="120" t="s">
        <v>139</v>
      </c>
      <c r="E441" s="121"/>
      <c r="F441" s="116"/>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62"/>
      <c r="AK441" s="112">
        <f t="shared" si="300"/>
        <v>0</v>
      </c>
      <c r="AL441" s="113">
        <f t="shared" si="301"/>
        <v>0</v>
      </c>
      <c r="AM441" s="113">
        <f t="shared" si="302"/>
        <v>0</v>
      </c>
      <c r="AN441" s="84" t="str">
        <f t="shared" si="303"/>
        <v/>
      </c>
      <c r="AO441" s="513"/>
      <c r="AQ441" s="114">
        <f>+COUNTIF(F441:AJ441,"－")</f>
        <v>0</v>
      </c>
      <c r="AR441" s="114">
        <f t="shared" si="304"/>
        <v>0</v>
      </c>
    </row>
    <row r="442" spans="2:44" x14ac:dyDescent="0.15">
      <c r="B442" s="507"/>
      <c r="C442" s="510"/>
      <c r="D442" s="120" t="s">
        <v>140</v>
      </c>
      <c r="E442" s="108"/>
      <c r="F442" s="116"/>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62"/>
      <c r="AK442" s="112">
        <f t="shared" si="300"/>
        <v>0</v>
      </c>
      <c r="AL442" s="113">
        <f t="shared" si="301"/>
        <v>0</v>
      </c>
      <c r="AM442" s="113">
        <f t="shared" si="302"/>
        <v>0</v>
      </c>
      <c r="AN442" s="84" t="str">
        <f t="shared" si="303"/>
        <v/>
      </c>
      <c r="AO442" s="513"/>
      <c r="AQ442" s="114">
        <f t="shared" ref="AQ442:AQ443" si="305">+COUNTIF(F442:AJ442,"－")</f>
        <v>0</v>
      </c>
      <c r="AR442" s="114">
        <f t="shared" si="304"/>
        <v>0</v>
      </c>
    </row>
    <row r="443" spans="2:44" x14ac:dyDescent="0.15">
      <c r="B443" s="508"/>
      <c r="C443" s="511"/>
      <c r="D443" s="122">
        <f>E$30</f>
        <v>0</v>
      </c>
      <c r="E443" s="123"/>
      <c r="F443" s="179"/>
      <c r="G443" s="170"/>
      <c r="H443" s="170"/>
      <c r="I443" s="170"/>
      <c r="J443" s="170"/>
      <c r="K443" s="170"/>
      <c r="L443" s="170"/>
      <c r="M443" s="170"/>
      <c r="N443" s="170"/>
      <c r="O443" s="170"/>
      <c r="P443" s="170"/>
      <c r="Q443" s="170"/>
      <c r="R443" s="170"/>
      <c r="S443" s="170"/>
      <c r="T443" s="170"/>
      <c r="U443" s="170"/>
      <c r="V443" s="170"/>
      <c r="W443" s="170"/>
      <c r="X443" s="170"/>
      <c r="Y443" s="170"/>
      <c r="Z443" s="170"/>
      <c r="AA443" s="170"/>
      <c r="AB443" s="170"/>
      <c r="AC443" s="170"/>
      <c r="AD443" s="170"/>
      <c r="AE443" s="170"/>
      <c r="AF443" s="170"/>
      <c r="AG443" s="170"/>
      <c r="AH443" s="170"/>
      <c r="AI443" s="170"/>
      <c r="AJ443" s="180"/>
      <c r="AK443" s="112">
        <f t="shared" si="300"/>
        <v>0</v>
      </c>
      <c r="AL443" s="113">
        <f t="shared" si="301"/>
        <v>0</v>
      </c>
      <c r="AM443" s="128">
        <f t="shared" si="302"/>
        <v>0</v>
      </c>
      <c r="AN443" s="84" t="str">
        <f t="shared" si="303"/>
        <v/>
      </c>
      <c r="AO443" s="513"/>
      <c r="AQ443" s="114">
        <f t="shared" si="305"/>
        <v>0</v>
      </c>
      <c r="AR443" s="114">
        <f t="shared" si="304"/>
        <v>0</v>
      </c>
    </row>
    <row r="444" spans="2:44" ht="15" x14ac:dyDescent="0.15">
      <c r="B444" s="506" t="s">
        <v>77</v>
      </c>
      <c r="C444" s="509" t="s">
        <v>78</v>
      </c>
      <c r="D444" s="101" t="s">
        <v>152</v>
      </c>
      <c r="E444" s="129" t="s">
        <v>149</v>
      </c>
      <c r="F444" s="103" t="s">
        <v>166</v>
      </c>
      <c r="G444" s="104" t="s">
        <v>165</v>
      </c>
      <c r="H444" s="104" t="s">
        <v>165</v>
      </c>
      <c r="I444" s="104" t="s">
        <v>165</v>
      </c>
      <c r="J444" s="104" t="s">
        <v>165</v>
      </c>
      <c r="K444" s="104" t="s">
        <v>166</v>
      </c>
      <c r="L444" s="104" t="s">
        <v>167</v>
      </c>
      <c r="M444" s="104" t="s">
        <v>166</v>
      </c>
      <c r="N444" s="104" t="s">
        <v>165</v>
      </c>
      <c r="O444" s="104" t="s">
        <v>165</v>
      </c>
      <c r="P444" s="104" t="s">
        <v>165</v>
      </c>
      <c r="Q444" s="104" t="s">
        <v>165</v>
      </c>
      <c r="R444" s="104" t="s">
        <v>165</v>
      </c>
      <c r="S444" s="104" t="s">
        <v>166</v>
      </c>
      <c r="T444" s="104" t="s">
        <v>165</v>
      </c>
      <c r="U444" s="104" t="s">
        <v>167</v>
      </c>
      <c r="V444" s="104" t="s">
        <v>165</v>
      </c>
      <c r="W444" s="104" t="s">
        <v>166</v>
      </c>
      <c r="X444" s="104" t="s">
        <v>165</v>
      </c>
      <c r="Y444" s="104" t="s">
        <v>165</v>
      </c>
      <c r="Z444" s="104" t="s">
        <v>165</v>
      </c>
      <c r="AA444" s="104" t="s">
        <v>167</v>
      </c>
      <c r="AB444" s="104" t="s">
        <v>166</v>
      </c>
      <c r="AC444" s="104" t="s">
        <v>166</v>
      </c>
      <c r="AD444" s="104" t="s">
        <v>167</v>
      </c>
      <c r="AE444" s="104" t="s">
        <v>165</v>
      </c>
      <c r="AF444" s="104" t="s">
        <v>165</v>
      </c>
      <c r="AG444" s="104" t="s">
        <v>165</v>
      </c>
      <c r="AH444" s="104" t="s">
        <v>166</v>
      </c>
      <c r="AI444" s="104" t="s">
        <v>165</v>
      </c>
      <c r="AJ444" s="176" t="s">
        <v>166</v>
      </c>
      <c r="AK444" s="131"/>
      <c r="AL444" s="114"/>
      <c r="AM444" s="132"/>
      <c r="AN444" s="133"/>
      <c r="AO444" s="513"/>
    </row>
    <row r="445" spans="2:44" x14ac:dyDescent="0.15">
      <c r="B445" s="507"/>
      <c r="C445" s="510"/>
      <c r="D445" s="134" t="s">
        <v>136</v>
      </c>
      <c r="E445" s="108"/>
      <c r="F445" s="169"/>
      <c r="G445" s="126"/>
      <c r="H445" s="126"/>
      <c r="I445" s="126"/>
      <c r="J445" s="126"/>
      <c r="K445" s="126"/>
      <c r="L445" s="126"/>
      <c r="M445" s="126"/>
      <c r="N445" s="126"/>
      <c r="O445" s="126"/>
      <c r="P445" s="126"/>
      <c r="Q445" s="126"/>
      <c r="R445" s="126"/>
      <c r="S445" s="126"/>
      <c r="T445" s="126"/>
      <c r="U445" s="126"/>
      <c r="V445" s="126"/>
      <c r="W445" s="126"/>
      <c r="X445" s="126"/>
      <c r="Y445" s="126"/>
      <c r="Z445" s="126"/>
      <c r="AA445" s="126"/>
      <c r="AB445" s="126"/>
      <c r="AC445" s="126"/>
      <c r="AD445" s="126"/>
      <c r="AE445" s="126"/>
      <c r="AF445" s="126"/>
      <c r="AG445" s="126"/>
      <c r="AH445" s="126"/>
      <c r="AI445" s="126"/>
      <c r="AJ445" s="181"/>
      <c r="AK445" s="112">
        <f>IF(D445="","",COUNT($F$435:$AJ$435)-AL445)</f>
        <v>0</v>
      </c>
      <c r="AL445" s="113">
        <f>IF(D445="","",AQ445+AR445)</f>
        <v>0</v>
      </c>
      <c r="AM445" s="113">
        <f>IF(D445="","",COUNTIF(F445:AJ445,"休"))</f>
        <v>0</v>
      </c>
      <c r="AN445" s="84" t="str">
        <f>IF(D445="","",IFERROR(ROUND(AM445/AK445,3),""))</f>
        <v/>
      </c>
      <c r="AO445" s="513"/>
      <c r="AQ445" s="114">
        <f>+COUNTIF(F445:AJ445,"－")</f>
        <v>0</v>
      </c>
      <c r="AR445" s="114">
        <f>+COUNTIF(F445:AJ445,"外")</f>
        <v>0</v>
      </c>
    </row>
    <row r="446" spans="2:44" x14ac:dyDescent="0.15">
      <c r="B446" s="507"/>
      <c r="C446" s="510"/>
      <c r="D446" s="115" t="s">
        <v>137</v>
      </c>
      <c r="E446" s="135"/>
      <c r="F446" s="116"/>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62"/>
      <c r="AK446" s="112">
        <f t="shared" ref="AK446:AK448" si="306">IF(D446="","",COUNT($F$435:$AJ$435)-AL446)</f>
        <v>0</v>
      </c>
      <c r="AL446" s="113">
        <f t="shared" ref="AL446:AL448" si="307">IF(D446="","",AQ446+AR446)</f>
        <v>0</v>
      </c>
      <c r="AM446" s="113">
        <f t="shared" ref="AM446:AM448" si="308">IF(D446="","",COUNTIF(F446:AJ446,"休"))</f>
        <v>0</v>
      </c>
      <c r="AN446" s="84" t="str">
        <f t="shared" ref="AN446:AN448" si="309">IF(D446="","",IFERROR(ROUND(AM446/AK446,3),""))</f>
        <v/>
      </c>
      <c r="AO446" s="513"/>
      <c r="AQ446" s="114">
        <f>+COUNTIF(F446:AJ446,"－")</f>
        <v>0</v>
      </c>
      <c r="AR446" s="114">
        <f>+COUNTIF(F446:AJ446,"外")</f>
        <v>0</v>
      </c>
    </row>
    <row r="447" spans="2:44" x14ac:dyDescent="0.15">
      <c r="B447" s="507"/>
      <c r="C447" s="510"/>
      <c r="E447" s="135"/>
      <c r="F447" s="116"/>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62"/>
      <c r="AK447" s="112" t="str">
        <f t="shared" si="306"/>
        <v/>
      </c>
      <c r="AL447" s="113" t="str">
        <f t="shared" si="307"/>
        <v/>
      </c>
      <c r="AM447" s="113" t="str">
        <f t="shared" si="308"/>
        <v/>
      </c>
      <c r="AN447" s="84" t="str">
        <f t="shared" si="309"/>
        <v/>
      </c>
      <c r="AO447" s="513"/>
      <c r="AQ447" s="114">
        <f>+COUNTIF(F447:AJ447,"－")</f>
        <v>0</v>
      </c>
      <c r="AR447" s="114">
        <f>+COUNTIF(F447:AJ447,"外")</f>
        <v>0</v>
      </c>
    </row>
    <row r="448" spans="2:44" x14ac:dyDescent="0.15">
      <c r="B448" s="507"/>
      <c r="C448" s="511"/>
      <c r="D448" s="136"/>
      <c r="E448" s="128"/>
      <c r="F448" s="179"/>
      <c r="G448" s="170"/>
      <c r="H448" s="170"/>
      <c r="I448" s="170"/>
      <c r="J448" s="170"/>
      <c r="K448" s="170"/>
      <c r="L448" s="170"/>
      <c r="M448" s="170"/>
      <c r="N448" s="170"/>
      <c r="O448" s="170"/>
      <c r="P448" s="170"/>
      <c r="Q448" s="170"/>
      <c r="R448" s="170"/>
      <c r="S448" s="170"/>
      <c r="T448" s="170"/>
      <c r="U448" s="170"/>
      <c r="V448" s="170"/>
      <c r="W448" s="170"/>
      <c r="X448" s="170"/>
      <c r="Y448" s="170"/>
      <c r="Z448" s="170"/>
      <c r="AA448" s="170"/>
      <c r="AB448" s="170"/>
      <c r="AC448" s="170"/>
      <c r="AD448" s="170"/>
      <c r="AE448" s="170"/>
      <c r="AF448" s="170"/>
      <c r="AG448" s="170"/>
      <c r="AH448" s="170"/>
      <c r="AI448" s="170"/>
      <c r="AJ448" s="180"/>
      <c r="AK448" s="112" t="str">
        <f t="shared" si="306"/>
        <v/>
      </c>
      <c r="AL448" s="113" t="str">
        <f t="shared" si="307"/>
        <v/>
      </c>
      <c r="AM448" s="113" t="str">
        <f t="shared" si="308"/>
        <v/>
      </c>
      <c r="AN448" s="84" t="str">
        <f t="shared" si="309"/>
        <v/>
      </c>
      <c r="AO448" s="513"/>
      <c r="AQ448" s="114">
        <f>+COUNTIF(F448:AJ448,"－")</f>
        <v>0</v>
      </c>
      <c r="AR448" s="114">
        <f>+COUNTIF(F448:AJ448,"外")</f>
        <v>0</v>
      </c>
    </row>
    <row r="449" spans="2:44" ht="15" x14ac:dyDescent="0.15">
      <c r="B449" s="507"/>
      <c r="C449" s="509" t="s">
        <v>79</v>
      </c>
      <c r="D449" s="101" t="s">
        <v>152</v>
      </c>
      <c r="E449" s="138" t="s">
        <v>149</v>
      </c>
      <c r="F449" s="103" t="s">
        <v>110</v>
      </c>
      <c r="G449" s="104" t="s">
        <v>110</v>
      </c>
      <c r="H449" s="104" t="s">
        <v>110</v>
      </c>
      <c r="I449" s="104" t="s">
        <v>110</v>
      </c>
      <c r="J449" s="104" t="s">
        <v>110</v>
      </c>
      <c r="K449" s="104" t="s">
        <v>110</v>
      </c>
      <c r="L449" s="104" t="s">
        <v>110</v>
      </c>
      <c r="M449" s="104" t="s">
        <v>110</v>
      </c>
      <c r="N449" s="104" t="s">
        <v>110</v>
      </c>
      <c r="O449" s="104" t="s">
        <v>110</v>
      </c>
      <c r="P449" s="104" t="s">
        <v>110</v>
      </c>
      <c r="Q449" s="104" t="s">
        <v>110</v>
      </c>
      <c r="R449" s="104" t="s">
        <v>110</v>
      </c>
      <c r="S449" s="104" t="s">
        <v>110</v>
      </c>
      <c r="T449" s="104" t="s">
        <v>110</v>
      </c>
      <c r="U449" s="104" t="s">
        <v>110</v>
      </c>
      <c r="V449" s="104" t="s">
        <v>110</v>
      </c>
      <c r="W449" s="104" t="s">
        <v>110</v>
      </c>
      <c r="X449" s="104" t="s">
        <v>110</v>
      </c>
      <c r="Y449" s="104" t="s">
        <v>110</v>
      </c>
      <c r="Z449" s="104" t="s">
        <v>110</v>
      </c>
      <c r="AA449" s="104" t="s">
        <v>110</v>
      </c>
      <c r="AB449" s="104" t="s">
        <v>110</v>
      </c>
      <c r="AC449" s="104" t="s">
        <v>110</v>
      </c>
      <c r="AD449" s="104" t="s">
        <v>110</v>
      </c>
      <c r="AE449" s="104" t="s">
        <v>110</v>
      </c>
      <c r="AF449" s="104" t="s">
        <v>110</v>
      </c>
      <c r="AG449" s="104" t="s">
        <v>110</v>
      </c>
      <c r="AH449" s="104" t="s">
        <v>110</v>
      </c>
      <c r="AI449" s="104" t="s">
        <v>110</v>
      </c>
      <c r="AJ449" s="176" t="s">
        <v>110</v>
      </c>
      <c r="AK449" s="131"/>
      <c r="AL449" s="114"/>
      <c r="AM449" s="139"/>
      <c r="AN449" s="133"/>
      <c r="AO449" s="513"/>
    </row>
    <row r="450" spans="2:44" x14ac:dyDescent="0.15">
      <c r="B450" s="507"/>
      <c r="C450" s="510"/>
      <c r="D450" s="140" t="s">
        <v>137</v>
      </c>
      <c r="E450" s="108"/>
      <c r="F450" s="169"/>
      <c r="G450" s="126"/>
      <c r="H450" s="126"/>
      <c r="I450" s="126"/>
      <c r="J450" s="126"/>
      <c r="K450" s="126"/>
      <c r="L450" s="126"/>
      <c r="M450" s="126"/>
      <c r="N450" s="126"/>
      <c r="O450" s="126"/>
      <c r="P450" s="126"/>
      <c r="Q450" s="126"/>
      <c r="R450" s="126"/>
      <c r="S450" s="126"/>
      <c r="T450" s="126"/>
      <c r="U450" s="126"/>
      <c r="V450" s="126"/>
      <c r="W450" s="126"/>
      <c r="X450" s="126"/>
      <c r="Y450" s="126"/>
      <c r="Z450" s="126"/>
      <c r="AA450" s="126"/>
      <c r="AB450" s="126"/>
      <c r="AC450" s="126"/>
      <c r="AD450" s="126"/>
      <c r="AE450" s="126"/>
      <c r="AF450" s="126"/>
      <c r="AG450" s="126"/>
      <c r="AH450" s="126"/>
      <c r="AI450" s="126"/>
      <c r="AJ450" s="181"/>
      <c r="AK450" s="112">
        <f>IF(D450="","",COUNT($F$435:$AJ$435)-AL450)</f>
        <v>0</v>
      </c>
      <c r="AL450" s="113">
        <f>IF(D450="","",AQ450+AR450)</f>
        <v>0</v>
      </c>
      <c r="AM450" s="113">
        <f>IF(D450="","",COUNTIF(F450:AJ450,"休"))</f>
        <v>0</v>
      </c>
      <c r="AN450" s="84" t="str">
        <f>IF(D450="","",IFERROR(ROUND(AM450/AK450,3),""))</f>
        <v/>
      </c>
      <c r="AO450" s="513"/>
      <c r="AQ450" s="114">
        <f>+COUNTIF(F450:AJ450,"－")</f>
        <v>0</v>
      </c>
      <c r="AR450" s="114">
        <f>+COUNTIF(F450:AJ450,"外")</f>
        <v>0</v>
      </c>
    </row>
    <row r="451" spans="2:44" x14ac:dyDescent="0.15">
      <c r="B451" s="507"/>
      <c r="C451" s="510"/>
      <c r="E451" s="135"/>
      <c r="F451" s="116"/>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62"/>
      <c r="AK451" s="112" t="str">
        <f t="shared" ref="AK451:AK453" si="310">IF(D451="","",COUNT($F$435:$AJ$435)-AL451)</f>
        <v/>
      </c>
      <c r="AL451" s="113" t="str">
        <f t="shared" ref="AL451:AL453" si="311">IF(D451="","",AQ451+AR451)</f>
        <v/>
      </c>
      <c r="AM451" s="113" t="str">
        <f t="shared" ref="AM451:AM453" si="312">IF(D451="","",COUNTIF(F451:AJ451,"休"))</f>
        <v/>
      </c>
      <c r="AN451" s="84" t="str">
        <f t="shared" ref="AN451:AN453" si="313">IF(D451="","",IFERROR(ROUND(AM451/AK451,3),""))</f>
        <v/>
      </c>
      <c r="AO451" s="513"/>
      <c r="AQ451" s="114">
        <f>+COUNTIF(F451:AJ451,"－")</f>
        <v>0</v>
      </c>
      <c r="AR451" s="114">
        <f>+COUNTIF(F451:AJ451,"外")</f>
        <v>0</v>
      </c>
    </row>
    <row r="452" spans="2:44" x14ac:dyDescent="0.15">
      <c r="B452" s="507"/>
      <c r="C452" s="510"/>
      <c r="E452" s="135"/>
      <c r="F452" s="116"/>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62"/>
      <c r="AK452" s="112" t="str">
        <f t="shared" si="310"/>
        <v/>
      </c>
      <c r="AL452" s="113" t="str">
        <f t="shared" si="311"/>
        <v/>
      </c>
      <c r="AM452" s="113" t="str">
        <f t="shared" si="312"/>
        <v/>
      </c>
      <c r="AN452" s="84" t="str">
        <f t="shared" si="313"/>
        <v/>
      </c>
      <c r="AO452" s="513"/>
      <c r="AQ452" s="114">
        <f>+COUNTIF(F452:AJ452,"－")</f>
        <v>0</v>
      </c>
      <c r="AR452" s="114">
        <f>+COUNTIF(F452:AJ452,"外")</f>
        <v>0</v>
      </c>
    </row>
    <row r="453" spans="2:44" ht="14.25" thickBot="1" x14ac:dyDescent="0.2">
      <c r="B453" s="508"/>
      <c r="C453" s="511"/>
      <c r="D453" s="136"/>
      <c r="E453" s="128"/>
      <c r="F453" s="179"/>
      <c r="G453" s="170"/>
      <c r="H453" s="170"/>
      <c r="I453" s="170"/>
      <c r="J453" s="170"/>
      <c r="K453" s="170"/>
      <c r="L453" s="170"/>
      <c r="M453" s="170"/>
      <c r="N453" s="170"/>
      <c r="O453" s="170"/>
      <c r="P453" s="170"/>
      <c r="Q453" s="170"/>
      <c r="R453" s="170"/>
      <c r="S453" s="170"/>
      <c r="T453" s="170"/>
      <c r="U453" s="170"/>
      <c r="V453" s="170"/>
      <c r="W453" s="170"/>
      <c r="X453" s="170"/>
      <c r="Y453" s="170"/>
      <c r="Z453" s="170"/>
      <c r="AA453" s="170"/>
      <c r="AB453" s="170"/>
      <c r="AC453" s="170"/>
      <c r="AD453" s="170"/>
      <c r="AE453" s="170"/>
      <c r="AF453" s="170"/>
      <c r="AG453" s="170"/>
      <c r="AH453" s="170"/>
      <c r="AI453" s="170"/>
      <c r="AJ453" s="180"/>
      <c r="AK453" s="144" t="str">
        <f t="shared" si="310"/>
        <v/>
      </c>
      <c r="AL453" s="128" t="str">
        <f t="shared" si="311"/>
        <v/>
      </c>
      <c r="AM453" s="128" t="str">
        <f t="shared" si="312"/>
        <v/>
      </c>
      <c r="AN453" s="84" t="str">
        <f t="shared" si="313"/>
        <v/>
      </c>
      <c r="AO453" s="514"/>
      <c r="AQ453" s="114">
        <f>+COUNTIF(F453:AJ453,"－")</f>
        <v>0</v>
      </c>
      <c r="AR453" s="114">
        <f>+COUNTIF(F453:AJ453,"外")</f>
        <v>0</v>
      </c>
    </row>
    <row r="454" spans="2:44" ht="14.25" thickBot="1" x14ac:dyDescent="0.2">
      <c r="B454" s="145"/>
      <c r="C454" s="146"/>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c r="AG454" s="111"/>
      <c r="AH454" s="111"/>
      <c r="AI454" s="111"/>
      <c r="AJ454" s="111"/>
      <c r="AK454" s="147"/>
      <c r="AM454" s="47"/>
      <c r="AN454" s="148" t="s">
        <v>153</v>
      </c>
      <c r="AO454" s="149" t="e">
        <f>IF(AO438&gt;=0.285,"OK","NG")</f>
        <v>#DIV/0!</v>
      </c>
      <c r="AQ454" s="47"/>
      <c r="AR454" s="47"/>
    </row>
    <row r="456" spans="2:44" hidden="1" x14ac:dyDescent="0.15">
      <c r="F456" s="47" t="e">
        <f>YEAR(F459)</f>
        <v>#VALUE!</v>
      </c>
      <c r="G456" s="47" t="e">
        <f>MONTH(F459)</f>
        <v>#VALUE!</v>
      </c>
    </row>
    <row r="457" spans="2:44" x14ac:dyDescent="0.15">
      <c r="B457" s="515"/>
      <c r="C457" s="516"/>
      <c r="D457" s="517"/>
      <c r="E457" s="151" t="s">
        <v>141</v>
      </c>
      <c r="F457" s="523" t="e">
        <f>F459</f>
        <v>#VALUE!</v>
      </c>
      <c r="G457" s="524"/>
      <c r="H457" s="524"/>
      <c r="I457" s="524"/>
      <c r="J457" s="524"/>
      <c r="K457" s="524"/>
      <c r="L457" s="524"/>
      <c r="M457" s="524"/>
      <c r="N457" s="524"/>
      <c r="O457" s="524"/>
      <c r="P457" s="524"/>
      <c r="Q457" s="524"/>
      <c r="R457" s="524"/>
      <c r="S457" s="524"/>
      <c r="T457" s="524"/>
      <c r="U457" s="524"/>
      <c r="V457" s="524"/>
      <c r="W457" s="524"/>
      <c r="X457" s="524"/>
      <c r="Y457" s="524"/>
      <c r="Z457" s="524"/>
      <c r="AA457" s="524"/>
      <c r="AB457" s="524"/>
      <c r="AC457" s="524"/>
      <c r="AD457" s="524"/>
      <c r="AE457" s="524"/>
      <c r="AF457" s="524"/>
      <c r="AG457" s="524"/>
      <c r="AH457" s="524"/>
      <c r="AI457" s="524"/>
      <c r="AJ457" s="524"/>
      <c r="AK457" s="526" t="s">
        <v>80</v>
      </c>
      <c r="AL457" s="529" t="s">
        <v>81</v>
      </c>
      <c r="AM457" s="532" t="s">
        <v>73</v>
      </c>
      <c r="AN457" s="481" t="s">
        <v>142</v>
      </c>
      <c r="AO457" s="479" t="s">
        <v>143</v>
      </c>
      <c r="AQ457" s="502" t="s">
        <v>162</v>
      </c>
      <c r="AR457" s="502" t="s">
        <v>109</v>
      </c>
    </row>
    <row r="458" spans="2:44" hidden="1" x14ac:dyDescent="0.15">
      <c r="B458" s="518"/>
      <c r="C458" s="505"/>
      <c r="D458" s="519"/>
      <c r="E458" s="152"/>
      <c r="F458" s="94" t="e">
        <f>DATE($F456,$G456,1)</f>
        <v>#VALUE!</v>
      </c>
      <c r="G458" s="94" t="e">
        <f t="shared" ref="G458:AJ458" si="314">F458+1</f>
        <v>#VALUE!</v>
      </c>
      <c r="H458" s="94" t="e">
        <f t="shared" si="314"/>
        <v>#VALUE!</v>
      </c>
      <c r="I458" s="94" t="e">
        <f t="shared" si="314"/>
        <v>#VALUE!</v>
      </c>
      <c r="J458" s="94" t="e">
        <f t="shared" si="314"/>
        <v>#VALUE!</v>
      </c>
      <c r="K458" s="94" t="e">
        <f t="shared" si="314"/>
        <v>#VALUE!</v>
      </c>
      <c r="L458" s="94" t="e">
        <f t="shared" si="314"/>
        <v>#VALUE!</v>
      </c>
      <c r="M458" s="94" t="e">
        <f t="shared" si="314"/>
        <v>#VALUE!</v>
      </c>
      <c r="N458" s="94" t="e">
        <f t="shared" si="314"/>
        <v>#VALUE!</v>
      </c>
      <c r="O458" s="94" t="e">
        <f t="shared" si="314"/>
        <v>#VALUE!</v>
      </c>
      <c r="P458" s="94" t="e">
        <f t="shared" si="314"/>
        <v>#VALUE!</v>
      </c>
      <c r="Q458" s="94" t="e">
        <f t="shared" si="314"/>
        <v>#VALUE!</v>
      </c>
      <c r="R458" s="94" t="e">
        <f t="shared" si="314"/>
        <v>#VALUE!</v>
      </c>
      <c r="S458" s="94" t="e">
        <f t="shared" si="314"/>
        <v>#VALUE!</v>
      </c>
      <c r="T458" s="94" t="e">
        <f t="shared" si="314"/>
        <v>#VALUE!</v>
      </c>
      <c r="U458" s="94" t="e">
        <f t="shared" si="314"/>
        <v>#VALUE!</v>
      </c>
      <c r="V458" s="94" t="e">
        <f t="shared" si="314"/>
        <v>#VALUE!</v>
      </c>
      <c r="W458" s="94" t="e">
        <f t="shared" si="314"/>
        <v>#VALUE!</v>
      </c>
      <c r="X458" s="94" t="e">
        <f t="shared" si="314"/>
        <v>#VALUE!</v>
      </c>
      <c r="Y458" s="94" t="e">
        <f t="shared" si="314"/>
        <v>#VALUE!</v>
      </c>
      <c r="Z458" s="94" t="e">
        <f t="shared" si="314"/>
        <v>#VALUE!</v>
      </c>
      <c r="AA458" s="94" t="e">
        <f t="shared" si="314"/>
        <v>#VALUE!</v>
      </c>
      <c r="AB458" s="94" t="e">
        <f t="shared" si="314"/>
        <v>#VALUE!</v>
      </c>
      <c r="AC458" s="94" t="e">
        <f t="shared" si="314"/>
        <v>#VALUE!</v>
      </c>
      <c r="AD458" s="94" t="e">
        <f t="shared" si="314"/>
        <v>#VALUE!</v>
      </c>
      <c r="AE458" s="94" t="e">
        <f t="shared" si="314"/>
        <v>#VALUE!</v>
      </c>
      <c r="AF458" s="94" t="e">
        <f t="shared" si="314"/>
        <v>#VALUE!</v>
      </c>
      <c r="AG458" s="94" t="e">
        <f t="shared" si="314"/>
        <v>#VALUE!</v>
      </c>
      <c r="AH458" s="94" t="e">
        <f t="shared" si="314"/>
        <v>#VALUE!</v>
      </c>
      <c r="AI458" s="94" t="e">
        <f t="shared" si="314"/>
        <v>#VALUE!</v>
      </c>
      <c r="AJ458" s="94" t="e">
        <f t="shared" si="314"/>
        <v>#VALUE!</v>
      </c>
      <c r="AK458" s="527"/>
      <c r="AL458" s="530"/>
      <c r="AM458" s="533"/>
      <c r="AN458" s="481"/>
      <c r="AO458" s="479"/>
      <c r="AQ458" s="502"/>
      <c r="AR458" s="502"/>
    </row>
    <row r="459" spans="2:44" x14ac:dyDescent="0.15">
      <c r="B459" s="518"/>
      <c r="C459" s="505"/>
      <c r="D459" s="519"/>
      <c r="E459" s="153" t="s">
        <v>145</v>
      </c>
      <c r="F459" s="154" t="e">
        <f>IF(EDATE(F434,1)&gt;$F$8,"",EDATE(F434,1))</f>
        <v>#VALUE!</v>
      </c>
      <c r="G459" s="94" t="e">
        <f t="shared" ref="G459:AJ459" si="315">IF(G458&gt;$F$8,"",IF(F459=EOMONTH(DATE($F456,$G456,1),0),"",IF(F459="","",F459+1)))</f>
        <v>#VALUE!</v>
      </c>
      <c r="H459" s="94" t="e">
        <f t="shared" si="315"/>
        <v>#VALUE!</v>
      </c>
      <c r="I459" s="94" t="e">
        <f t="shared" si="315"/>
        <v>#VALUE!</v>
      </c>
      <c r="J459" s="94" t="e">
        <f t="shared" si="315"/>
        <v>#VALUE!</v>
      </c>
      <c r="K459" s="94" t="e">
        <f t="shared" si="315"/>
        <v>#VALUE!</v>
      </c>
      <c r="L459" s="94" t="e">
        <f t="shared" si="315"/>
        <v>#VALUE!</v>
      </c>
      <c r="M459" s="94" t="e">
        <f t="shared" si="315"/>
        <v>#VALUE!</v>
      </c>
      <c r="N459" s="94" t="e">
        <f t="shared" si="315"/>
        <v>#VALUE!</v>
      </c>
      <c r="O459" s="94" t="e">
        <f t="shared" si="315"/>
        <v>#VALUE!</v>
      </c>
      <c r="P459" s="94" t="e">
        <f t="shared" si="315"/>
        <v>#VALUE!</v>
      </c>
      <c r="Q459" s="94" t="e">
        <f t="shared" si="315"/>
        <v>#VALUE!</v>
      </c>
      <c r="R459" s="94" t="e">
        <f t="shared" si="315"/>
        <v>#VALUE!</v>
      </c>
      <c r="S459" s="94" t="e">
        <f t="shared" si="315"/>
        <v>#VALUE!</v>
      </c>
      <c r="T459" s="94" t="e">
        <f t="shared" si="315"/>
        <v>#VALUE!</v>
      </c>
      <c r="U459" s="94" t="e">
        <f t="shared" si="315"/>
        <v>#VALUE!</v>
      </c>
      <c r="V459" s="94" t="e">
        <f t="shared" si="315"/>
        <v>#VALUE!</v>
      </c>
      <c r="W459" s="94" t="e">
        <f t="shared" si="315"/>
        <v>#VALUE!</v>
      </c>
      <c r="X459" s="94" t="e">
        <f t="shared" si="315"/>
        <v>#VALUE!</v>
      </c>
      <c r="Y459" s="94" t="e">
        <f t="shared" si="315"/>
        <v>#VALUE!</v>
      </c>
      <c r="Z459" s="94" t="e">
        <f t="shared" si="315"/>
        <v>#VALUE!</v>
      </c>
      <c r="AA459" s="94" t="e">
        <f t="shared" si="315"/>
        <v>#VALUE!</v>
      </c>
      <c r="AB459" s="94" t="e">
        <f t="shared" si="315"/>
        <v>#VALUE!</v>
      </c>
      <c r="AC459" s="94" t="e">
        <f t="shared" si="315"/>
        <v>#VALUE!</v>
      </c>
      <c r="AD459" s="94" t="e">
        <f t="shared" si="315"/>
        <v>#VALUE!</v>
      </c>
      <c r="AE459" s="94" t="e">
        <f t="shared" si="315"/>
        <v>#VALUE!</v>
      </c>
      <c r="AF459" s="94" t="e">
        <f t="shared" si="315"/>
        <v>#VALUE!</v>
      </c>
      <c r="AG459" s="94" t="e">
        <f t="shared" si="315"/>
        <v>#VALUE!</v>
      </c>
      <c r="AH459" s="94" t="e">
        <f t="shared" si="315"/>
        <v>#VALUE!</v>
      </c>
      <c r="AI459" s="94" t="e">
        <f t="shared" si="315"/>
        <v>#VALUE!</v>
      </c>
      <c r="AJ459" s="94" t="e">
        <f t="shared" si="315"/>
        <v>#VALUE!</v>
      </c>
      <c r="AK459" s="527"/>
      <c r="AL459" s="530"/>
      <c r="AM459" s="533"/>
      <c r="AN459" s="481"/>
      <c r="AO459" s="479"/>
      <c r="AQ459" s="502"/>
      <c r="AR459" s="502"/>
    </row>
    <row r="460" spans="2:44" x14ac:dyDescent="0.15">
      <c r="B460" s="520"/>
      <c r="C460" s="521"/>
      <c r="D460" s="522"/>
      <c r="E460" s="89" t="s">
        <v>65</v>
      </c>
      <c r="F460" s="155" t="str">
        <f>IFERROR(TEXT(WEEKDAY(+F459),"aaa"),"")</f>
        <v/>
      </c>
      <c r="G460" s="155" t="str">
        <f t="shared" ref="G460:AJ460" si="316">IFERROR(TEXT(WEEKDAY(+G459),"aaa"),"")</f>
        <v/>
      </c>
      <c r="H460" s="155" t="str">
        <f t="shared" si="316"/>
        <v/>
      </c>
      <c r="I460" s="155" t="str">
        <f t="shared" si="316"/>
        <v/>
      </c>
      <c r="J460" s="155" t="str">
        <f t="shared" si="316"/>
        <v/>
      </c>
      <c r="K460" s="155" t="str">
        <f t="shared" si="316"/>
        <v/>
      </c>
      <c r="L460" s="155" t="str">
        <f t="shared" si="316"/>
        <v/>
      </c>
      <c r="M460" s="155" t="str">
        <f t="shared" si="316"/>
        <v/>
      </c>
      <c r="N460" s="155" t="str">
        <f t="shared" si="316"/>
        <v/>
      </c>
      <c r="O460" s="155" t="str">
        <f t="shared" si="316"/>
        <v/>
      </c>
      <c r="P460" s="155" t="str">
        <f t="shared" si="316"/>
        <v/>
      </c>
      <c r="Q460" s="155" t="str">
        <f t="shared" si="316"/>
        <v/>
      </c>
      <c r="R460" s="155" t="str">
        <f t="shared" si="316"/>
        <v/>
      </c>
      <c r="S460" s="155" t="str">
        <f t="shared" si="316"/>
        <v/>
      </c>
      <c r="T460" s="155" t="str">
        <f t="shared" si="316"/>
        <v/>
      </c>
      <c r="U460" s="155" t="str">
        <f t="shared" si="316"/>
        <v/>
      </c>
      <c r="V460" s="155" t="str">
        <f t="shared" si="316"/>
        <v/>
      </c>
      <c r="W460" s="155" t="str">
        <f t="shared" si="316"/>
        <v/>
      </c>
      <c r="X460" s="155" t="str">
        <f t="shared" si="316"/>
        <v/>
      </c>
      <c r="Y460" s="155" t="str">
        <f t="shared" si="316"/>
        <v/>
      </c>
      <c r="Z460" s="155" t="str">
        <f t="shared" si="316"/>
        <v/>
      </c>
      <c r="AA460" s="155" t="str">
        <f t="shared" si="316"/>
        <v/>
      </c>
      <c r="AB460" s="155" t="str">
        <f t="shared" si="316"/>
        <v/>
      </c>
      <c r="AC460" s="155" t="str">
        <f t="shared" si="316"/>
        <v/>
      </c>
      <c r="AD460" s="155" t="str">
        <f t="shared" si="316"/>
        <v/>
      </c>
      <c r="AE460" s="155" t="str">
        <f t="shared" si="316"/>
        <v/>
      </c>
      <c r="AF460" s="155" t="str">
        <f t="shared" si="316"/>
        <v/>
      </c>
      <c r="AG460" s="155" t="str">
        <f t="shared" si="316"/>
        <v/>
      </c>
      <c r="AH460" s="155" t="str">
        <f t="shared" si="316"/>
        <v/>
      </c>
      <c r="AI460" s="155" t="str">
        <f t="shared" si="316"/>
        <v/>
      </c>
      <c r="AJ460" s="155" t="str">
        <f t="shared" si="316"/>
        <v/>
      </c>
      <c r="AK460" s="527"/>
      <c r="AL460" s="530"/>
      <c r="AM460" s="533"/>
      <c r="AN460" s="481"/>
      <c r="AO460" s="479"/>
      <c r="AQ460" s="502"/>
      <c r="AR460" s="502"/>
    </row>
    <row r="461" spans="2:44" ht="21" customHeight="1" x14ac:dyDescent="0.15">
      <c r="B461" s="156" t="s">
        <v>146</v>
      </c>
      <c r="C461" s="157" t="s">
        <v>126</v>
      </c>
      <c r="D461" s="101" t="s">
        <v>148</v>
      </c>
      <c r="E461" s="102" t="s">
        <v>149</v>
      </c>
      <c r="F461" s="103" t="s">
        <v>110</v>
      </c>
      <c r="G461" s="104" t="s">
        <v>110</v>
      </c>
      <c r="H461" s="104" t="s">
        <v>110</v>
      </c>
      <c r="I461" s="104" t="s">
        <v>110</v>
      </c>
      <c r="J461" s="104" t="s">
        <v>110</v>
      </c>
      <c r="K461" s="104" t="s">
        <v>110</v>
      </c>
      <c r="L461" s="104" t="s">
        <v>110</v>
      </c>
      <c r="M461" s="104" t="s">
        <v>110</v>
      </c>
      <c r="N461" s="104" t="s">
        <v>110</v>
      </c>
      <c r="O461" s="104" t="s">
        <v>110</v>
      </c>
      <c r="P461" s="104" t="s">
        <v>110</v>
      </c>
      <c r="Q461" s="104" t="s">
        <v>110</v>
      </c>
      <c r="R461" s="104" t="s">
        <v>110</v>
      </c>
      <c r="S461" s="104" t="s">
        <v>110</v>
      </c>
      <c r="T461" s="104" t="s">
        <v>110</v>
      </c>
      <c r="U461" s="104" t="s">
        <v>110</v>
      </c>
      <c r="V461" s="104" t="s">
        <v>110</v>
      </c>
      <c r="W461" s="104" t="s">
        <v>110</v>
      </c>
      <c r="X461" s="104" t="s">
        <v>110</v>
      </c>
      <c r="Y461" s="104" t="s">
        <v>110</v>
      </c>
      <c r="Z461" s="104" t="s">
        <v>110</v>
      </c>
      <c r="AA461" s="104" t="s">
        <v>110</v>
      </c>
      <c r="AB461" s="104" t="s">
        <v>110</v>
      </c>
      <c r="AC461" s="104" t="s">
        <v>110</v>
      </c>
      <c r="AD461" s="104" t="s">
        <v>110</v>
      </c>
      <c r="AE461" s="104" t="s">
        <v>110</v>
      </c>
      <c r="AF461" s="104" t="s">
        <v>110</v>
      </c>
      <c r="AG461" s="104" t="s">
        <v>110</v>
      </c>
      <c r="AH461" s="104" t="s">
        <v>110</v>
      </c>
      <c r="AI461" s="104" t="s">
        <v>110</v>
      </c>
      <c r="AJ461" s="176" t="s">
        <v>110</v>
      </c>
      <c r="AK461" s="528"/>
      <c r="AL461" s="531"/>
      <c r="AM461" s="534"/>
      <c r="AN461" s="106" t="s">
        <v>135</v>
      </c>
      <c r="AO461" s="105" t="s">
        <v>108</v>
      </c>
      <c r="AQ461" s="503"/>
      <c r="AR461" s="503"/>
    </row>
    <row r="462" spans="2:44" ht="13.5" customHeight="1" x14ac:dyDescent="0.15">
      <c r="B462" s="506" t="s">
        <v>75</v>
      </c>
      <c r="C462" s="509" t="s">
        <v>76</v>
      </c>
      <c r="D462" s="107" t="s">
        <v>136</v>
      </c>
      <c r="E462" s="108"/>
      <c r="F462" s="177"/>
      <c r="G462" s="165"/>
      <c r="H462" s="165"/>
      <c r="I462" s="165"/>
      <c r="J462" s="165"/>
      <c r="K462" s="165"/>
      <c r="L462" s="165"/>
      <c r="M462" s="165"/>
      <c r="N462" s="165"/>
      <c r="O462" s="165"/>
      <c r="P462" s="165"/>
      <c r="Q462" s="165"/>
      <c r="R462" s="165"/>
      <c r="S462" s="165"/>
      <c r="T462" s="165"/>
      <c r="U462" s="165"/>
      <c r="V462" s="165"/>
      <c r="W462" s="165"/>
      <c r="X462" s="165"/>
      <c r="Y462" s="165"/>
      <c r="Z462" s="165"/>
      <c r="AA462" s="165"/>
      <c r="AB462" s="165"/>
      <c r="AC462" s="165"/>
      <c r="AD462" s="165"/>
      <c r="AE462" s="165"/>
      <c r="AF462" s="165"/>
      <c r="AG462" s="165"/>
      <c r="AH462" s="165"/>
      <c r="AI462" s="165"/>
      <c r="AJ462" s="178"/>
      <c r="AK462" s="112">
        <f>IF(D462="","",COUNT($F$459:$AJ$459)-AL462)</f>
        <v>0</v>
      </c>
      <c r="AL462" s="113">
        <f>IF(D462="","",AQ462+AR462)</f>
        <v>0</v>
      </c>
      <c r="AM462" s="113">
        <f>IF(D462="","",COUNTIF(F462:AJ462,"休"))</f>
        <v>0</v>
      </c>
      <c r="AN462" s="84" t="str">
        <f>IF(D462="","",IFERROR(ROUND(AM462/AK462,3),""))</f>
        <v/>
      </c>
      <c r="AO462" s="512" t="e">
        <f>ROUND(AVERAGE(AN462:AN477),3)</f>
        <v>#DIV/0!</v>
      </c>
      <c r="AQ462" s="114">
        <f>+COUNTIF(F462:AJ462,"－")</f>
        <v>0</v>
      </c>
      <c r="AR462" s="114">
        <f>+COUNTIF(F462:AJ462,"外")</f>
        <v>0</v>
      </c>
    </row>
    <row r="463" spans="2:44" ht="13.5" customHeight="1" x14ac:dyDescent="0.15">
      <c r="B463" s="507"/>
      <c r="C463" s="510"/>
      <c r="D463" s="115" t="s">
        <v>137</v>
      </c>
      <c r="E463" s="108"/>
      <c r="F463" s="116"/>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62"/>
      <c r="AK463" s="112">
        <f t="shared" ref="AK463:AK467" si="317">IF(D463="","",COUNT($F$459:$AJ$459)-AL463)</f>
        <v>0</v>
      </c>
      <c r="AL463" s="113">
        <f t="shared" ref="AL463:AL467" si="318">IF(D463="","",AQ463+AR463)</f>
        <v>0</v>
      </c>
      <c r="AM463" s="113">
        <f t="shared" ref="AM463:AM467" si="319">IF(D463="","",COUNTIF(F463:AJ463,"休"))</f>
        <v>0</v>
      </c>
      <c r="AN463" s="84" t="str">
        <f t="shared" ref="AN463:AN467" si="320">IF(D463="","",IFERROR(ROUND(AM463/AK463,3),""))</f>
        <v/>
      </c>
      <c r="AO463" s="513"/>
      <c r="AQ463" s="114">
        <f>+COUNTIF(F463:AJ463,"－")</f>
        <v>0</v>
      </c>
      <c r="AR463" s="114">
        <f>+COUNTIF(F463:AJ463,"外")</f>
        <v>0</v>
      </c>
    </row>
    <row r="464" spans="2:44" x14ac:dyDescent="0.15">
      <c r="B464" s="507"/>
      <c r="C464" s="510"/>
      <c r="D464" s="120" t="s">
        <v>138</v>
      </c>
      <c r="E464" s="108"/>
      <c r="F464" s="116"/>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62"/>
      <c r="AK464" s="112">
        <f t="shared" si="317"/>
        <v>0</v>
      </c>
      <c r="AL464" s="113">
        <f t="shared" si="318"/>
        <v>0</v>
      </c>
      <c r="AM464" s="113">
        <f t="shared" si="319"/>
        <v>0</v>
      </c>
      <c r="AN464" s="84" t="str">
        <f t="shared" si="320"/>
        <v/>
      </c>
      <c r="AO464" s="513"/>
      <c r="AQ464" s="114">
        <f>+COUNTIF(F464:AJ464,"－")</f>
        <v>0</v>
      </c>
      <c r="AR464" s="114">
        <f t="shared" ref="AR464:AR467" si="321">+COUNTIF(F464:AJ464,"外")</f>
        <v>0</v>
      </c>
    </row>
    <row r="465" spans="2:44" x14ac:dyDescent="0.15">
      <c r="B465" s="507"/>
      <c r="C465" s="510"/>
      <c r="D465" s="120" t="s">
        <v>139</v>
      </c>
      <c r="E465" s="121"/>
      <c r="F465" s="116"/>
      <c r="G465" s="117"/>
      <c r="H465" s="117"/>
      <c r="I465" s="117"/>
      <c r="J465" s="117"/>
      <c r="K465" s="117"/>
      <c r="L465" s="117"/>
      <c r="M465" s="117"/>
      <c r="N465" s="117"/>
      <c r="O465" s="117"/>
      <c r="P465" s="117"/>
      <c r="Q465" s="117"/>
      <c r="R465" s="117"/>
      <c r="S465" s="117"/>
      <c r="T465" s="117"/>
      <c r="U465" s="117"/>
      <c r="V465" s="117"/>
      <c r="W465" s="117"/>
      <c r="X465" s="117"/>
      <c r="Y465" s="117"/>
      <c r="Z465" s="117"/>
      <c r="AA465" s="117"/>
      <c r="AB465" s="117"/>
      <c r="AC465" s="117"/>
      <c r="AD465" s="117"/>
      <c r="AE465" s="117"/>
      <c r="AF465" s="117"/>
      <c r="AG465" s="117"/>
      <c r="AH465" s="117"/>
      <c r="AI465" s="117"/>
      <c r="AJ465" s="162"/>
      <c r="AK465" s="112">
        <f t="shared" si="317"/>
        <v>0</v>
      </c>
      <c r="AL465" s="113">
        <f t="shared" si="318"/>
        <v>0</v>
      </c>
      <c r="AM465" s="113">
        <f t="shared" si="319"/>
        <v>0</v>
      </c>
      <c r="AN465" s="84" t="str">
        <f t="shared" si="320"/>
        <v/>
      </c>
      <c r="AO465" s="513"/>
      <c r="AQ465" s="114">
        <f>+COUNTIF(F465:AJ465,"－")</f>
        <v>0</v>
      </c>
      <c r="AR465" s="114">
        <f t="shared" si="321"/>
        <v>0</v>
      </c>
    </row>
    <row r="466" spans="2:44" x14ac:dyDescent="0.15">
      <c r="B466" s="507"/>
      <c r="C466" s="510"/>
      <c r="D466" s="120" t="s">
        <v>140</v>
      </c>
      <c r="E466" s="108"/>
      <c r="F466" s="116"/>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62"/>
      <c r="AK466" s="112">
        <f t="shared" si="317"/>
        <v>0</v>
      </c>
      <c r="AL466" s="113">
        <f t="shared" si="318"/>
        <v>0</v>
      </c>
      <c r="AM466" s="113">
        <f t="shared" si="319"/>
        <v>0</v>
      </c>
      <c r="AN466" s="84" t="str">
        <f t="shared" si="320"/>
        <v/>
      </c>
      <c r="AO466" s="513"/>
      <c r="AQ466" s="114">
        <f t="shared" ref="AQ466:AQ467" si="322">+COUNTIF(F466:AJ466,"－")</f>
        <v>0</v>
      </c>
      <c r="AR466" s="114">
        <f t="shared" si="321"/>
        <v>0</v>
      </c>
    </row>
    <row r="467" spans="2:44" x14ac:dyDescent="0.15">
      <c r="B467" s="508"/>
      <c r="C467" s="511"/>
      <c r="D467" s="122">
        <f>E$30</f>
        <v>0</v>
      </c>
      <c r="E467" s="123"/>
      <c r="F467" s="179"/>
      <c r="G467" s="170"/>
      <c r="H467" s="170"/>
      <c r="I467" s="170"/>
      <c r="J467" s="170"/>
      <c r="K467" s="170"/>
      <c r="L467" s="170"/>
      <c r="M467" s="170"/>
      <c r="N467" s="170"/>
      <c r="O467" s="170"/>
      <c r="P467" s="170"/>
      <c r="Q467" s="170"/>
      <c r="R467" s="170"/>
      <c r="S467" s="170"/>
      <c r="T467" s="170"/>
      <c r="U467" s="170"/>
      <c r="V467" s="170"/>
      <c r="W467" s="170"/>
      <c r="X467" s="170"/>
      <c r="Y467" s="170"/>
      <c r="Z467" s="170"/>
      <c r="AA467" s="170"/>
      <c r="AB467" s="170"/>
      <c r="AC467" s="170"/>
      <c r="AD467" s="170"/>
      <c r="AE467" s="170"/>
      <c r="AF467" s="170"/>
      <c r="AG467" s="170"/>
      <c r="AH467" s="170"/>
      <c r="AI467" s="170"/>
      <c r="AJ467" s="180"/>
      <c r="AK467" s="112">
        <f t="shared" si="317"/>
        <v>0</v>
      </c>
      <c r="AL467" s="113">
        <f t="shared" si="318"/>
        <v>0</v>
      </c>
      <c r="AM467" s="128">
        <f t="shared" si="319"/>
        <v>0</v>
      </c>
      <c r="AN467" s="84" t="str">
        <f t="shared" si="320"/>
        <v/>
      </c>
      <c r="AO467" s="513"/>
      <c r="AQ467" s="114">
        <f t="shared" si="322"/>
        <v>0</v>
      </c>
      <c r="AR467" s="114">
        <f t="shared" si="321"/>
        <v>0</v>
      </c>
    </row>
    <row r="468" spans="2:44" ht="15" x14ac:dyDescent="0.15">
      <c r="B468" s="506" t="s">
        <v>77</v>
      </c>
      <c r="C468" s="509" t="s">
        <v>78</v>
      </c>
      <c r="D468" s="101" t="s">
        <v>127</v>
      </c>
      <c r="E468" s="129" t="s">
        <v>149</v>
      </c>
      <c r="F468" s="103" t="s">
        <v>168</v>
      </c>
      <c r="G468" s="104" t="s">
        <v>168</v>
      </c>
      <c r="H468" s="104" t="s">
        <v>167</v>
      </c>
      <c r="I468" s="104" t="s">
        <v>165</v>
      </c>
      <c r="J468" s="104" t="s">
        <v>168</v>
      </c>
      <c r="K468" s="104" t="s">
        <v>168</v>
      </c>
      <c r="L468" s="104" t="s">
        <v>168</v>
      </c>
      <c r="M468" s="104" t="s">
        <v>168</v>
      </c>
      <c r="N468" s="104" t="s">
        <v>168</v>
      </c>
      <c r="O468" s="104" t="s">
        <v>168</v>
      </c>
      <c r="P468" s="104" t="s">
        <v>168</v>
      </c>
      <c r="Q468" s="104" t="s">
        <v>168</v>
      </c>
      <c r="R468" s="104" t="s">
        <v>168</v>
      </c>
      <c r="S468" s="104" t="s">
        <v>168</v>
      </c>
      <c r="T468" s="104" t="s">
        <v>168</v>
      </c>
      <c r="U468" s="104" t="s">
        <v>168</v>
      </c>
      <c r="V468" s="104" t="s">
        <v>168</v>
      </c>
      <c r="W468" s="104" t="s">
        <v>168</v>
      </c>
      <c r="X468" s="104" t="s">
        <v>168</v>
      </c>
      <c r="Y468" s="104" t="s">
        <v>168</v>
      </c>
      <c r="Z468" s="104" t="s">
        <v>168</v>
      </c>
      <c r="AA468" s="104" t="s">
        <v>168</v>
      </c>
      <c r="AB468" s="104" t="s">
        <v>168</v>
      </c>
      <c r="AC468" s="104" t="s">
        <v>168</v>
      </c>
      <c r="AD468" s="104" t="s">
        <v>168</v>
      </c>
      <c r="AE468" s="104" t="s">
        <v>168</v>
      </c>
      <c r="AF468" s="104" t="s">
        <v>168</v>
      </c>
      <c r="AG468" s="104" t="s">
        <v>168</v>
      </c>
      <c r="AH468" s="104" t="s">
        <v>168</v>
      </c>
      <c r="AI468" s="104" t="s">
        <v>168</v>
      </c>
      <c r="AJ468" s="176" t="s">
        <v>168</v>
      </c>
      <c r="AK468" s="131"/>
      <c r="AL468" s="114"/>
      <c r="AM468" s="132"/>
      <c r="AN468" s="133"/>
      <c r="AO468" s="513"/>
    </row>
    <row r="469" spans="2:44" x14ac:dyDescent="0.15">
      <c r="B469" s="507"/>
      <c r="C469" s="510"/>
      <c r="D469" s="134" t="s">
        <v>136</v>
      </c>
      <c r="E469" s="108"/>
      <c r="F469" s="169"/>
      <c r="G469" s="126"/>
      <c r="H469" s="126"/>
      <c r="I469" s="126"/>
      <c r="J469" s="126"/>
      <c r="K469" s="126"/>
      <c r="L469" s="126"/>
      <c r="M469" s="126"/>
      <c r="N469" s="126"/>
      <c r="O469" s="126"/>
      <c r="P469" s="126"/>
      <c r="Q469" s="126"/>
      <c r="R469" s="126"/>
      <c r="S469" s="126"/>
      <c r="T469" s="126"/>
      <c r="U469" s="126"/>
      <c r="V469" s="126"/>
      <c r="W469" s="126"/>
      <c r="X469" s="126"/>
      <c r="Y469" s="126"/>
      <c r="Z469" s="126"/>
      <c r="AA469" s="126"/>
      <c r="AB469" s="126"/>
      <c r="AC469" s="126"/>
      <c r="AD469" s="126"/>
      <c r="AE469" s="126"/>
      <c r="AF469" s="126"/>
      <c r="AG469" s="126"/>
      <c r="AH469" s="126"/>
      <c r="AI469" s="126"/>
      <c r="AJ469" s="181"/>
      <c r="AK469" s="112">
        <f>IF(D469="","",COUNT($F$459:$AJ$459)-AL469)</f>
        <v>0</v>
      </c>
      <c r="AL469" s="113">
        <f>IF(D469="","",AQ469+AR469)</f>
        <v>0</v>
      </c>
      <c r="AM469" s="113">
        <f>IF(D469="","",COUNTIF(F469:AJ469,"休"))</f>
        <v>0</v>
      </c>
      <c r="AN469" s="84" t="str">
        <f>IF(D469="","",IFERROR(ROUND(AM469/AK469,3),""))</f>
        <v/>
      </c>
      <c r="AO469" s="513"/>
      <c r="AQ469" s="114">
        <f>+COUNTIF(F469:AJ469,"－")</f>
        <v>0</v>
      </c>
      <c r="AR469" s="114">
        <f>+COUNTIF(F469:AJ469,"外")</f>
        <v>0</v>
      </c>
    </row>
    <row r="470" spans="2:44" x14ac:dyDescent="0.15">
      <c r="B470" s="507"/>
      <c r="C470" s="510"/>
      <c r="D470" s="115" t="s">
        <v>137</v>
      </c>
      <c r="E470" s="135"/>
      <c r="F470" s="116"/>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62"/>
      <c r="AK470" s="112">
        <f t="shared" ref="AK470:AK472" si="323">IF(D470="","",COUNT($F$459:$AJ$459)-AL470)</f>
        <v>0</v>
      </c>
      <c r="AL470" s="113">
        <f t="shared" ref="AL470:AL472" si="324">IF(D470="","",AQ470+AR470)</f>
        <v>0</v>
      </c>
      <c r="AM470" s="113">
        <f t="shared" ref="AM470:AM472" si="325">IF(D470="","",COUNTIF(F470:AJ470,"休"))</f>
        <v>0</v>
      </c>
      <c r="AN470" s="84" t="str">
        <f t="shared" ref="AN470:AN472" si="326">IF(D470="","",IFERROR(ROUND(AM470/AK470,3),""))</f>
        <v/>
      </c>
      <c r="AO470" s="513"/>
      <c r="AQ470" s="114">
        <f>+COUNTIF(F470:AJ470,"－")</f>
        <v>0</v>
      </c>
      <c r="AR470" s="114">
        <f>+COUNTIF(F470:AJ470,"外")</f>
        <v>0</v>
      </c>
    </row>
    <row r="471" spans="2:44" x14ac:dyDescent="0.15">
      <c r="B471" s="507"/>
      <c r="C471" s="510"/>
      <c r="E471" s="135"/>
      <c r="F471" s="116"/>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62"/>
      <c r="AK471" s="112" t="str">
        <f t="shared" si="323"/>
        <v/>
      </c>
      <c r="AL471" s="113" t="str">
        <f t="shared" si="324"/>
        <v/>
      </c>
      <c r="AM471" s="113" t="str">
        <f t="shared" si="325"/>
        <v/>
      </c>
      <c r="AN471" s="84" t="str">
        <f t="shared" si="326"/>
        <v/>
      </c>
      <c r="AO471" s="513"/>
      <c r="AQ471" s="114">
        <f>+COUNTIF(F471:AJ471,"－")</f>
        <v>0</v>
      </c>
      <c r="AR471" s="114">
        <f>+COUNTIF(F471:AJ471,"外")</f>
        <v>0</v>
      </c>
    </row>
    <row r="472" spans="2:44" x14ac:dyDescent="0.15">
      <c r="B472" s="507"/>
      <c r="C472" s="511"/>
      <c r="D472" s="136"/>
      <c r="E472" s="128"/>
      <c r="F472" s="179"/>
      <c r="G472" s="170"/>
      <c r="H472" s="170"/>
      <c r="I472" s="170"/>
      <c r="J472" s="170"/>
      <c r="K472" s="170"/>
      <c r="L472" s="170"/>
      <c r="M472" s="170"/>
      <c r="N472" s="170"/>
      <c r="O472" s="170"/>
      <c r="P472" s="170"/>
      <c r="Q472" s="170"/>
      <c r="R472" s="170"/>
      <c r="S472" s="170"/>
      <c r="T472" s="170"/>
      <c r="U472" s="170"/>
      <c r="V472" s="170"/>
      <c r="W472" s="170"/>
      <c r="X472" s="170"/>
      <c r="Y472" s="170"/>
      <c r="Z472" s="170"/>
      <c r="AA472" s="170"/>
      <c r="AB472" s="170"/>
      <c r="AC472" s="170"/>
      <c r="AD472" s="170"/>
      <c r="AE472" s="170"/>
      <c r="AF472" s="170"/>
      <c r="AG472" s="170"/>
      <c r="AH472" s="170"/>
      <c r="AI472" s="170"/>
      <c r="AJ472" s="180"/>
      <c r="AK472" s="112" t="str">
        <f t="shared" si="323"/>
        <v/>
      </c>
      <c r="AL472" s="113" t="str">
        <f t="shared" si="324"/>
        <v/>
      </c>
      <c r="AM472" s="113" t="str">
        <f t="shared" si="325"/>
        <v/>
      </c>
      <c r="AN472" s="84" t="str">
        <f t="shared" si="326"/>
        <v/>
      </c>
      <c r="AO472" s="513"/>
      <c r="AQ472" s="114">
        <f>+COUNTIF(F472:AJ472,"－")</f>
        <v>0</v>
      </c>
      <c r="AR472" s="114">
        <f>+COUNTIF(F472:AJ472,"外")</f>
        <v>0</v>
      </c>
    </row>
    <row r="473" spans="2:44" ht="15" x14ac:dyDescent="0.15">
      <c r="B473" s="507"/>
      <c r="C473" s="509" t="s">
        <v>79</v>
      </c>
      <c r="D473" s="101" t="s">
        <v>127</v>
      </c>
      <c r="E473" s="138" t="s">
        <v>149</v>
      </c>
      <c r="F473" s="103" t="s">
        <v>110</v>
      </c>
      <c r="G473" s="104" t="s">
        <v>110</v>
      </c>
      <c r="H473" s="104" t="s">
        <v>110</v>
      </c>
      <c r="I473" s="104" t="s">
        <v>110</v>
      </c>
      <c r="J473" s="104" t="s">
        <v>110</v>
      </c>
      <c r="K473" s="104" t="s">
        <v>110</v>
      </c>
      <c r="L473" s="104" t="s">
        <v>110</v>
      </c>
      <c r="M473" s="104" t="s">
        <v>110</v>
      </c>
      <c r="N473" s="104" t="s">
        <v>110</v>
      </c>
      <c r="O473" s="104" t="s">
        <v>110</v>
      </c>
      <c r="P473" s="104" t="s">
        <v>110</v>
      </c>
      <c r="Q473" s="104" t="s">
        <v>110</v>
      </c>
      <c r="R473" s="104" t="s">
        <v>110</v>
      </c>
      <c r="S473" s="104" t="s">
        <v>110</v>
      </c>
      <c r="T473" s="104" t="s">
        <v>110</v>
      </c>
      <c r="U473" s="104" t="s">
        <v>110</v>
      </c>
      <c r="V473" s="104" t="s">
        <v>110</v>
      </c>
      <c r="W473" s="104" t="s">
        <v>110</v>
      </c>
      <c r="X473" s="104" t="s">
        <v>110</v>
      </c>
      <c r="Y473" s="104" t="s">
        <v>110</v>
      </c>
      <c r="Z473" s="104" t="s">
        <v>110</v>
      </c>
      <c r="AA473" s="104" t="s">
        <v>110</v>
      </c>
      <c r="AB473" s="104" t="s">
        <v>110</v>
      </c>
      <c r="AC473" s="104" t="s">
        <v>110</v>
      </c>
      <c r="AD473" s="104" t="s">
        <v>110</v>
      </c>
      <c r="AE473" s="104" t="s">
        <v>110</v>
      </c>
      <c r="AF473" s="104" t="s">
        <v>110</v>
      </c>
      <c r="AG473" s="104" t="s">
        <v>110</v>
      </c>
      <c r="AH473" s="104" t="s">
        <v>110</v>
      </c>
      <c r="AI473" s="104" t="s">
        <v>110</v>
      </c>
      <c r="AJ473" s="176" t="s">
        <v>110</v>
      </c>
      <c r="AK473" s="131"/>
      <c r="AL473" s="114"/>
      <c r="AM473" s="139"/>
      <c r="AN473" s="133"/>
      <c r="AO473" s="513"/>
    </row>
    <row r="474" spans="2:44" x14ac:dyDescent="0.15">
      <c r="B474" s="507"/>
      <c r="C474" s="510"/>
      <c r="D474" s="140" t="s">
        <v>137</v>
      </c>
      <c r="E474" s="108"/>
      <c r="F474" s="169"/>
      <c r="G474" s="126"/>
      <c r="H474" s="126"/>
      <c r="I474" s="126"/>
      <c r="J474" s="126"/>
      <c r="K474" s="126"/>
      <c r="L474" s="126"/>
      <c r="M474" s="126"/>
      <c r="N474" s="126"/>
      <c r="O474" s="126"/>
      <c r="P474" s="126"/>
      <c r="Q474" s="126"/>
      <c r="R474" s="126"/>
      <c r="S474" s="126"/>
      <c r="T474" s="126"/>
      <c r="U474" s="126"/>
      <c r="V474" s="126"/>
      <c r="W474" s="126"/>
      <c r="X474" s="126"/>
      <c r="Y474" s="126"/>
      <c r="Z474" s="126"/>
      <c r="AA474" s="126"/>
      <c r="AB474" s="126"/>
      <c r="AC474" s="126"/>
      <c r="AD474" s="126"/>
      <c r="AE474" s="126"/>
      <c r="AF474" s="126"/>
      <c r="AG474" s="126"/>
      <c r="AH474" s="126"/>
      <c r="AI474" s="126"/>
      <c r="AJ474" s="181"/>
      <c r="AK474" s="112">
        <f>IF(D474="","",COUNT($F$459:$AJ$459)-AL474)</f>
        <v>0</v>
      </c>
      <c r="AL474" s="113">
        <f>IF(D474="","",AQ474+AR474)</f>
        <v>0</v>
      </c>
      <c r="AM474" s="113">
        <f>IF(D474="","",COUNTIF(F474:AJ474,"休"))</f>
        <v>0</v>
      </c>
      <c r="AN474" s="84" t="str">
        <f>IF(D474="","",IFERROR(ROUND(AM474/AK474,3),""))</f>
        <v/>
      </c>
      <c r="AO474" s="513"/>
      <c r="AQ474" s="114">
        <f>+COUNTIF(F474:AJ474,"－")</f>
        <v>0</v>
      </c>
      <c r="AR474" s="114">
        <f>+COUNTIF(F474:AJ474,"外")</f>
        <v>0</v>
      </c>
    </row>
    <row r="475" spans="2:44" x14ac:dyDescent="0.15">
      <c r="B475" s="507"/>
      <c r="C475" s="510"/>
      <c r="E475" s="135"/>
      <c r="F475" s="116"/>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62"/>
      <c r="AK475" s="112" t="str">
        <f t="shared" ref="AK475:AK477" si="327">IF(D475="","",COUNT($F$459:$AJ$459)-AL475)</f>
        <v/>
      </c>
      <c r="AL475" s="113" t="str">
        <f t="shared" ref="AL475:AL477" si="328">IF(D475="","",AQ475+AR475)</f>
        <v/>
      </c>
      <c r="AM475" s="113" t="str">
        <f t="shared" ref="AM475:AM477" si="329">IF(D475="","",COUNTIF(F475:AJ475,"休"))</f>
        <v/>
      </c>
      <c r="AN475" s="84" t="str">
        <f t="shared" ref="AN475:AN477" si="330">IF(D475="","",IFERROR(ROUND(AM475/AK475,3),""))</f>
        <v/>
      </c>
      <c r="AO475" s="513"/>
      <c r="AQ475" s="114">
        <f>+COUNTIF(F475:AJ475,"－")</f>
        <v>0</v>
      </c>
      <c r="AR475" s="114">
        <f>+COUNTIF(F475:AJ475,"外")</f>
        <v>0</v>
      </c>
    </row>
    <row r="476" spans="2:44" x14ac:dyDescent="0.15">
      <c r="B476" s="507"/>
      <c r="C476" s="510"/>
      <c r="E476" s="135"/>
      <c r="F476" s="116"/>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62"/>
      <c r="AK476" s="112" t="str">
        <f t="shared" si="327"/>
        <v/>
      </c>
      <c r="AL476" s="113" t="str">
        <f t="shared" si="328"/>
        <v/>
      </c>
      <c r="AM476" s="113" t="str">
        <f t="shared" si="329"/>
        <v/>
      </c>
      <c r="AN476" s="84" t="str">
        <f t="shared" si="330"/>
        <v/>
      </c>
      <c r="AO476" s="513"/>
      <c r="AQ476" s="114">
        <f>+COUNTIF(F476:AJ476,"－")</f>
        <v>0</v>
      </c>
      <c r="AR476" s="114">
        <f>+COUNTIF(F476:AJ476,"外")</f>
        <v>0</v>
      </c>
    </row>
    <row r="477" spans="2:44" ht="14.25" thickBot="1" x14ac:dyDescent="0.2">
      <c r="B477" s="508"/>
      <c r="C477" s="511"/>
      <c r="D477" s="136"/>
      <c r="E477" s="128"/>
      <c r="F477" s="179"/>
      <c r="G477" s="170"/>
      <c r="H477" s="170"/>
      <c r="I477" s="170"/>
      <c r="J477" s="170"/>
      <c r="K477" s="170"/>
      <c r="L477" s="170"/>
      <c r="M477" s="170"/>
      <c r="N477" s="170"/>
      <c r="O477" s="170"/>
      <c r="P477" s="170"/>
      <c r="Q477" s="170"/>
      <c r="R477" s="170"/>
      <c r="S477" s="170"/>
      <c r="T477" s="170"/>
      <c r="U477" s="170"/>
      <c r="V477" s="170"/>
      <c r="W477" s="170"/>
      <c r="X477" s="170"/>
      <c r="Y477" s="170"/>
      <c r="Z477" s="170"/>
      <c r="AA477" s="170"/>
      <c r="AB477" s="170"/>
      <c r="AC477" s="170"/>
      <c r="AD477" s="170"/>
      <c r="AE477" s="170"/>
      <c r="AF477" s="170"/>
      <c r="AG477" s="170"/>
      <c r="AH477" s="170"/>
      <c r="AI477" s="170"/>
      <c r="AJ477" s="180"/>
      <c r="AK477" s="144" t="str">
        <f t="shared" si="327"/>
        <v/>
      </c>
      <c r="AL477" s="128" t="str">
        <f t="shared" si="328"/>
        <v/>
      </c>
      <c r="AM477" s="128" t="str">
        <f t="shared" si="329"/>
        <v/>
      </c>
      <c r="AN477" s="84" t="str">
        <f t="shared" si="330"/>
        <v/>
      </c>
      <c r="AO477" s="514"/>
      <c r="AQ477" s="114">
        <f>+COUNTIF(F477:AJ477,"－")</f>
        <v>0</v>
      </c>
      <c r="AR477" s="114">
        <f>+COUNTIF(F477:AJ477,"外")</f>
        <v>0</v>
      </c>
    </row>
    <row r="478" spans="2:44" ht="14.25" thickBot="1" x14ac:dyDescent="0.2">
      <c r="B478" s="145"/>
      <c r="C478" s="146"/>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c r="AG478" s="111"/>
      <c r="AH478" s="111"/>
      <c r="AI478" s="111"/>
      <c r="AJ478" s="111"/>
      <c r="AK478" s="147"/>
      <c r="AM478" s="47"/>
      <c r="AN478" s="148" t="s">
        <v>153</v>
      </c>
      <c r="AO478" s="149" t="e">
        <f>IF(AO462&gt;=0.285,"OK","NG")</f>
        <v>#DIV/0!</v>
      </c>
      <c r="AQ478" s="47"/>
      <c r="AR478" s="47"/>
    </row>
    <row r="480" spans="2:44" hidden="1" x14ac:dyDescent="0.15">
      <c r="F480" s="47" t="e">
        <f>YEAR(F483)</f>
        <v>#VALUE!</v>
      </c>
      <c r="G480" s="47" t="e">
        <f>MONTH(F483)</f>
        <v>#VALUE!</v>
      </c>
    </row>
    <row r="481" spans="2:44" x14ac:dyDescent="0.15">
      <c r="B481" s="515"/>
      <c r="C481" s="516"/>
      <c r="D481" s="517"/>
      <c r="E481" s="151" t="s">
        <v>141</v>
      </c>
      <c r="F481" s="523" t="e">
        <f>F483</f>
        <v>#VALUE!</v>
      </c>
      <c r="G481" s="524"/>
      <c r="H481" s="524"/>
      <c r="I481" s="524"/>
      <c r="J481" s="524"/>
      <c r="K481" s="524"/>
      <c r="L481" s="524"/>
      <c r="M481" s="524"/>
      <c r="N481" s="524"/>
      <c r="O481" s="524"/>
      <c r="P481" s="524"/>
      <c r="Q481" s="524"/>
      <c r="R481" s="524"/>
      <c r="S481" s="524"/>
      <c r="T481" s="524"/>
      <c r="U481" s="524"/>
      <c r="V481" s="524"/>
      <c r="W481" s="524"/>
      <c r="X481" s="524"/>
      <c r="Y481" s="524"/>
      <c r="Z481" s="524"/>
      <c r="AA481" s="524"/>
      <c r="AB481" s="524"/>
      <c r="AC481" s="524"/>
      <c r="AD481" s="524"/>
      <c r="AE481" s="524"/>
      <c r="AF481" s="524"/>
      <c r="AG481" s="524"/>
      <c r="AH481" s="524"/>
      <c r="AI481" s="524"/>
      <c r="AJ481" s="524"/>
      <c r="AK481" s="526" t="s">
        <v>80</v>
      </c>
      <c r="AL481" s="529" t="s">
        <v>81</v>
      </c>
      <c r="AM481" s="532" t="s">
        <v>73</v>
      </c>
      <c r="AN481" s="481" t="s">
        <v>142</v>
      </c>
      <c r="AO481" s="479" t="s">
        <v>143</v>
      </c>
      <c r="AQ481" s="502" t="s">
        <v>144</v>
      </c>
      <c r="AR481" s="502" t="s">
        <v>109</v>
      </c>
    </row>
    <row r="482" spans="2:44" hidden="1" x14ac:dyDescent="0.15">
      <c r="B482" s="518"/>
      <c r="C482" s="505"/>
      <c r="D482" s="519"/>
      <c r="E482" s="152"/>
      <c r="F482" s="94" t="e">
        <f>DATE($F480,$G480,1)</f>
        <v>#VALUE!</v>
      </c>
      <c r="G482" s="94" t="e">
        <f t="shared" ref="G482:AJ482" si="331">F482+1</f>
        <v>#VALUE!</v>
      </c>
      <c r="H482" s="94" t="e">
        <f t="shared" si="331"/>
        <v>#VALUE!</v>
      </c>
      <c r="I482" s="94" t="e">
        <f t="shared" si="331"/>
        <v>#VALUE!</v>
      </c>
      <c r="J482" s="94" t="e">
        <f t="shared" si="331"/>
        <v>#VALUE!</v>
      </c>
      <c r="K482" s="94" t="e">
        <f t="shared" si="331"/>
        <v>#VALUE!</v>
      </c>
      <c r="L482" s="94" t="e">
        <f t="shared" si="331"/>
        <v>#VALUE!</v>
      </c>
      <c r="M482" s="94" t="e">
        <f t="shared" si="331"/>
        <v>#VALUE!</v>
      </c>
      <c r="N482" s="94" t="e">
        <f t="shared" si="331"/>
        <v>#VALUE!</v>
      </c>
      <c r="O482" s="94" t="e">
        <f t="shared" si="331"/>
        <v>#VALUE!</v>
      </c>
      <c r="P482" s="94" t="e">
        <f t="shared" si="331"/>
        <v>#VALUE!</v>
      </c>
      <c r="Q482" s="94" t="e">
        <f t="shared" si="331"/>
        <v>#VALUE!</v>
      </c>
      <c r="R482" s="94" t="e">
        <f t="shared" si="331"/>
        <v>#VALUE!</v>
      </c>
      <c r="S482" s="94" t="e">
        <f t="shared" si="331"/>
        <v>#VALUE!</v>
      </c>
      <c r="T482" s="94" t="e">
        <f t="shared" si="331"/>
        <v>#VALUE!</v>
      </c>
      <c r="U482" s="94" t="e">
        <f t="shared" si="331"/>
        <v>#VALUE!</v>
      </c>
      <c r="V482" s="94" t="e">
        <f t="shared" si="331"/>
        <v>#VALUE!</v>
      </c>
      <c r="W482" s="94" t="e">
        <f t="shared" si="331"/>
        <v>#VALUE!</v>
      </c>
      <c r="X482" s="94" t="e">
        <f t="shared" si="331"/>
        <v>#VALUE!</v>
      </c>
      <c r="Y482" s="94" t="e">
        <f t="shared" si="331"/>
        <v>#VALUE!</v>
      </c>
      <c r="Z482" s="94" t="e">
        <f t="shared" si="331"/>
        <v>#VALUE!</v>
      </c>
      <c r="AA482" s="94" t="e">
        <f t="shared" si="331"/>
        <v>#VALUE!</v>
      </c>
      <c r="AB482" s="94" t="e">
        <f t="shared" si="331"/>
        <v>#VALUE!</v>
      </c>
      <c r="AC482" s="94" t="e">
        <f t="shared" si="331"/>
        <v>#VALUE!</v>
      </c>
      <c r="AD482" s="94" t="e">
        <f t="shared" si="331"/>
        <v>#VALUE!</v>
      </c>
      <c r="AE482" s="94" t="e">
        <f t="shared" si="331"/>
        <v>#VALUE!</v>
      </c>
      <c r="AF482" s="94" t="e">
        <f t="shared" si="331"/>
        <v>#VALUE!</v>
      </c>
      <c r="AG482" s="94" t="e">
        <f t="shared" si="331"/>
        <v>#VALUE!</v>
      </c>
      <c r="AH482" s="94" t="e">
        <f t="shared" si="331"/>
        <v>#VALUE!</v>
      </c>
      <c r="AI482" s="94" t="e">
        <f t="shared" si="331"/>
        <v>#VALUE!</v>
      </c>
      <c r="AJ482" s="94" t="e">
        <f t="shared" si="331"/>
        <v>#VALUE!</v>
      </c>
      <c r="AK482" s="527"/>
      <c r="AL482" s="530"/>
      <c r="AM482" s="533"/>
      <c r="AN482" s="481"/>
      <c r="AO482" s="479"/>
      <c r="AQ482" s="502"/>
      <c r="AR482" s="502"/>
    </row>
    <row r="483" spans="2:44" x14ac:dyDescent="0.15">
      <c r="B483" s="518"/>
      <c r="C483" s="505"/>
      <c r="D483" s="519"/>
      <c r="E483" s="153" t="s">
        <v>145</v>
      </c>
      <c r="F483" s="154" t="e">
        <f>IF(EDATE(F458,1)&gt;$F$8,"",EDATE(F458,1))</f>
        <v>#VALUE!</v>
      </c>
      <c r="G483" s="94" t="e">
        <f t="shared" ref="G483:AJ483" si="332">IF(G482&gt;$F$8,"",IF(F483=EOMONTH(DATE($F480,$G480,1),0),"",IF(F483="","",F483+1)))</f>
        <v>#VALUE!</v>
      </c>
      <c r="H483" s="94" t="e">
        <f t="shared" si="332"/>
        <v>#VALUE!</v>
      </c>
      <c r="I483" s="94" t="e">
        <f t="shared" si="332"/>
        <v>#VALUE!</v>
      </c>
      <c r="J483" s="94" t="e">
        <f t="shared" si="332"/>
        <v>#VALUE!</v>
      </c>
      <c r="K483" s="94" t="e">
        <f t="shared" si="332"/>
        <v>#VALUE!</v>
      </c>
      <c r="L483" s="94" t="e">
        <f t="shared" si="332"/>
        <v>#VALUE!</v>
      </c>
      <c r="M483" s="94" t="e">
        <f t="shared" si="332"/>
        <v>#VALUE!</v>
      </c>
      <c r="N483" s="94" t="e">
        <f t="shared" si="332"/>
        <v>#VALUE!</v>
      </c>
      <c r="O483" s="94" t="e">
        <f t="shared" si="332"/>
        <v>#VALUE!</v>
      </c>
      <c r="P483" s="94" t="e">
        <f t="shared" si="332"/>
        <v>#VALUE!</v>
      </c>
      <c r="Q483" s="94" t="e">
        <f t="shared" si="332"/>
        <v>#VALUE!</v>
      </c>
      <c r="R483" s="94" t="e">
        <f t="shared" si="332"/>
        <v>#VALUE!</v>
      </c>
      <c r="S483" s="94" t="e">
        <f t="shared" si="332"/>
        <v>#VALUE!</v>
      </c>
      <c r="T483" s="94" t="e">
        <f t="shared" si="332"/>
        <v>#VALUE!</v>
      </c>
      <c r="U483" s="94" t="e">
        <f t="shared" si="332"/>
        <v>#VALUE!</v>
      </c>
      <c r="V483" s="94" t="e">
        <f t="shared" si="332"/>
        <v>#VALUE!</v>
      </c>
      <c r="W483" s="94" t="e">
        <f t="shared" si="332"/>
        <v>#VALUE!</v>
      </c>
      <c r="X483" s="94" t="e">
        <f t="shared" si="332"/>
        <v>#VALUE!</v>
      </c>
      <c r="Y483" s="94" t="e">
        <f t="shared" si="332"/>
        <v>#VALUE!</v>
      </c>
      <c r="Z483" s="94" t="e">
        <f t="shared" si="332"/>
        <v>#VALUE!</v>
      </c>
      <c r="AA483" s="94" t="e">
        <f t="shared" si="332"/>
        <v>#VALUE!</v>
      </c>
      <c r="AB483" s="94" t="e">
        <f t="shared" si="332"/>
        <v>#VALUE!</v>
      </c>
      <c r="AC483" s="94" t="e">
        <f t="shared" si="332"/>
        <v>#VALUE!</v>
      </c>
      <c r="AD483" s="94" t="e">
        <f t="shared" si="332"/>
        <v>#VALUE!</v>
      </c>
      <c r="AE483" s="94" t="e">
        <f t="shared" si="332"/>
        <v>#VALUE!</v>
      </c>
      <c r="AF483" s="94" t="e">
        <f t="shared" si="332"/>
        <v>#VALUE!</v>
      </c>
      <c r="AG483" s="94" t="e">
        <f t="shared" si="332"/>
        <v>#VALUE!</v>
      </c>
      <c r="AH483" s="94" t="e">
        <f t="shared" si="332"/>
        <v>#VALUE!</v>
      </c>
      <c r="AI483" s="94" t="e">
        <f t="shared" si="332"/>
        <v>#VALUE!</v>
      </c>
      <c r="AJ483" s="94" t="e">
        <f t="shared" si="332"/>
        <v>#VALUE!</v>
      </c>
      <c r="AK483" s="527"/>
      <c r="AL483" s="530"/>
      <c r="AM483" s="533"/>
      <c r="AN483" s="481"/>
      <c r="AO483" s="479"/>
      <c r="AQ483" s="502"/>
      <c r="AR483" s="502"/>
    </row>
    <row r="484" spans="2:44" x14ac:dyDescent="0.15">
      <c r="B484" s="520"/>
      <c r="C484" s="521"/>
      <c r="D484" s="522"/>
      <c r="E484" s="89" t="s">
        <v>65</v>
      </c>
      <c r="F484" s="155" t="str">
        <f>IFERROR(TEXT(WEEKDAY(+F483),"aaa"),"")</f>
        <v/>
      </c>
      <c r="G484" s="155" t="str">
        <f t="shared" ref="G484:AJ484" si="333">IFERROR(TEXT(WEEKDAY(+G483),"aaa"),"")</f>
        <v/>
      </c>
      <c r="H484" s="155" t="str">
        <f t="shared" si="333"/>
        <v/>
      </c>
      <c r="I484" s="155" t="str">
        <f t="shared" si="333"/>
        <v/>
      </c>
      <c r="J484" s="155" t="str">
        <f t="shared" si="333"/>
        <v/>
      </c>
      <c r="K484" s="155" t="str">
        <f t="shared" si="333"/>
        <v/>
      </c>
      <c r="L484" s="155" t="str">
        <f t="shared" si="333"/>
        <v/>
      </c>
      <c r="M484" s="155" t="str">
        <f t="shared" si="333"/>
        <v/>
      </c>
      <c r="N484" s="155" t="str">
        <f t="shared" si="333"/>
        <v/>
      </c>
      <c r="O484" s="155" t="str">
        <f t="shared" si="333"/>
        <v/>
      </c>
      <c r="P484" s="155" t="str">
        <f t="shared" si="333"/>
        <v/>
      </c>
      <c r="Q484" s="155" t="str">
        <f t="shared" si="333"/>
        <v/>
      </c>
      <c r="R484" s="155" t="str">
        <f t="shared" si="333"/>
        <v/>
      </c>
      <c r="S484" s="155" t="str">
        <f t="shared" si="333"/>
        <v/>
      </c>
      <c r="T484" s="155" t="str">
        <f t="shared" si="333"/>
        <v/>
      </c>
      <c r="U484" s="155" t="str">
        <f t="shared" si="333"/>
        <v/>
      </c>
      <c r="V484" s="155" t="str">
        <f t="shared" si="333"/>
        <v/>
      </c>
      <c r="W484" s="155" t="str">
        <f t="shared" si="333"/>
        <v/>
      </c>
      <c r="X484" s="155" t="str">
        <f t="shared" si="333"/>
        <v/>
      </c>
      <c r="Y484" s="155" t="str">
        <f t="shared" si="333"/>
        <v/>
      </c>
      <c r="Z484" s="155" t="str">
        <f t="shared" si="333"/>
        <v/>
      </c>
      <c r="AA484" s="155" t="str">
        <f t="shared" si="333"/>
        <v/>
      </c>
      <c r="AB484" s="155" t="str">
        <f t="shared" si="333"/>
        <v/>
      </c>
      <c r="AC484" s="155" t="str">
        <f t="shared" si="333"/>
        <v/>
      </c>
      <c r="AD484" s="155" t="str">
        <f t="shared" si="333"/>
        <v/>
      </c>
      <c r="AE484" s="155" t="str">
        <f t="shared" si="333"/>
        <v/>
      </c>
      <c r="AF484" s="155" t="str">
        <f t="shared" si="333"/>
        <v/>
      </c>
      <c r="AG484" s="155" t="str">
        <f t="shared" si="333"/>
        <v/>
      </c>
      <c r="AH484" s="155" t="str">
        <f t="shared" si="333"/>
        <v/>
      </c>
      <c r="AI484" s="155" t="str">
        <f t="shared" si="333"/>
        <v/>
      </c>
      <c r="AJ484" s="155" t="str">
        <f t="shared" si="333"/>
        <v/>
      </c>
      <c r="AK484" s="527"/>
      <c r="AL484" s="530"/>
      <c r="AM484" s="533"/>
      <c r="AN484" s="481"/>
      <c r="AO484" s="479"/>
      <c r="AQ484" s="502"/>
      <c r="AR484" s="502"/>
    </row>
    <row r="485" spans="2:44" ht="21" customHeight="1" x14ac:dyDescent="0.15">
      <c r="B485" s="156" t="s">
        <v>146</v>
      </c>
      <c r="C485" s="157" t="s">
        <v>126</v>
      </c>
      <c r="D485" s="101" t="s">
        <v>127</v>
      </c>
      <c r="E485" s="102" t="s">
        <v>149</v>
      </c>
      <c r="F485" s="103" t="s">
        <v>110</v>
      </c>
      <c r="G485" s="104" t="s">
        <v>110</v>
      </c>
      <c r="H485" s="104" t="s">
        <v>110</v>
      </c>
      <c r="I485" s="104" t="s">
        <v>110</v>
      </c>
      <c r="J485" s="104" t="s">
        <v>110</v>
      </c>
      <c r="K485" s="104" t="s">
        <v>110</v>
      </c>
      <c r="L485" s="104" t="s">
        <v>110</v>
      </c>
      <c r="M485" s="104" t="s">
        <v>110</v>
      </c>
      <c r="N485" s="104" t="s">
        <v>110</v>
      </c>
      <c r="O485" s="104" t="s">
        <v>110</v>
      </c>
      <c r="P485" s="104" t="s">
        <v>110</v>
      </c>
      <c r="Q485" s="104" t="s">
        <v>110</v>
      </c>
      <c r="R485" s="104" t="s">
        <v>110</v>
      </c>
      <c r="S485" s="104" t="s">
        <v>110</v>
      </c>
      <c r="T485" s="104" t="s">
        <v>110</v>
      </c>
      <c r="U485" s="104" t="s">
        <v>110</v>
      </c>
      <c r="V485" s="104" t="s">
        <v>110</v>
      </c>
      <c r="W485" s="104" t="s">
        <v>110</v>
      </c>
      <c r="X485" s="104" t="s">
        <v>110</v>
      </c>
      <c r="Y485" s="104" t="s">
        <v>110</v>
      </c>
      <c r="Z485" s="104" t="s">
        <v>110</v>
      </c>
      <c r="AA485" s="104" t="s">
        <v>110</v>
      </c>
      <c r="AB485" s="104" t="s">
        <v>110</v>
      </c>
      <c r="AC485" s="104" t="s">
        <v>110</v>
      </c>
      <c r="AD485" s="104" t="s">
        <v>110</v>
      </c>
      <c r="AE485" s="104" t="s">
        <v>110</v>
      </c>
      <c r="AF485" s="104" t="s">
        <v>110</v>
      </c>
      <c r="AG485" s="104" t="s">
        <v>110</v>
      </c>
      <c r="AH485" s="104" t="s">
        <v>110</v>
      </c>
      <c r="AI485" s="104" t="s">
        <v>110</v>
      </c>
      <c r="AJ485" s="176" t="s">
        <v>110</v>
      </c>
      <c r="AK485" s="528"/>
      <c r="AL485" s="531"/>
      <c r="AM485" s="534"/>
      <c r="AN485" s="106" t="s">
        <v>163</v>
      </c>
      <c r="AO485" s="105" t="s">
        <v>108</v>
      </c>
      <c r="AQ485" s="503"/>
      <c r="AR485" s="503"/>
    </row>
    <row r="486" spans="2:44" ht="13.5" customHeight="1" x14ac:dyDescent="0.15">
      <c r="B486" s="506" t="s">
        <v>75</v>
      </c>
      <c r="C486" s="509" t="s">
        <v>76</v>
      </c>
      <c r="D486" s="107" t="s">
        <v>136</v>
      </c>
      <c r="E486" s="108"/>
      <c r="F486" s="177"/>
      <c r="G486" s="165"/>
      <c r="H486" s="165"/>
      <c r="I486" s="165"/>
      <c r="J486" s="165"/>
      <c r="K486" s="165"/>
      <c r="L486" s="165"/>
      <c r="M486" s="165"/>
      <c r="N486" s="165"/>
      <c r="O486" s="165"/>
      <c r="P486" s="165"/>
      <c r="Q486" s="165"/>
      <c r="R486" s="165"/>
      <c r="S486" s="165"/>
      <c r="T486" s="165"/>
      <c r="U486" s="165"/>
      <c r="V486" s="165"/>
      <c r="W486" s="165"/>
      <c r="X486" s="165"/>
      <c r="Y486" s="165"/>
      <c r="Z486" s="165"/>
      <c r="AA486" s="165"/>
      <c r="AB486" s="165"/>
      <c r="AC486" s="165"/>
      <c r="AD486" s="165"/>
      <c r="AE486" s="165"/>
      <c r="AF486" s="165"/>
      <c r="AG486" s="165"/>
      <c r="AH486" s="165"/>
      <c r="AI486" s="165"/>
      <c r="AJ486" s="178"/>
      <c r="AK486" s="112">
        <f>IF(D486="","",COUNT($F$483:$AJ$483)-AL486)</f>
        <v>0</v>
      </c>
      <c r="AL486" s="113">
        <f>IF(D486="","",AQ486+AR486)</f>
        <v>0</v>
      </c>
      <c r="AM486" s="113">
        <f>IF(D486="","",COUNTIF(F486:AJ486,"休"))</f>
        <v>0</v>
      </c>
      <c r="AN486" s="84" t="str">
        <f>IF(D486="","",IFERROR(ROUND(AM486/AK486,3),""))</f>
        <v/>
      </c>
      <c r="AO486" s="512" t="e">
        <f>ROUND(AVERAGE(AN486:AN501),3)</f>
        <v>#DIV/0!</v>
      </c>
      <c r="AQ486" s="114">
        <f>+COUNTIF(F486:AJ486,"－")</f>
        <v>0</v>
      </c>
      <c r="AR486" s="114">
        <f>+COUNTIF(F486:AJ486,"外")</f>
        <v>0</v>
      </c>
    </row>
    <row r="487" spans="2:44" ht="13.5" customHeight="1" x14ac:dyDescent="0.15">
      <c r="B487" s="507"/>
      <c r="C487" s="510"/>
      <c r="D487" s="115" t="s">
        <v>137</v>
      </c>
      <c r="E487" s="108"/>
      <c r="F487" s="116"/>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62"/>
      <c r="AK487" s="112">
        <f t="shared" ref="AK487:AK491" si="334">IF(D487="","",COUNT($F$483:$AJ$483)-AL487)</f>
        <v>0</v>
      </c>
      <c r="AL487" s="113">
        <f t="shared" ref="AL487:AL491" si="335">IF(D487="","",AQ487+AR487)</f>
        <v>0</v>
      </c>
      <c r="AM487" s="113">
        <f t="shared" ref="AM487:AM491" si="336">IF(D487="","",COUNTIF(F487:AJ487,"休"))</f>
        <v>0</v>
      </c>
      <c r="AN487" s="84" t="str">
        <f t="shared" ref="AN487:AN491" si="337">IF(D487="","",IFERROR(ROUND(AM487/AK487,3),""))</f>
        <v/>
      </c>
      <c r="AO487" s="513"/>
      <c r="AQ487" s="114">
        <f>+COUNTIF(F487:AJ487,"－")</f>
        <v>0</v>
      </c>
      <c r="AR487" s="114">
        <f>+COUNTIF(F487:AJ487,"外")</f>
        <v>0</v>
      </c>
    </row>
    <row r="488" spans="2:44" x14ac:dyDescent="0.15">
      <c r="B488" s="507"/>
      <c r="C488" s="510"/>
      <c r="D488" s="120" t="s">
        <v>138</v>
      </c>
      <c r="E488" s="108"/>
      <c r="F488" s="116"/>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62"/>
      <c r="AK488" s="112">
        <f t="shared" si="334"/>
        <v>0</v>
      </c>
      <c r="AL488" s="113">
        <f t="shared" si="335"/>
        <v>0</v>
      </c>
      <c r="AM488" s="113">
        <f t="shared" si="336"/>
        <v>0</v>
      </c>
      <c r="AN488" s="84" t="str">
        <f t="shared" si="337"/>
        <v/>
      </c>
      <c r="AO488" s="513"/>
      <c r="AQ488" s="114">
        <f>+COUNTIF(F488:AJ488,"－")</f>
        <v>0</v>
      </c>
      <c r="AR488" s="114">
        <f t="shared" ref="AR488:AR491" si="338">+COUNTIF(F488:AJ488,"外")</f>
        <v>0</v>
      </c>
    </row>
    <row r="489" spans="2:44" x14ac:dyDescent="0.15">
      <c r="B489" s="507"/>
      <c r="C489" s="510"/>
      <c r="D489" s="120" t="s">
        <v>139</v>
      </c>
      <c r="E489" s="121"/>
      <c r="F489" s="116"/>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62"/>
      <c r="AK489" s="112">
        <f t="shared" si="334"/>
        <v>0</v>
      </c>
      <c r="AL489" s="113">
        <f t="shared" si="335"/>
        <v>0</v>
      </c>
      <c r="AM489" s="113">
        <f t="shared" si="336"/>
        <v>0</v>
      </c>
      <c r="AN489" s="84" t="str">
        <f t="shared" si="337"/>
        <v/>
      </c>
      <c r="AO489" s="513"/>
      <c r="AQ489" s="114">
        <f>+COUNTIF(F489:AJ489,"－")</f>
        <v>0</v>
      </c>
      <c r="AR489" s="114">
        <f t="shared" si="338"/>
        <v>0</v>
      </c>
    </row>
    <row r="490" spans="2:44" x14ac:dyDescent="0.15">
      <c r="B490" s="507"/>
      <c r="C490" s="510"/>
      <c r="D490" s="120" t="s">
        <v>140</v>
      </c>
      <c r="E490" s="108"/>
      <c r="F490" s="116"/>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62"/>
      <c r="AK490" s="112">
        <f t="shared" si="334"/>
        <v>0</v>
      </c>
      <c r="AL490" s="113">
        <f t="shared" si="335"/>
        <v>0</v>
      </c>
      <c r="AM490" s="113">
        <f t="shared" si="336"/>
        <v>0</v>
      </c>
      <c r="AN490" s="84" t="str">
        <f t="shared" si="337"/>
        <v/>
      </c>
      <c r="AO490" s="513"/>
      <c r="AQ490" s="114">
        <f t="shared" ref="AQ490:AQ491" si="339">+COUNTIF(F490:AJ490,"－")</f>
        <v>0</v>
      </c>
      <c r="AR490" s="114">
        <f t="shared" si="338"/>
        <v>0</v>
      </c>
    </row>
    <row r="491" spans="2:44" x14ac:dyDescent="0.15">
      <c r="B491" s="508"/>
      <c r="C491" s="511"/>
      <c r="D491" s="122">
        <f>E$30</f>
        <v>0</v>
      </c>
      <c r="E491" s="123"/>
      <c r="F491" s="179"/>
      <c r="G491" s="170"/>
      <c r="H491" s="170"/>
      <c r="I491" s="170"/>
      <c r="J491" s="170"/>
      <c r="K491" s="170"/>
      <c r="L491" s="170"/>
      <c r="M491" s="170"/>
      <c r="N491" s="170"/>
      <c r="O491" s="170"/>
      <c r="P491" s="170"/>
      <c r="Q491" s="170"/>
      <c r="R491" s="170"/>
      <c r="S491" s="170"/>
      <c r="T491" s="170"/>
      <c r="U491" s="170"/>
      <c r="V491" s="170"/>
      <c r="W491" s="170"/>
      <c r="X491" s="170"/>
      <c r="Y491" s="170"/>
      <c r="Z491" s="170"/>
      <c r="AA491" s="170"/>
      <c r="AB491" s="170"/>
      <c r="AC491" s="170"/>
      <c r="AD491" s="170"/>
      <c r="AE491" s="170"/>
      <c r="AF491" s="170"/>
      <c r="AG491" s="170"/>
      <c r="AH491" s="170"/>
      <c r="AI491" s="170"/>
      <c r="AJ491" s="180"/>
      <c r="AK491" s="112">
        <f t="shared" si="334"/>
        <v>0</v>
      </c>
      <c r="AL491" s="113">
        <f t="shared" si="335"/>
        <v>0</v>
      </c>
      <c r="AM491" s="128">
        <f t="shared" si="336"/>
        <v>0</v>
      </c>
      <c r="AN491" s="84" t="str">
        <f t="shared" si="337"/>
        <v/>
      </c>
      <c r="AO491" s="513"/>
      <c r="AQ491" s="114">
        <f t="shared" si="339"/>
        <v>0</v>
      </c>
      <c r="AR491" s="114">
        <f t="shared" si="338"/>
        <v>0</v>
      </c>
    </row>
    <row r="492" spans="2:44" ht="15" x14ac:dyDescent="0.15">
      <c r="B492" s="506" t="s">
        <v>77</v>
      </c>
      <c r="C492" s="509" t="s">
        <v>78</v>
      </c>
      <c r="D492" s="101" t="s">
        <v>148</v>
      </c>
      <c r="E492" s="129" t="s">
        <v>149</v>
      </c>
      <c r="F492" s="103" t="s">
        <v>167</v>
      </c>
      <c r="G492" s="104" t="s">
        <v>168</v>
      </c>
      <c r="H492" s="104" t="s">
        <v>168</v>
      </c>
      <c r="I492" s="104" t="s">
        <v>168</v>
      </c>
      <c r="J492" s="104" t="s">
        <v>168</v>
      </c>
      <c r="K492" s="104" t="s">
        <v>168</v>
      </c>
      <c r="L492" s="104" t="s">
        <v>167</v>
      </c>
      <c r="M492" s="104" t="s">
        <v>165</v>
      </c>
      <c r="N492" s="104" t="s">
        <v>165</v>
      </c>
      <c r="O492" s="104" t="s">
        <v>168</v>
      </c>
      <c r="P492" s="104" t="s">
        <v>166</v>
      </c>
      <c r="Q492" s="104" t="s">
        <v>168</v>
      </c>
      <c r="R492" s="104" t="s">
        <v>168</v>
      </c>
      <c r="S492" s="104" t="s">
        <v>167</v>
      </c>
      <c r="T492" s="104" t="s">
        <v>168</v>
      </c>
      <c r="U492" s="104" t="s">
        <v>168</v>
      </c>
      <c r="V492" s="104" t="s">
        <v>168</v>
      </c>
      <c r="W492" s="104" t="s">
        <v>168</v>
      </c>
      <c r="X492" s="104" t="s">
        <v>168</v>
      </c>
      <c r="Y492" s="104" t="s">
        <v>166</v>
      </c>
      <c r="Z492" s="104" t="s">
        <v>168</v>
      </c>
      <c r="AA492" s="104" t="s">
        <v>168</v>
      </c>
      <c r="AB492" s="104" t="s">
        <v>168</v>
      </c>
      <c r="AC492" s="104" t="s">
        <v>165</v>
      </c>
      <c r="AD492" s="104" t="s">
        <v>168</v>
      </c>
      <c r="AE492" s="104" t="s">
        <v>168</v>
      </c>
      <c r="AF492" s="104" t="s">
        <v>168</v>
      </c>
      <c r="AG492" s="104" t="s">
        <v>165</v>
      </c>
      <c r="AH492" s="104" t="s">
        <v>168</v>
      </c>
      <c r="AI492" s="104" t="s">
        <v>168</v>
      </c>
      <c r="AJ492" s="176" t="s">
        <v>166</v>
      </c>
      <c r="AK492" s="131"/>
      <c r="AL492" s="114"/>
      <c r="AM492" s="132"/>
      <c r="AN492" s="133"/>
      <c r="AO492" s="513"/>
    </row>
    <row r="493" spans="2:44" x14ac:dyDescent="0.15">
      <c r="B493" s="507"/>
      <c r="C493" s="510"/>
      <c r="D493" s="134" t="s">
        <v>136</v>
      </c>
      <c r="E493" s="108"/>
      <c r="F493" s="169"/>
      <c r="G493" s="126"/>
      <c r="H493" s="126"/>
      <c r="I493" s="126"/>
      <c r="J493" s="126"/>
      <c r="K493" s="126"/>
      <c r="L493" s="126"/>
      <c r="M493" s="126"/>
      <c r="N493" s="126"/>
      <c r="O493" s="126"/>
      <c r="P493" s="126"/>
      <c r="Q493" s="126"/>
      <c r="R493" s="126"/>
      <c r="S493" s="126"/>
      <c r="T493" s="126"/>
      <c r="U493" s="126"/>
      <c r="V493" s="126"/>
      <c r="W493" s="126"/>
      <c r="X493" s="126"/>
      <c r="Y493" s="126"/>
      <c r="Z493" s="126"/>
      <c r="AA493" s="126"/>
      <c r="AB493" s="126"/>
      <c r="AC493" s="126"/>
      <c r="AD493" s="126"/>
      <c r="AE493" s="126"/>
      <c r="AF493" s="126"/>
      <c r="AG493" s="126"/>
      <c r="AH493" s="126"/>
      <c r="AI493" s="126"/>
      <c r="AJ493" s="181"/>
      <c r="AK493" s="112">
        <f>IF(D493="","",COUNT($F$483:$AJ$483)-AL493)</f>
        <v>0</v>
      </c>
      <c r="AL493" s="113">
        <f>IF(D493="","",AQ493+AR493)</f>
        <v>0</v>
      </c>
      <c r="AM493" s="113">
        <f>IF(D493="","",COUNTIF(F493:AJ493,"休"))</f>
        <v>0</v>
      </c>
      <c r="AN493" s="84" t="str">
        <f>IF(D493="","",IFERROR(ROUND(AM493/AK493,3),""))</f>
        <v/>
      </c>
      <c r="AO493" s="513"/>
      <c r="AQ493" s="114">
        <f>+COUNTIF(F493:AJ493,"－")</f>
        <v>0</v>
      </c>
      <c r="AR493" s="114">
        <f>+COUNTIF(F493:AJ493,"外")</f>
        <v>0</v>
      </c>
    </row>
    <row r="494" spans="2:44" x14ac:dyDescent="0.15">
      <c r="B494" s="507"/>
      <c r="C494" s="510"/>
      <c r="D494" s="115" t="s">
        <v>137</v>
      </c>
      <c r="E494" s="135"/>
      <c r="F494" s="116"/>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62"/>
      <c r="AK494" s="112">
        <f t="shared" ref="AK494:AK496" si="340">IF(D494="","",COUNT($F$483:$AJ$483)-AL494)</f>
        <v>0</v>
      </c>
      <c r="AL494" s="113">
        <f t="shared" ref="AL494:AL496" si="341">IF(D494="","",AQ494+AR494)</f>
        <v>0</v>
      </c>
      <c r="AM494" s="113">
        <f t="shared" ref="AM494:AM496" si="342">IF(D494="","",COUNTIF(F494:AJ494,"休"))</f>
        <v>0</v>
      </c>
      <c r="AN494" s="84" t="str">
        <f t="shared" ref="AN494:AN496" si="343">IF(D494="","",IFERROR(ROUND(AM494/AK494,3),""))</f>
        <v/>
      </c>
      <c r="AO494" s="513"/>
      <c r="AQ494" s="114">
        <f>+COUNTIF(F494:AJ494,"－")</f>
        <v>0</v>
      </c>
      <c r="AR494" s="114">
        <f>+COUNTIF(F494:AJ494,"外")</f>
        <v>0</v>
      </c>
    </row>
    <row r="495" spans="2:44" x14ac:dyDescent="0.15">
      <c r="B495" s="507"/>
      <c r="C495" s="510"/>
      <c r="E495" s="135"/>
      <c r="F495" s="116"/>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62"/>
      <c r="AK495" s="112" t="str">
        <f t="shared" si="340"/>
        <v/>
      </c>
      <c r="AL495" s="113" t="str">
        <f t="shared" si="341"/>
        <v/>
      </c>
      <c r="AM495" s="113" t="str">
        <f t="shared" si="342"/>
        <v/>
      </c>
      <c r="AN495" s="84" t="str">
        <f t="shared" si="343"/>
        <v/>
      </c>
      <c r="AO495" s="513"/>
      <c r="AQ495" s="114">
        <f>+COUNTIF(F495:AJ495,"－")</f>
        <v>0</v>
      </c>
      <c r="AR495" s="114">
        <f>+COUNTIF(F495:AJ495,"外")</f>
        <v>0</v>
      </c>
    </row>
    <row r="496" spans="2:44" x14ac:dyDescent="0.15">
      <c r="B496" s="507"/>
      <c r="C496" s="511"/>
      <c r="D496" s="136"/>
      <c r="E496" s="128"/>
      <c r="F496" s="179"/>
      <c r="G496" s="170"/>
      <c r="H496" s="170"/>
      <c r="I496" s="170"/>
      <c r="J496" s="170"/>
      <c r="K496" s="170"/>
      <c r="L496" s="170"/>
      <c r="M496" s="170"/>
      <c r="N496" s="170"/>
      <c r="O496" s="170"/>
      <c r="P496" s="170"/>
      <c r="Q496" s="170"/>
      <c r="R496" s="170"/>
      <c r="S496" s="170"/>
      <c r="T496" s="170"/>
      <c r="U496" s="170"/>
      <c r="V496" s="170"/>
      <c r="W496" s="170"/>
      <c r="X496" s="170"/>
      <c r="Y496" s="170"/>
      <c r="Z496" s="170"/>
      <c r="AA496" s="170"/>
      <c r="AB496" s="170"/>
      <c r="AC496" s="170"/>
      <c r="AD496" s="170"/>
      <c r="AE496" s="170"/>
      <c r="AF496" s="170"/>
      <c r="AG496" s="170"/>
      <c r="AH496" s="170"/>
      <c r="AI496" s="170"/>
      <c r="AJ496" s="180"/>
      <c r="AK496" s="112" t="str">
        <f t="shared" si="340"/>
        <v/>
      </c>
      <c r="AL496" s="113" t="str">
        <f t="shared" si="341"/>
        <v/>
      </c>
      <c r="AM496" s="113" t="str">
        <f t="shared" si="342"/>
        <v/>
      </c>
      <c r="AN496" s="84" t="str">
        <f t="shared" si="343"/>
        <v/>
      </c>
      <c r="AO496" s="513"/>
      <c r="AQ496" s="114">
        <f>+COUNTIF(F496:AJ496,"－")</f>
        <v>0</v>
      </c>
      <c r="AR496" s="114">
        <f>+COUNTIF(F496:AJ496,"外")</f>
        <v>0</v>
      </c>
    </row>
    <row r="497" spans="2:44" ht="15" x14ac:dyDescent="0.15">
      <c r="B497" s="507"/>
      <c r="C497" s="509" t="s">
        <v>79</v>
      </c>
      <c r="D497" s="101" t="s">
        <v>127</v>
      </c>
      <c r="E497" s="138" t="s">
        <v>149</v>
      </c>
      <c r="F497" s="103" t="s">
        <v>110</v>
      </c>
      <c r="G497" s="104" t="s">
        <v>110</v>
      </c>
      <c r="H497" s="104" t="s">
        <v>110</v>
      </c>
      <c r="I497" s="104" t="s">
        <v>110</v>
      </c>
      <c r="J497" s="104" t="s">
        <v>110</v>
      </c>
      <c r="K497" s="104" t="s">
        <v>110</v>
      </c>
      <c r="L497" s="104" t="s">
        <v>110</v>
      </c>
      <c r="M497" s="104" t="s">
        <v>110</v>
      </c>
      <c r="N497" s="104" t="s">
        <v>110</v>
      </c>
      <c r="O497" s="104" t="s">
        <v>110</v>
      </c>
      <c r="P497" s="104" t="s">
        <v>110</v>
      </c>
      <c r="Q497" s="104" t="s">
        <v>110</v>
      </c>
      <c r="R497" s="104" t="s">
        <v>110</v>
      </c>
      <c r="S497" s="104" t="s">
        <v>110</v>
      </c>
      <c r="T497" s="104" t="s">
        <v>110</v>
      </c>
      <c r="U497" s="104" t="s">
        <v>110</v>
      </c>
      <c r="V497" s="104" t="s">
        <v>110</v>
      </c>
      <c r="W497" s="104" t="s">
        <v>110</v>
      </c>
      <c r="X497" s="104" t="s">
        <v>110</v>
      </c>
      <c r="Y497" s="104" t="s">
        <v>110</v>
      </c>
      <c r="Z497" s="104" t="s">
        <v>110</v>
      </c>
      <c r="AA497" s="104" t="s">
        <v>110</v>
      </c>
      <c r="AB497" s="104" t="s">
        <v>110</v>
      </c>
      <c r="AC497" s="104" t="s">
        <v>110</v>
      </c>
      <c r="AD497" s="104" t="s">
        <v>110</v>
      </c>
      <c r="AE497" s="104" t="s">
        <v>110</v>
      </c>
      <c r="AF497" s="104" t="s">
        <v>110</v>
      </c>
      <c r="AG497" s="104" t="s">
        <v>110</v>
      </c>
      <c r="AH497" s="104" t="s">
        <v>110</v>
      </c>
      <c r="AI497" s="104" t="s">
        <v>110</v>
      </c>
      <c r="AJ497" s="176" t="s">
        <v>110</v>
      </c>
      <c r="AK497" s="131"/>
      <c r="AL497" s="114"/>
      <c r="AM497" s="139"/>
      <c r="AN497" s="133"/>
      <c r="AO497" s="513"/>
    </row>
    <row r="498" spans="2:44" x14ac:dyDescent="0.15">
      <c r="B498" s="507"/>
      <c r="C498" s="510"/>
      <c r="D498" s="140" t="s">
        <v>137</v>
      </c>
      <c r="E498" s="108"/>
      <c r="F498" s="169"/>
      <c r="G498" s="126"/>
      <c r="H498" s="126"/>
      <c r="I498" s="126"/>
      <c r="J498" s="126"/>
      <c r="K498" s="126"/>
      <c r="L498" s="126"/>
      <c r="M498" s="126"/>
      <c r="N498" s="126"/>
      <c r="O498" s="126"/>
      <c r="P498" s="126"/>
      <c r="Q498" s="126"/>
      <c r="R498" s="126"/>
      <c r="S498" s="126"/>
      <c r="T498" s="126"/>
      <c r="U498" s="126"/>
      <c r="V498" s="126"/>
      <c r="W498" s="126"/>
      <c r="X498" s="126"/>
      <c r="Y498" s="126"/>
      <c r="Z498" s="126"/>
      <c r="AA498" s="126"/>
      <c r="AB498" s="126"/>
      <c r="AC498" s="126"/>
      <c r="AD498" s="126"/>
      <c r="AE498" s="126"/>
      <c r="AF498" s="126"/>
      <c r="AG498" s="126"/>
      <c r="AH498" s="126"/>
      <c r="AI498" s="126"/>
      <c r="AJ498" s="181"/>
      <c r="AK498" s="112">
        <f>IF(D498="","",COUNT($F$483:$AJ$483)-AL498)</f>
        <v>0</v>
      </c>
      <c r="AL498" s="113">
        <f>IF(D498="","",AQ498+AR498)</f>
        <v>0</v>
      </c>
      <c r="AM498" s="113">
        <f>IF(D498="","",COUNTIF(F498:AJ498,"休"))</f>
        <v>0</v>
      </c>
      <c r="AN498" s="84" t="str">
        <f>IF(D498="","",IFERROR(ROUND(AM498/AK498,3),""))</f>
        <v/>
      </c>
      <c r="AO498" s="513"/>
      <c r="AQ498" s="114">
        <f>+COUNTIF(F498:AJ498,"－")</f>
        <v>0</v>
      </c>
      <c r="AR498" s="114">
        <f>+COUNTIF(F498:AJ498,"外")</f>
        <v>0</v>
      </c>
    </row>
    <row r="499" spans="2:44" x14ac:dyDescent="0.15">
      <c r="B499" s="507"/>
      <c r="C499" s="510"/>
      <c r="E499" s="135"/>
      <c r="F499" s="116"/>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62"/>
      <c r="AK499" s="112" t="str">
        <f t="shared" ref="AK499:AK501" si="344">IF(D499="","",COUNT($F$483:$AJ$483)-AL499)</f>
        <v/>
      </c>
      <c r="AL499" s="113" t="str">
        <f t="shared" ref="AL499:AL501" si="345">IF(D499="","",AQ499+AR499)</f>
        <v/>
      </c>
      <c r="AM499" s="113" t="str">
        <f t="shared" ref="AM499:AM501" si="346">IF(D499="","",COUNTIF(F499:AJ499,"休"))</f>
        <v/>
      </c>
      <c r="AN499" s="84" t="str">
        <f t="shared" ref="AN499:AN501" si="347">IF(D499="","",IFERROR(ROUND(AM499/AK499,3),""))</f>
        <v/>
      </c>
      <c r="AO499" s="513"/>
      <c r="AQ499" s="114">
        <f>+COUNTIF(F499:AJ499,"－")</f>
        <v>0</v>
      </c>
      <c r="AR499" s="114">
        <f>+COUNTIF(F499:AJ499,"外")</f>
        <v>0</v>
      </c>
    </row>
    <row r="500" spans="2:44" x14ac:dyDescent="0.15">
      <c r="B500" s="507"/>
      <c r="C500" s="510"/>
      <c r="E500" s="135"/>
      <c r="F500" s="116"/>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62"/>
      <c r="AK500" s="112" t="str">
        <f t="shared" si="344"/>
        <v/>
      </c>
      <c r="AL500" s="113" t="str">
        <f t="shared" si="345"/>
        <v/>
      </c>
      <c r="AM500" s="113" t="str">
        <f t="shared" si="346"/>
        <v/>
      </c>
      <c r="AN500" s="84" t="str">
        <f t="shared" si="347"/>
        <v/>
      </c>
      <c r="AO500" s="513"/>
      <c r="AQ500" s="114">
        <f>+COUNTIF(F500:AJ500,"－")</f>
        <v>0</v>
      </c>
      <c r="AR500" s="114">
        <f>+COUNTIF(F500:AJ500,"外")</f>
        <v>0</v>
      </c>
    </row>
    <row r="501" spans="2:44" ht="14.25" thickBot="1" x14ac:dyDescent="0.2">
      <c r="B501" s="508"/>
      <c r="C501" s="511"/>
      <c r="D501" s="136"/>
      <c r="E501" s="128"/>
      <c r="F501" s="179"/>
      <c r="G501" s="170"/>
      <c r="H501" s="170"/>
      <c r="I501" s="170"/>
      <c r="J501" s="170"/>
      <c r="K501" s="170"/>
      <c r="L501" s="170"/>
      <c r="M501" s="170"/>
      <c r="N501" s="170"/>
      <c r="O501" s="170"/>
      <c r="P501" s="170"/>
      <c r="Q501" s="170"/>
      <c r="R501" s="170"/>
      <c r="S501" s="170"/>
      <c r="T501" s="170"/>
      <c r="U501" s="170"/>
      <c r="V501" s="170"/>
      <c r="W501" s="170"/>
      <c r="X501" s="170"/>
      <c r="Y501" s="170"/>
      <c r="Z501" s="170"/>
      <c r="AA501" s="170"/>
      <c r="AB501" s="170"/>
      <c r="AC501" s="170"/>
      <c r="AD501" s="170"/>
      <c r="AE501" s="170"/>
      <c r="AF501" s="170"/>
      <c r="AG501" s="170"/>
      <c r="AH501" s="170"/>
      <c r="AI501" s="170"/>
      <c r="AJ501" s="180"/>
      <c r="AK501" s="144" t="str">
        <f t="shared" si="344"/>
        <v/>
      </c>
      <c r="AL501" s="128" t="str">
        <f t="shared" si="345"/>
        <v/>
      </c>
      <c r="AM501" s="128" t="str">
        <f t="shared" si="346"/>
        <v/>
      </c>
      <c r="AN501" s="84" t="str">
        <f t="shared" si="347"/>
        <v/>
      </c>
      <c r="AO501" s="514"/>
      <c r="AQ501" s="114">
        <f>+COUNTIF(F501:AJ501,"－")</f>
        <v>0</v>
      </c>
      <c r="AR501" s="114">
        <f>+COUNTIF(F501:AJ501,"外")</f>
        <v>0</v>
      </c>
    </row>
    <row r="502" spans="2:44" ht="14.25" thickBot="1" x14ac:dyDescent="0.2">
      <c r="B502" s="145"/>
      <c r="C502" s="146"/>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c r="AG502" s="111"/>
      <c r="AH502" s="111"/>
      <c r="AI502" s="111"/>
      <c r="AJ502" s="111"/>
      <c r="AK502" s="147"/>
      <c r="AM502" s="47"/>
      <c r="AN502" s="148" t="s">
        <v>153</v>
      </c>
      <c r="AO502" s="149" t="e">
        <f>IF(AO486&gt;=0.285,"OK","NG")</f>
        <v>#DIV/0!</v>
      </c>
      <c r="AQ502" s="47"/>
      <c r="AR502" s="47"/>
    </row>
    <row r="504" spans="2:44" hidden="1" x14ac:dyDescent="0.15">
      <c r="F504" s="47" t="e">
        <f>YEAR(F507)</f>
        <v>#VALUE!</v>
      </c>
      <c r="G504" s="47" t="e">
        <f>MONTH(F507)</f>
        <v>#VALUE!</v>
      </c>
    </row>
    <row r="505" spans="2:44" x14ac:dyDescent="0.15">
      <c r="B505" s="515"/>
      <c r="C505" s="516"/>
      <c r="D505" s="517"/>
      <c r="E505" s="151" t="s">
        <v>141</v>
      </c>
      <c r="F505" s="523" t="e">
        <f>F507</f>
        <v>#VALUE!</v>
      </c>
      <c r="G505" s="524"/>
      <c r="H505" s="524"/>
      <c r="I505" s="524"/>
      <c r="J505" s="524"/>
      <c r="K505" s="524"/>
      <c r="L505" s="524"/>
      <c r="M505" s="524"/>
      <c r="N505" s="524"/>
      <c r="O505" s="524"/>
      <c r="P505" s="524"/>
      <c r="Q505" s="524"/>
      <c r="R505" s="524"/>
      <c r="S505" s="524"/>
      <c r="T505" s="524"/>
      <c r="U505" s="524"/>
      <c r="V505" s="524"/>
      <c r="W505" s="524"/>
      <c r="X505" s="524"/>
      <c r="Y505" s="524"/>
      <c r="Z505" s="524"/>
      <c r="AA505" s="524"/>
      <c r="AB505" s="524"/>
      <c r="AC505" s="524"/>
      <c r="AD505" s="524"/>
      <c r="AE505" s="524"/>
      <c r="AF505" s="524"/>
      <c r="AG505" s="524"/>
      <c r="AH505" s="524"/>
      <c r="AI505" s="524"/>
      <c r="AJ505" s="524"/>
      <c r="AK505" s="526" t="s">
        <v>80</v>
      </c>
      <c r="AL505" s="529" t="s">
        <v>81</v>
      </c>
      <c r="AM505" s="532" t="s">
        <v>73</v>
      </c>
      <c r="AN505" s="481" t="s">
        <v>142</v>
      </c>
      <c r="AO505" s="479" t="s">
        <v>143</v>
      </c>
      <c r="AQ505" s="502" t="s">
        <v>164</v>
      </c>
      <c r="AR505" s="502" t="s">
        <v>109</v>
      </c>
    </row>
    <row r="506" spans="2:44" hidden="1" x14ac:dyDescent="0.15">
      <c r="B506" s="518"/>
      <c r="C506" s="505"/>
      <c r="D506" s="519"/>
      <c r="E506" s="152"/>
      <c r="F506" s="94" t="e">
        <f>DATE($F504,$G504,1)</f>
        <v>#VALUE!</v>
      </c>
      <c r="G506" s="94" t="e">
        <f t="shared" ref="G506:AJ506" si="348">F506+1</f>
        <v>#VALUE!</v>
      </c>
      <c r="H506" s="94" t="e">
        <f t="shared" si="348"/>
        <v>#VALUE!</v>
      </c>
      <c r="I506" s="94" t="e">
        <f t="shared" si="348"/>
        <v>#VALUE!</v>
      </c>
      <c r="J506" s="94" t="e">
        <f t="shared" si="348"/>
        <v>#VALUE!</v>
      </c>
      <c r="K506" s="94" t="e">
        <f t="shared" si="348"/>
        <v>#VALUE!</v>
      </c>
      <c r="L506" s="94" t="e">
        <f t="shared" si="348"/>
        <v>#VALUE!</v>
      </c>
      <c r="M506" s="94" t="e">
        <f t="shared" si="348"/>
        <v>#VALUE!</v>
      </c>
      <c r="N506" s="94" t="e">
        <f t="shared" si="348"/>
        <v>#VALUE!</v>
      </c>
      <c r="O506" s="94" t="e">
        <f t="shared" si="348"/>
        <v>#VALUE!</v>
      </c>
      <c r="P506" s="94" t="e">
        <f t="shared" si="348"/>
        <v>#VALUE!</v>
      </c>
      <c r="Q506" s="94" t="e">
        <f t="shared" si="348"/>
        <v>#VALUE!</v>
      </c>
      <c r="R506" s="94" t="e">
        <f t="shared" si="348"/>
        <v>#VALUE!</v>
      </c>
      <c r="S506" s="94" t="e">
        <f t="shared" si="348"/>
        <v>#VALUE!</v>
      </c>
      <c r="T506" s="94" t="e">
        <f t="shared" si="348"/>
        <v>#VALUE!</v>
      </c>
      <c r="U506" s="94" t="e">
        <f t="shared" si="348"/>
        <v>#VALUE!</v>
      </c>
      <c r="V506" s="94" t="e">
        <f t="shared" si="348"/>
        <v>#VALUE!</v>
      </c>
      <c r="W506" s="94" t="e">
        <f t="shared" si="348"/>
        <v>#VALUE!</v>
      </c>
      <c r="X506" s="94" t="e">
        <f t="shared" si="348"/>
        <v>#VALUE!</v>
      </c>
      <c r="Y506" s="94" t="e">
        <f t="shared" si="348"/>
        <v>#VALUE!</v>
      </c>
      <c r="Z506" s="94" t="e">
        <f t="shared" si="348"/>
        <v>#VALUE!</v>
      </c>
      <c r="AA506" s="94" t="e">
        <f t="shared" si="348"/>
        <v>#VALUE!</v>
      </c>
      <c r="AB506" s="94" t="e">
        <f t="shared" si="348"/>
        <v>#VALUE!</v>
      </c>
      <c r="AC506" s="94" t="e">
        <f t="shared" si="348"/>
        <v>#VALUE!</v>
      </c>
      <c r="AD506" s="94" t="e">
        <f t="shared" si="348"/>
        <v>#VALUE!</v>
      </c>
      <c r="AE506" s="94" t="e">
        <f t="shared" si="348"/>
        <v>#VALUE!</v>
      </c>
      <c r="AF506" s="94" t="e">
        <f t="shared" si="348"/>
        <v>#VALUE!</v>
      </c>
      <c r="AG506" s="94" t="e">
        <f t="shared" si="348"/>
        <v>#VALUE!</v>
      </c>
      <c r="AH506" s="94" t="e">
        <f t="shared" si="348"/>
        <v>#VALUE!</v>
      </c>
      <c r="AI506" s="94" t="e">
        <f t="shared" si="348"/>
        <v>#VALUE!</v>
      </c>
      <c r="AJ506" s="94" t="e">
        <f t="shared" si="348"/>
        <v>#VALUE!</v>
      </c>
      <c r="AK506" s="527"/>
      <c r="AL506" s="530"/>
      <c r="AM506" s="533"/>
      <c r="AN506" s="481"/>
      <c r="AO506" s="479"/>
      <c r="AQ506" s="502"/>
      <c r="AR506" s="502"/>
    </row>
    <row r="507" spans="2:44" x14ac:dyDescent="0.15">
      <c r="B507" s="518"/>
      <c r="C507" s="505"/>
      <c r="D507" s="519"/>
      <c r="E507" s="153" t="s">
        <v>145</v>
      </c>
      <c r="F507" s="154" t="e">
        <f>IF(EDATE(F482,1)&gt;$F$8,"",EDATE(F482,1))</f>
        <v>#VALUE!</v>
      </c>
      <c r="G507" s="94" t="e">
        <f t="shared" ref="G507:AJ507" si="349">IF(G506&gt;$F$8,"",IF(F507=EOMONTH(DATE($F504,$G504,1),0),"",IF(F507="","",F507+1)))</f>
        <v>#VALUE!</v>
      </c>
      <c r="H507" s="94" t="e">
        <f t="shared" si="349"/>
        <v>#VALUE!</v>
      </c>
      <c r="I507" s="94" t="e">
        <f t="shared" si="349"/>
        <v>#VALUE!</v>
      </c>
      <c r="J507" s="94" t="e">
        <f t="shared" si="349"/>
        <v>#VALUE!</v>
      </c>
      <c r="K507" s="94" t="e">
        <f t="shared" si="349"/>
        <v>#VALUE!</v>
      </c>
      <c r="L507" s="94" t="e">
        <f t="shared" si="349"/>
        <v>#VALUE!</v>
      </c>
      <c r="M507" s="94" t="e">
        <f t="shared" si="349"/>
        <v>#VALUE!</v>
      </c>
      <c r="N507" s="94" t="e">
        <f t="shared" si="349"/>
        <v>#VALUE!</v>
      </c>
      <c r="O507" s="94" t="e">
        <f t="shared" si="349"/>
        <v>#VALUE!</v>
      </c>
      <c r="P507" s="94" t="e">
        <f t="shared" si="349"/>
        <v>#VALUE!</v>
      </c>
      <c r="Q507" s="94" t="e">
        <f t="shared" si="349"/>
        <v>#VALUE!</v>
      </c>
      <c r="R507" s="94" t="e">
        <f t="shared" si="349"/>
        <v>#VALUE!</v>
      </c>
      <c r="S507" s="94" t="e">
        <f t="shared" si="349"/>
        <v>#VALUE!</v>
      </c>
      <c r="T507" s="94" t="e">
        <f t="shared" si="349"/>
        <v>#VALUE!</v>
      </c>
      <c r="U507" s="94" t="e">
        <f t="shared" si="349"/>
        <v>#VALUE!</v>
      </c>
      <c r="V507" s="94" t="e">
        <f t="shared" si="349"/>
        <v>#VALUE!</v>
      </c>
      <c r="W507" s="94" t="e">
        <f t="shared" si="349"/>
        <v>#VALUE!</v>
      </c>
      <c r="X507" s="94" t="e">
        <f t="shared" si="349"/>
        <v>#VALUE!</v>
      </c>
      <c r="Y507" s="94" t="e">
        <f t="shared" si="349"/>
        <v>#VALUE!</v>
      </c>
      <c r="Z507" s="94" t="e">
        <f t="shared" si="349"/>
        <v>#VALUE!</v>
      </c>
      <c r="AA507" s="94" t="e">
        <f t="shared" si="349"/>
        <v>#VALUE!</v>
      </c>
      <c r="AB507" s="94" t="e">
        <f t="shared" si="349"/>
        <v>#VALUE!</v>
      </c>
      <c r="AC507" s="94" t="e">
        <f t="shared" si="349"/>
        <v>#VALUE!</v>
      </c>
      <c r="AD507" s="94" t="e">
        <f t="shared" si="349"/>
        <v>#VALUE!</v>
      </c>
      <c r="AE507" s="94" t="e">
        <f t="shared" si="349"/>
        <v>#VALUE!</v>
      </c>
      <c r="AF507" s="94" t="e">
        <f t="shared" si="349"/>
        <v>#VALUE!</v>
      </c>
      <c r="AG507" s="94" t="e">
        <f t="shared" si="349"/>
        <v>#VALUE!</v>
      </c>
      <c r="AH507" s="94" t="e">
        <f t="shared" si="349"/>
        <v>#VALUE!</v>
      </c>
      <c r="AI507" s="94" t="e">
        <f t="shared" si="349"/>
        <v>#VALUE!</v>
      </c>
      <c r="AJ507" s="94" t="e">
        <f t="shared" si="349"/>
        <v>#VALUE!</v>
      </c>
      <c r="AK507" s="527"/>
      <c r="AL507" s="530"/>
      <c r="AM507" s="533"/>
      <c r="AN507" s="481"/>
      <c r="AO507" s="479"/>
      <c r="AQ507" s="502"/>
      <c r="AR507" s="502"/>
    </row>
    <row r="508" spans="2:44" x14ac:dyDescent="0.15">
      <c r="B508" s="520"/>
      <c r="C508" s="521"/>
      <c r="D508" s="522"/>
      <c r="E508" s="89" t="s">
        <v>65</v>
      </c>
      <c r="F508" s="155" t="str">
        <f>IFERROR(TEXT(WEEKDAY(+F507),"aaa"),"")</f>
        <v/>
      </c>
      <c r="G508" s="155" t="str">
        <f t="shared" ref="G508:AJ508" si="350">IFERROR(TEXT(WEEKDAY(+G507),"aaa"),"")</f>
        <v/>
      </c>
      <c r="H508" s="155" t="str">
        <f t="shared" si="350"/>
        <v/>
      </c>
      <c r="I508" s="155" t="str">
        <f t="shared" si="350"/>
        <v/>
      </c>
      <c r="J508" s="155" t="str">
        <f t="shared" si="350"/>
        <v/>
      </c>
      <c r="K508" s="155" t="str">
        <f t="shared" si="350"/>
        <v/>
      </c>
      <c r="L508" s="155" t="str">
        <f t="shared" si="350"/>
        <v/>
      </c>
      <c r="M508" s="155" t="str">
        <f t="shared" si="350"/>
        <v/>
      </c>
      <c r="N508" s="155" t="str">
        <f t="shared" si="350"/>
        <v/>
      </c>
      <c r="O508" s="155" t="str">
        <f t="shared" si="350"/>
        <v/>
      </c>
      <c r="P508" s="155" t="str">
        <f t="shared" si="350"/>
        <v/>
      </c>
      <c r="Q508" s="155" t="str">
        <f t="shared" si="350"/>
        <v/>
      </c>
      <c r="R508" s="155" t="str">
        <f t="shared" si="350"/>
        <v/>
      </c>
      <c r="S508" s="155" t="str">
        <f t="shared" si="350"/>
        <v/>
      </c>
      <c r="T508" s="155" t="str">
        <f t="shared" si="350"/>
        <v/>
      </c>
      <c r="U508" s="155" t="str">
        <f t="shared" si="350"/>
        <v/>
      </c>
      <c r="V508" s="155" t="str">
        <f t="shared" si="350"/>
        <v/>
      </c>
      <c r="W508" s="155" t="str">
        <f t="shared" si="350"/>
        <v/>
      </c>
      <c r="X508" s="155" t="str">
        <f t="shared" si="350"/>
        <v/>
      </c>
      <c r="Y508" s="155" t="str">
        <f t="shared" si="350"/>
        <v/>
      </c>
      <c r="Z508" s="155" t="str">
        <f t="shared" si="350"/>
        <v/>
      </c>
      <c r="AA508" s="155" t="str">
        <f t="shared" si="350"/>
        <v/>
      </c>
      <c r="AB508" s="155" t="str">
        <f t="shared" si="350"/>
        <v/>
      </c>
      <c r="AC508" s="155" t="str">
        <f t="shared" si="350"/>
        <v/>
      </c>
      <c r="AD508" s="155" t="str">
        <f t="shared" si="350"/>
        <v/>
      </c>
      <c r="AE508" s="155" t="str">
        <f t="shared" si="350"/>
        <v/>
      </c>
      <c r="AF508" s="155" t="str">
        <f t="shared" si="350"/>
        <v/>
      </c>
      <c r="AG508" s="155" t="str">
        <f t="shared" si="350"/>
        <v/>
      </c>
      <c r="AH508" s="155" t="str">
        <f t="shared" si="350"/>
        <v/>
      </c>
      <c r="AI508" s="155" t="str">
        <f t="shared" si="350"/>
        <v/>
      </c>
      <c r="AJ508" s="155" t="str">
        <f t="shared" si="350"/>
        <v/>
      </c>
      <c r="AK508" s="527"/>
      <c r="AL508" s="530"/>
      <c r="AM508" s="533"/>
      <c r="AN508" s="481"/>
      <c r="AO508" s="479"/>
      <c r="AQ508" s="502"/>
      <c r="AR508" s="502"/>
    </row>
    <row r="509" spans="2:44" ht="21" customHeight="1" x14ac:dyDescent="0.15">
      <c r="B509" s="156" t="s">
        <v>146</v>
      </c>
      <c r="C509" s="157" t="s">
        <v>126</v>
      </c>
      <c r="D509" s="101" t="s">
        <v>155</v>
      </c>
      <c r="E509" s="102" t="s">
        <v>149</v>
      </c>
      <c r="F509" s="103" t="s">
        <v>110</v>
      </c>
      <c r="G509" s="104" t="s">
        <v>110</v>
      </c>
      <c r="H509" s="104" t="s">
        <v>110</v>
      </c>
      <c r="I509" s="104" t="s">
        <v>110</v>
      </c>
      <c r="J509" s="104" t="s">
        <v>110</v>
      </c>
      <c r="K509" s="104" t="s">
        <v>110</v>
      </c>
      <c r="L509" s="104" t="s">
        <v>110</v>
      </c>
      <c r="M509" s="104" t="s">
        <v>110</v>
      </c>
      <c r="N509" s="104" t="s">
        <v>110</v>
      </c>
      <c r="O509" s="104" t="s">
        <v>110</v>
      </c>
      <c r="P509" s="104" t="s">
        <v>110</v>
      </c>
      <c r="Q509" s="104" t="s">
        <v>110</v>
      </c>
      <c r="R509" s="104" t="s">
        <v>110</v>
      </c>
      <c r="S509" s="104" t="s">
        <v>110</v>
      </c>
      <c r="T509" s="104" t="s">
        <v>110</v>
      </c>
      <c r="U509" s="104" t="s">
        <v>110</v>
      </c>
      <c r="V509" s="104" t="s">
        <v>110</v>
      </c>
      <c r="W509" s="104" t="s">
        <v>110</v>
      </c>
      <c r="X509" s="104" t="s">
        <v>110</v>
      </c>
      <c r="Y509" s="104" t="s">
        <v>110</v>
      </c>
      <c r="Z509" s="104" t="s">
        <v>110</v>
      </c>
      <c r="AA509" s="104" t="s">
        <v>110</v>
      </c>
      <c r="AB509" s="104" t="s">
        <v>110</v>
      </c>
      <c r="AC509" s="104" t="s">
        <v>110</v>
      </c>
      <c r="AD509" s="104" t="s">
        <v>110</v>
      </c>
      <c r="AE509" s="104" t="s">
        <v>110</v>
      </c>
      <c r="AF509" s="104" t="s">
        <v>110</v>
      </c>
      <c r="AG509" s="104" t="s">
        <v>110</v>
      </c>
      <c r="AH509" s="104" t="s">
        <v>110</v>
      </c>
      <c r="AI509" s="104" t="s">
        <v>110</v>
      </c>
      <c r="AJ509" s="176" t="s">
        <v>110</v>
      </c>
      <c r="AK509" s="528"/>
      <c r="AL509" s="531"/>
      <c r="AM509" s="534"/>
      <c r="AN509" s="106" t="s">
        <v>159</v>
      </c>
      <c r="AO509" s="105" t="s">
        <v>108</v>
      </c>
      <c r="AQ509" s="503"/>
      <c r="AR509" s="503"/>
    </row>
    <row r="510" spans="2:44" ht="13.5" customHeight="1" x14ac:dyDescent="0.15">
      <c r="B510" s="506" t="s">
        <v>75</v>
      </c>
      <c r="C510" s="509" t="s">
        <v>76</v>
      </c>
      <c r="D510" s="107" t="s">
        <v>136</v>
      </c>
      <c r="E510" s="108"/>
      <c r="F510" s="177"/>
      <c r="G510" s="165"/>
      <c r="H510" s="165"/>
      <c r="I510" s="165"/>
      <c r="J510" s="165"/>
      <c r="K510" s="165"/>
      <c r="L510" s="165"/>
      <c r="M510" s="165"/>
      <c r="N510" s="165"/>
      <c r="O510" s="165"/>
      <c r="P510" s="165"/>
      <c r="Q510" s="165"/>
      <c r="R510" s="165"/>
      <c r="S510" s="165"/>
      <c r="T510" s="165"/>
      <c r="U510" s="165"/>
      <c r="V510" s="165"/>
      <c r="W510" s="165"/>
      <c r="X510" s="165"/>
      <c r="Y510" s="165"/>
      <c r="Z510" s="165"/>
      <c r="AA510" s="165"/>
      <c r="AB510" s="165"/>
      <c r="AC510" s="165"/>
      <c r="AD510" s="165"/>
      <c r="AE510" s="165"/>
      <c r="AF510" s="165"/>
      <c r="AG510" s="165"/>
      <c r="AH510" s="165"/>
      <c r="AI510" s="165"/>
      <c r="AJ510" s="178"/>
      <c r="AK510" s="112">
        <f>IF(D510="","",COUNT($F$507:$AJ$507)-AL510)</f>
        <v>0</v>
      </c>
      <c r="AL510" s="113">
        <f>IF(D510="","",AQ510+AR510)</f>
        <v>0</v>
      </c>
      <c r="AM510" s="113">
        <f>IF(D510="","",COUNTIF(F510:AJ510,"休"))</f>
        <v>0</v>
      </c>
      <c r="AN510" s="84" t="str">
        <f>IF(D510="","",IFERROR(ROUND(AM510/AK510,3),""))</f>
        <v/>
      </c>
      <c r="AO510" s="512" t="e">
        <f>ROUND(AVERAGE(AN510:AN525),3)</f>
        <v>#DIV/0!</v>
      </c>
      <c r="AQ510" s="114">
        <f>+COUNTIF(F510:AJ510,"－")</f>
        <v>0</v>
      </c>
      <c r="AR510" s="114">
        <f>+COUNTIF(F510:AJ510,"外")</f>
        <v>0</v>
      </c>
    </row>
    <row r="511" spans="2:44" ht="13.5" customHeight="1" x14ac:dyDescent="0.15">
      <c r="B511" s="507"/>
      <c r="C511" s="510"/>
      <c r="D511" s="115" t="s">
        <v>137</v>
      </c>
      <c r="E511" s="108"/>
      <c r="F511" s="116"/>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62"/>
      <c r="AK511" s="112">
        <f t="shared" ref="AK511:AK515" si="351">IF(D511="","",COUNT($F$507:$AJ$507)-AL511)</f>
        <v>0</v>
      </c>
      <c r="AL511" s="113">
        <f t="shared" ref="AL511:AL515" si="352">IF(D511="","",AQ511+AR511)</f>
        <v>0</v>
      </c>
      <c r="AM511" s="113">
        <f t="shared" ref="AM511:AM515" si="353">IF(D511="","",COUNTIF(F511:AJ511,"休"))</f>
        <v>0</v>
      </c>
      <c r="AN511" s="84" t="str">
        <f t="shared" ref="AN511:AN515" si="354">IF(D511="","",IFERROR(ROUND(AM511/AK511,3),""))</f>
        <v/>
      </c>
      <c r="AO511" s="513"/>
      <c r="AQ511" s="114">
        <f>+COUNTIF(F511:AJ511,"－")</f>
        <v>0</v>
      </c>
      <c r="AR511" s="114">
        <f>+COUNTIF(F511:AJ511,"外")</f>
        <v>0</v>
      </c>
    </row>
    <row r="512" spans="2:44" x14ac:dyDescent="0.15">
      <c r="B512" s="507"/>
      <c r="C512" s="510"/>
      <c r="D512" s="120" t="s">
        <v>138</v>
      </c>
      <c r="E512" s="108"/>
      <c r="F512" s="116"/>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62"/>
      <c r="AK512" s="112">
        <f t="shared" si="351"/>
        <v>0</v>
      </c>
      <c r="AL512" s="113">
        <f t="shared" si="352"/>
        <v>0</v>
      </c>
      <c r="AM512" s="113">
        <f t="shared" si="353"/>
        <v>0</v>
      </c>
      <c r="AN512" s="84" t="str">
        <f t="shared" si="354"/>
        <v/>
      </c>
      <c r="AO512" s="513"/>
      <c r="AQ512" s="114">
        <f>+COUNTIF(F512:AJ512,"－")</f>
        <v>0</v>
      </c>
      <c r="AR512" s="114">
        <f t="shared" ref="AR512:AR515" si="355">+COUNTIF(F512:AJ512,"外")</f>
        <v>0</v>
      </c>
    </row>
    <row r="513" spans="2:44" x14ac:dyDescent="0.15">
      <c r="B513" s="507"/>
      <c r="C513" s="510"/>
      <c r="D513" s="120" t="s">
        <v>139</v>
      </c>
      <c r="E513" s="121"/>
      <c r="F513" s="116"/>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62"/>
      <c r="AK513" s="112">
        <f t="shared" si="351"/>
        <v>0</v>
      </c>
      <c r="AL513" s="113">
        <f t="shared" si="352"/>
        <v>0</v>
      </c>
      <c r="AM513" s="113">
        <f t="shared" si="353"/>
        <v>0</v>
      </c>
      <c r="AN513" s="84" t="str">
        <f t="shared" si="354"/>
        <v/>
      </c>
      <c r="AO513" s="513"/>
      <c r="AQ513" s="114">
        <f>+COUNTIF(F513:AJ513,"－")</f>
        <v>0</v>
      </c>
      <c r="AR513" s="114">
        <f t="shared" si="355"/>
        <v>0</v>
      </c>
    </row>
    <row r="514" spans="2:44" x14ac:dyDescent="0.15">
      <c r="B514" s="507"/>
      <c r="C514" s="510"/>
      <c r="D514" s="120" t="s">
        <v>140</v>
      </c>
      <c r="E514" s="108"/>
      <c r="F514" s="116"/>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62"/>
      <c r="AK514" s="112">
        <f t="shared" si="351"/>
        <v>0</v>
      </c>
      <c r="AL514" s="113">
        <f t="shared" si="352"/>
        <v>0</v>
      </c>
      <c r="AM514" s="113">
        <f t="shared" si="353"/>
        <v>0</v>
      </c>
      <c r="AN514" s="84" t="str">
        <f t="shared" si="354"/>
        <v/>
      </c>
      <c r="AO514" s="513"/>
      <c r="AQ514" s="114">
        <f t="shared" ref="AQ514:AQ515" si="356">+COUNTIF(F514:AJ514,"－")</f>
        <v>0</v>
      </c>
      <c r="AR514" s="114">
        <f t="shared" si="355"/>
        <v>0</v>
      </c>
    </row>
    <row r="515" spans="2:44" x14ac:dyDescent="0.15">
      <c r="B515" s="508"/>
      <c r="C515" s="511"/>
      <c r="D515" s="122">
        <f>E$30</f>
        <v>0</v>
      </c>
      <c r="E515" s="123"/>
      <c r="F515" s="179"/>
      <c r="G515" s="170"/>
      <c r="H515" s="170"/>
      <c r="I515" s="170"/>
      <c r="J515" s="170"/>
      <c r="K515" s="170"/>
      <c r="L515" s="170"/>
      <c r="M515" s="170"/>
      <c r="N515" s="170"/>
      <c r="O515" s="170"/>
      <c r="P515" s="170"/>
      <c r="Q515" s="170"/>
      <c r="R515" s="170"/>
      <c r="S515" s="170"/>
      <c r="T515" s="170"/>
      <c r="U515" s="170"/>
      <c r="V515" s="170"/>
      <c r="W515" s="170"/>
      <c r="X515" s="170"/>
      <c r="Y515" s="170"/>
      <c r="Z515" s="170"/>
      <c r="AA515" s="170"/>
      <c r="AB515" s="170"/>
      <c r="AC515" s="170"/>
      <c r="AD515" s="170"/>
      <c r="AE515" s="170"/>
      <c r="AF515" s="170"/>
      <c r="AG515" s="170"/>
      <c r="AH515" s="170"/>
      <c r="AI515" s="170"/>
      <c r="AJ515" s="180"/>
      <c r="AK515" s="112">
        <f t="shared" si="351"/>
        <v>0</v>
      </c>
      <c r="AL515" s="113">
        <f t="shared" si="352"/>
        <v>0</v>
      </c>
      <c r="AM515" s="128">
        <f t="shared" si="353"/>
        <v>0</v>
      </c>
      <c r="AN515" s="84" t="str">
        <f t="shared" si="354"/>
        <v/>
      </c>
      <c r="AO515" s="513"/>
      <c r="AQ515" s="114">
        <f t="shared" si="356"/>
        <v>0</v>
      </c>
      <c r="AR515" s="114">
        <f t="shared" si="355"/>
        <v>0</v>
      </c>
    </row>
    <row r="516" spans="2:44" ht="15" x14ac:dyDescent="0.15">
      <c r="B516" s="506" t="s">
        <v>77</v>
      </c>
      <c r="C516" s="509" t="s">
        <v>78</v>
      </c>
      <c r="D516" s="101" t="s">
        <v>127</v>
      </c>
      <c r="E516" s="129" t="s">
        <v>149</v>
      </c>
      <c r="F516" s="103" t="s">
        <v>165</v>
      </c>
      <c r="G516" s="104" t="s">
        <v>167</v>
      </c>
      <c r="H516" s="104" t="s">
        <v>166</v>
      </c>
      <c r="I516" s="104" t="s">
        <v>166</v>
      </c>
      <c r="J516" s="104" t="s">
        <v>165</v>
      </c>
      <c r="K516" s="104" t="s">
        <v>167</v>
      </c>
      <c r="L516" s="104" t="s">
        <v>167</v>
      </c>
      <c r="M516" s="104" t="s">
        <v>168</v>
      </c>
      <c r="N516" s="104" t="s">
        <v>167</v>
      </c>
      <c r="O516" s="104" t="s">
        <v>165</v>
      </c>
      <c r="P516" s="104" t="s">
        <v>165</v>
      </c>
      <c r="Q516" s="104" t="s">
        <v>167</v>
      </c>
      <c r="R516" s="104" t="s">
        <v>165</v>
      </c>
      <c r="S516" s="104" t="s">
        <v>168</v>
      </c>
      <c r="T516" s="104" t="s">
        <v>165</v>
      </c>
      <c r="U516" s="104" t="s">
        <v>168</v>
      </c>
      <c r="V516" s="104" t="s">
        <v>168</v>
      </c>
      <c r="W516" s="104" t="s">
        <v>168</v>
      </c>
      <c r="X516" s="104" t="s">
        <v>167</v>
      </c>
      <c r="Y516" s="104" t="s">
        <v>165</v>
      </c>
      <c r="Z516" s="104" t="s">
        <v>166</v>
      </c>
      <c r="AA516" s="104" t="s">
        <v>165</v>
      </c>
      <c r="AB516" s="104" t="s">
        <v>167</v>
      </c>
      <c r="AC516" s="104" t="s">
        <v>165</v>
      </c>
      <c r="AD516" s="104" t="s">
        <v>167</v>
      </c>
      <c r="AE516" s="104" t="s">
        <v>165</v>
      </c>
      <c r="AF516" s="104" t="s">
        <v>168</v>
      </c>
      <c r="AG516" s="104" t="s">
        <v>165</v>
      </c>
      <c r="AH516" s="104" t="s">
        <v>168</v>
      </c>
      <c r="AI516" s="104" t="s">
        <v>166</v>
      </c>
      <c r="AJ516" s="176" t="s">
        <v>168</v>
      </c>
      <c r="AK516" s="131"/>
      <c r="AL516" s="114"/>
      <c r="AM516" s="132"/>
      <c r="AN516" s="133"/>
      <c r="AO516" s="513"/>
    </row>
    <row r="517" spans="2:44" x14ac:dyDescent="0.15">
      <c r="B517" s="507"/>
      <c r="C517" s="510"/>
      <c r="D517" s="134" t="s">
        <v>136</v>
      </c>
      <c r="E517" s="108"/>
      <c r="F517" s="169"/>
      <c r="G517" s="126"/>
      <c r="H517" s="126"/>
      <c r="I517" s="126"/>
      <c r="J517" s="126"/>
      <c r="K517" s="126"/>
      <c r="L517" s="126"/>
      <c r="M517" s="126"/>
      <c r="N517" s="126"/>
      <c r="O517" s="126"/>
      <c r="P517" s="126"/>
      <c r="Q517" s="126"/>
      <c r="R517" s="126"/>
      <c r="S517" s="126"/>
      <c r="T517" s="126"/>
      <c r="U517" s="126"/>
      <c r="V517" s="126"/>
      <c r="W517" s="126"/>
      <c r="X517" s="126"/>
      <c r="Y517" s="126"/>
      <c r="Z517" s="126"/>
      <c r="AA517" s="126"/>
      <c r="AB517" s="126"/>
      <c r="AC517" s="126"/>
      <c r="AD517" s="126"/>
      <c r="AE517" s="126"/>
      <c r="AF517" s="126"/>
      <c r="AG517" s="126"/>
      <c r="AH517" s="126"/>
      <c r="AI517" s="126"/>
      <c r="AJ517" s="181"/>
      <c r="AK517" s="112">
        <f>IF(D517="","",COUNT($F$507:$AJ$507)-AL517)</f>
        <v>0</v>
      </c>
      <c r="AL517" s="113">
        <f>IF(D517="","",AQ517+AR517)</f>
        <v>0</v>
      </c>
      <c r="AM517" s="113">
        <f>IF(D517="","",COUNTIF(F517:AJ517,"休"))</f>
        <v>0</v>
      </c>
      <c r="AN517" s="84" t="str">
        <f>IF(D517="","",IFERROR(ROUND(AM517/AK517,3),""))</f>
        <v/>
      </c>
      <c r="AO517" s="513"/>
      <c r="AQ517" s="114">
        <f>+COUNTIF(F517:AJ517,"－")</f>
        <v>0</v>
      </c>
      <c r="AR517" s="114">
        <f>+COUNTIF(F517:AJ517,"外")</f>
        <v>0</v>
      </c>
    </row>
    <row r="518" spans="2:44" x14ac:dyDescent="0.15">
      <c r="B518" s="507"/>
      <c r="C518" s="510"/>
      <c r="D518" s="115" t="s">
        <v>137</v>
      </c>
      <c r="E518" s="135"/>
      <c r="F518" s="116"/>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62"/>
      <c r="AK518" s="112">
        <f t="shared" ref="AK518:AK520" si="357">IF(D518="","",COUNT($F$507:$AJ$507)-AL518)</f>
        <v>0</v>
      </c>
      <c r="AL518" s="113">
        <f t="shared" ref="AL518:AL520" si="358">IF(D518="","",AQ518+AR518)</f>
        <v>0</v>
      </c>
      <c r="AM518" s="113">
        <f t="shared" ref="AM518:AM520" si="359">IF(D518="","",COUNTIF(F518:AJ518,"休"))</f>
        <v>0</v>
      </c>
      <c r="AN518" s="84" t="str">
        <f t="shared" ref="AN518:AN520" si="360">IF(D518="","",IFERROR(ROUND(AM518/AK518,3),""))</f>
        <v/>
      </c>
      <c r="AO518" s="513"/>
      <c r="AQ518" s="114">
        <f>+COUNTIF(F518:AJ518,"－")</f>
        <v>0</v>
      </c>
      <c r="AR518" s="114">
        <f>+COUNTIF(F518:AJ518,"外")</f>
        <v>0</v>
      </c>
    </row>
    <row r="519" spans="2:44" x14ac:dyDescent="0.15">
      <c r="B519" s="507"/>
      <c r="C519" s="510"/>
      <c r="E519" s="135"/>
      <c r="F519" s="116"/>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62"/>
      <c r="AK519" s="112" t="str">
        <f t="shared" si="357"/>
        <v/>
      </c>
      <c r="AL519" s="113" t="str">
        <f t="shared" si="358"/>
        <v/>
      </c>
      <c r="AM519" s="113" t="str">
        <f t="shared" si="359"/>
        <v/>
      </c>
      <c r="AN519" s="84" t="str">
        <f t="shared" si="360"/>
        <v/>
      </c>
      <c r="AO519" s="513"/>
      <c r="AQ519" s="114">
        <f>+COUNTIF(F519:AJ519,"－")</f>
        <v>0</v>
      </c>
      <c r="AR519" s="114">
        <f>+COUNTIF(F519:AJ519,"外")</f>
        <v>0</v>
      </c>
    </row>
    <row r="520" spans="2:44" x14ac:dyDescent="0.15">
      <c r="B520" s="507"/>
      <c r="C520" s="511"/>
      <c r="D520" s="136"/>
      <c r="E520" s="128"/>
      <c r="F520" s="179"/>
      <c r="G520" s="170"/>
      <c r="H520" s="170"/>
      <c r="I520" s="170"/>
      <c r="J520" s="170"/>
      <c r="K520" s="170"/>
      <c r="L520" s="170"/>
      <c r="M520" s="170"/>
      <c r="N520" s="170"/>
      <c r="O520" s="170"/>
      <c r="P520" s="170"/>
      <c r="Q520" s="170"/>
      <c r="R520" s="170"/>
      <c r="S520" s="170"/>
      <c r="T520" s="170"/>
      <c r="U520" s="170"/>
      <c r="V520" s="170"/>
      <c r="W520" s="170"/>
      <c r="X520" s="170"/>
      <c r="Y520" s="170"/>
      <c r="Z520" s="170"/>
      <c r="AA520" s="170"/>
      <c r="AB520" s="170"/>
      <c r="AC520" s="170"/>
      <c r="AD520" s="170"/>
      <c r="AE520" s="170"/>
      <c r="AF520" s="170"/>
      <c r="AG520" s="170"/>
      <c r="AH520" s="170"/>
      <c r="AI520" s="170"/>
      <c r="AJ520" s="180"/>
      <c r="AK520" s="112" t="str">
        <f t="shared" si="357"/>
        <v/>
      </c>
      <c r="AL520" s="113" t="str">
        <f t="shared" si="358"/>
        <v/>
      </c>
      <c r="AM520" s="113" t="str">
        <f t="shared" si="359"/>
        <v/>
      </c>
      <c r="AN520" s="84" t="str">
        <f t="shared" si="360"/>
        <v/>
      </c>
      <c r="AO520" s="513"/>
      <c r="AQ520" s="114">
        <f>+COUNTIF(F520:AJ520,"－")</f>
        <v>0</v>
      </c>
      <c r="AR520" s="114">
        <f>+COUNTIF(F520:AJ520,"外")</f>
        <v>0</v>
      </c>
    </row>
    <row r="521" spans="2:44" ht="15" x14ac:dyDescent="0.15">
      <c r="B521" s="507"/>
      <c r="C521" s="509" t="s">
        <v>79</v>
      </c>
      <c r="D521" s="101" t="s">
        <v>127</v>
      </c>
      <c r="E521" s="138" t="s">
        <v>149</v>
      </c>
      <c r="F521" s="103" t="s">
        <v>110</v>
      </c>
      <c r="G521" s="104" t="s">
        <v>110</v>
      </c>
      <c r="H521" s="104" t="s">
        <v>110</v>
      </c>
      <c r="I521" s="104" t="s">
        <v>110</v>
      </c>
      <c r="J521" s="104" t="s">
        <v>110</v>
      </c>
      <c r="K521" s="104" t="s">
        <v>110</v>
      </c>
      <c r="L521" s="104" t="s">
        <v>110</v>
      </c>
      <c r="M521" s="104" t="s">
        <v>110</v>
      </c>
      <c r="N521" s="104" t="s">
        <v>110</v>
      </c>
      <c r="O521" s="104" t="s">
        <v>110</v>
      </c>
      <c r="P521" s="104" t="s">
        <v>110</v>
      </c>
      <c r="Q521" s="104" t="s">
        <v>110</v>
      </c>
      <c r="R521" s="104" t="s">
        <v>110</v>
      </c>
      <c r="S521" s="104" t="s">
        <v>110</v>
      </c>
      <c r="T521" s="104" t="s">
        <v>110</v>
      </c>
      <c r="U521" s="104" t="s">
        <v>110</v>
      </c>
      <c r="V521" s="104" t="s">
        <v>110</v>
      </c>
      <c r="W521" s="104" t="s">
        <v>110</v>
      </c>
      <c r="X521" s="104" t="s">
        <v>110</v>
      </c>
      <c r="Y521" s="104" t="s">
        <v>110</v>
      </c>
      <c r="Z521" s="104" t="s">
        <v>110</v>
      </c>
      <c r="AA521" s="104" t="s">
        <v>110</v>
      </c>
      <c r="AB521" s="104" t="s">
        <v>110</v>
      </c>
      <c r="AC521" s="104" t="s">
        <v>110</v>
      </c>
      <c r="AD521" s="104" t="s">
        <v>110</v>
      </c>
      <c r="AE521" s="104" t="s">
        <v>110</v>
      </c>
      <c r="AF521" s="104" t="s">
        <v>110</v>
      </c>
      <c r="AG521" s="104" t="s">
        <v>110</v>
      </c>
      <c r="AH521" s="104" t="s">
        <v>110</v>
      </c>
      <c r="AI521" s="104" t="s">
        <v>110</v>
      </c>
      <c r="AJ521" s="176" t="s">
        <v>110</v>
      </c>
      <c r="AK521" s="131"/>
      <c r="AL521" s="114"/>
      <c r="AM521" s="139"/>
      <c r="AN521" s="133"/>
      <c r="AO521" s="513"/>
    </row>
    <row r="522" spans="2:44" x14ac:dyDescent="0.15">
      <c r="B522" s="507"/>
      <c r="C522" s="510"/>
      <c r="D522" s="140" t="s">
        <v>137</v>
      </c>
      <c r="E522" s="108"/>
      <c r="F522" s="169"/>
      <c r="G522" s="126"/>
      <c r="H522" s="126"/>
      <c r="I522" s="126"/>
      <c r="J522" s="126"/>
      <c r="K522" s="126"/>
      <c r="L522" s="126"/>
      <c r="M522" s="126"/>
      <c r="N522" s="126"/>
      <c r="O522" s="126"/>
      <c r="P522" s="126"/>
      <c r="Q522" s="126"/>
      <c r="R522" s="126"/>
      <c r="S522" s="126"/>
      <c r="T522" s="126"/>
      <c r="U522" s="126"/>
      <c r="V522" s="126"/>
      <c r="W522" s="126"/>
      <c r="X522" s="126"/>
      <c r="Y522" s="126"/>
      <c r="Z522" s="126"/>
      <c r="AA522" s="126"/>
      <c r="AB522" s="126"/>
      <c r="AC522" s="126"/>
      <c r="AD522" s="126"/>
      <c r="AE522" s="126"/>
      <c r="AF522" s="126"/>
      <c r="AG522" s="126"/>
      <c r="AH522" s="126"/>
      <c r="AI522" s="126"/>
      <c r="AJ522" s="181"/>
      <c r="AK522" s="112">
        <f>IF(D522="","",COUNT($F$507:$AJ$507)-AL522)</f>
        <v>0</v>
      </c>
      <c r="AL522" s="113">
        <f>IF(D522="","",AQ522+AR522)</f>
        <v>0</v>
      </c>
      <c r="AM522" s="113">
        <f>IF(D522="","",COUNTIF(F522:AJ522,"休"))</f>
        <v>0</v>
      </c>
      <c r="AN522" s="84" t="str">
        <f>IF(D522="","",IFERROR(ROUND(AM522/AK522,3),""))</f>
        <v/>
      </c>
      <c r="AO522" s="513"/>
      <c r="AQ522" s="114">
        <f>+COUNTIF(F522:AJ522,"－")</f>
        <v>0</v>
      </c>
      <c r="AR522" s="114">
        <f>+COUNTIF(F522:AJ522,"外")</f>
        <v>0</v>
      </c>
    </row>
    <row r="523" spans="2:44" x14ac:dyDescent="0.15">
      <c r="B523" s="507"/>
      <c r="C523" s="510"/>
      <c r="E523" s="135"/>
      <c r="F523" s="116"/>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62"/>
      <c r="AK523" s="112" t="str">
        <f t="shared" ref="AK523:AK525" si="361">IF(D523="","",COUNT($F$507:$AJ$507)-AL523)</f>
        <v/>
      </c>
      <c r="AL523" s="113" t="str">
        <f t="shared" ref="AL523:AL525" si="362">IF(D523="","",AQ523+AR523)</f>
        <v/>
      </c>
      <c r="AM523" s="113" t="str">
        <f t="shared" ref="AM523:AM525" si="363">IF(D523="","",COUNTIF(F523:AJ523,"休"))</f>
        <v/>
      </c>
      <c r="AN523" s="84" t="str">
        <f t="shared" ref="AN523:AN525" si="364">IF(D523="","",IFERROR(ROUND(AM523/AK523,3),""))</f>
        <v/>
      </c>
      <c r="AO523" s="513"/>
      <c r="AQ523" s="114">
        <f>+COUNTIF(F523:AJ523,"－")</f>
        <v>0</v>
      </c>
      <c r="AR523" s="114">
        <f>+COUNTIF(F523:AJ523,"外")</f>
        <v>0</v>
      </c>
    </row>
    <row r="524" spans="2:44" x14ac:dyDescent="0.15">
      <c r="B524" s="507"/>
      <c r="C524" s="510"/>
      <c r="E524" s="135"/>
      <c r="F524" s="116"/>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62"/>
      <c r="AK524" s="112" t="str">
        <f t="shared" si="361"/>
        <v/>
      </c>
      <c r="AL524" s="113" t="str">
        <f t="shared" si="362"/>
        <v/>
      </c>
      <c r="AM524" s="113" t="str">
        <f t="shared" si="363"/>
        <v/>
      </c>
      <c r="AN524" s="84" t="str">
        <f t="shared" si="364"/>
        <v/>
      </c>
      <c r="AO524" s="513"/>
      <c r="AQ524" s="114">
        <f>+COUNTIF(F524:AJ524,"－")</f>
        <v>0</v>
      </c>
      <c r="AR524" s="114">
        <f>+COUNTIF(F524:AJ524,"外")</f>
        <v>0</v>
      </c>
    </row>
    <row r="525" spans="2:44" ht="14.25" thickBot="1" x14ac:dyDescent="0.2">
      <c r="B525" s="508"/>
      <c r="C525" s="511"/>
      <c r="D525" s="136"/>
      <c r="E525" s="128"/>
      <c r="F525" s="179"/>
      <c r="G525" s="170"/>
      <c r="H525" s="170"/>
      <c r="I525" s="170"/>
      <c r="J525" s="170"/>
      <c r="K525" s="170"/>
      <c r="L525" s="170"/>
      <c r="M525" s="170"/>
      <c r="N525" s="170"/>
      <c r="O525" s="170"/>
      <c r="P525" s="170"/>
      <c r="Q525" s="170"/>
      <c r="R525" s="170"/>
      <c r="S525" s="170"/>
      <c r="T525" s="170"/>
      <c r="U525" s="170"/>
      <c r="V525" s="170"/>
      <c r="W525" s="170"/>
      <c r="X525" s="170"/>
      <c r="Y525" s="170"/>
      <c r="Z525" s="170"/>
      <c r="AA525" s="170"/>
      <c r="AB525" s="170"/>
      <c r="AC525" s="170"/>
      <c r="AD525" s="170"/>
      <c r="AE525" s="170"/>
      <c r="AF525" s="170"/>
      <c r="AG525" s="170"/>
      <c r="AH525" s="170"/>
      <c r="AI525" s="170"/>
      <c r="AJ525" s="180"/>
      <c r="AK525" s="144" t="str">
        <f t="shared" si="361"/>
        <v/>
      </c>
      <c r="AL525" s="128" t="str">
        <f t="shared" si="362"/>
        <v/>
      </c>
      <c r="AM525" s="128" t="str">
        <f t="shared" si="363"/>
        <v/>
      </c>
      <c r="AN525" s="84" t="str">
        <f t="shared" si="364"/>
        <v/>
      </c>
      <c r="AO525" s="514"/>
      <c r="AQ525" s="114">
        <f>+COUNTIF(F525:AJ525,"－")</f>
        <v>0</v>
      </c>
      <c r="AR525" s="114">
        <f>+COUNTIF(F525:AJ525,"外")</f>
        <v>0</v>
      </c>
    </row>
    <row r="526" spans="2:44" ht="14.25" thickBot="1" x14ac:dyDescent="0.2">
      <c r="AN526" s="148" t="s">
        <v>153</v>
      </c>
      <c r="AO526" s="149" t="e">
        <f>IF(AO510&gt;=0.285,"OK","NG")</f>
        <v>#DIV/0!</v>
      </c>
    </row>
    <row r="527" spans="2:44" ht="6" customHeight="1" x14ac:dyDescent="0.15">
      <c r="B527" s="183"/>
      <c r="C527" s="184"/>
      <c r="D527" s="184"/>
      <c r="E527" s="185"/>
      <c r="F527" s="186"/>
      <c r="G527" s="186"/>
      <c r="H527" s="186"/>
      <c r="I527" s="186"/>
      <c r="J527" s="186"/>
      <c r="K527" s="186"/>
      <c r="L527" s="186"/>
      <c r="M527" s="186"/>
      <c r="N527" s="186"/>
      <c r="O527" s="186"/>
      <c r="P527" s="186"/>
      <c r="Q527" s="186"/>
      <c r="R527" s="186"/>
      <c r="S527" s="186"/>
      <c r="T527" s="186"/>
      <c r="U527" s="186"/>
      <c r="V527" s="186"/>
      <c r="W527" s="186"/>
      <c r="X527" s="186"/>
      <c r="Y527" s="186"/>
      <c r="Z527" s="186"/>
      <c r="AA527" s="186"/>
      <c r="AB527" s="186"/>
      <c r="AC527" s="186"/>
      <c r="AD527" s="186"/>
      <c r="AE527" s="186"/>
      <c r="AF527" s="186"/>
      <c r="AG527" s="186"/>
      <c r="AH527" s="184"/>
      <c r="AI527" s="184"/>
      <c r="AJ527" s="187"/>
      <c r="AL527" s="46"/>
    </row>
    <row r="528" spans="2:44" x14ac:dyDescent="0.15">
      <c r="B528" s="108"/>
      <c r="C528" s="46" t="s">
        <v>86</v>
      </c>
      <c r="E528" s="188" t="s">
        <v>87</v>
      </c>
      <c r="H528" s="189"/>
      <c r="I528" s="189"/>
      <c r="J528" s="189"/>
      <c r="K528" s="189"/>
      <c r="L528" s="189"/>
      <c r="M528" s="189"/>
      <c r="N528" s="189"/>
      <c r="O528" s="189"/>
      <c r="P528" s="189"/>
      <c r="Q528" s="189"/>
      <c r="R528" s="189"/>
      <c r="S528" s="189"/>
      <c r="T528" s="189"/>
      <c r="U528" s="189"/>
      <c r="V528" s="189"/>
      <c r="W528" s="189"/>
      <c r="X528" s="189"/>
      <c r="Y528" s="189"/>
      <c r="Z528" s="189"/>
      <c r="AA528" s="189"/>
      <c r="AB528" s="189"/>
      <c r="AC528" s="189"/>
      <c r="AD528" s="189"/>
      <c r="AE528" s="189"/>
      <c r="AF528" s="189"/>
      <c r="AG528" s="189"/>
      <c r="AH528" s="46"/>
      <c r="AI528" s="46"/>
      <c r="AJ528" s="140"/>
      <c r="AL528" s="46"/>
    </row>
    <row r="529" spans="2:40" s="51" customFormat="1" ht="24" customHeight="1" x14ac:dyDescent="0.15">
      <c r="B529" s="190"/>
      <c r="E529" s="191"/>
      <c r="F529" s="192" t="s">
        <v>88</v>
      </c>
      <c r="G529" s="540" t="s">
        <v>89</v>
      </c>
      <c r="H529" s="541"/>
      <c r="I529" s="541"/>
      <c r="J529" s="541"/>
      <c r="K529" s="192" t="s">
        <v>90</v>
      </c>
      <c r="L529" s="540" t="s">
        <v>91</v>
      </c>
      <c r="M529" s="541"/>
      <c r="N529" s="541"/>
      <c r="O529" s="541"/>
      <c r="P529" s="192" t="s">
        <v>92</v>
      </c>
      <c r="Q529" s="540" t="s">
        <v>93</v>
      </c>
      <c r="R529" s="541"/>
      <c r="S529" s="541"/>
      <c r="T529" s="541"/>
      <c r="U529" s="192" t="s">
        <v>94</v>
      </c>
      <c r="V529" s="540" t="s">
        <v>95</v>
      </c>
      <c r="W529" s="541"/>
      <c r="X529" s="541"/>
      <c r="Y529" s="541"/>
      <c r="Z529" s="192" t="s">
        <v>96</v>
      </c>
      <c r="AA529" s="540" t="s">
        <v>97</v>
      </c>
      <c r="AB529" s="541"/>
      <c r="AC529" s="541"/>
      <c r="AD529" s="541"/>
      <c r="AE529" s="111"/>
      <c r="AF529" s="111"/>
      <c r="AG529" s="111"/>
      <c r="AJ529" s="193"/>
      <c r="AN529" s="194"/>
    </row>
    <row r="530" spans="2:40" x14ac:dyDescent="0.15">
      <c r="B530" s="108"/>
      <c r="E530" s="47" t="s">
        <v>98</v>
      </c>
      <c r="G530" s="189"/>
      <c r="H530" s="189"/>
      <c r="I530" s="189"/>
      <c r="J530" s="189"/>
      <c r="K530" s="189"/>
      <c r="L530" s="189"/>
      <c r="M530" s="189"/>
      <c r="N530" s="189"/>
      <c r="O530" s="189"/>
      <c r="P530" s="189"/>
      <c r="Q530" s="189"/>
      <c r="R530" s="189"/>
      <c r="S530" s="189"/>
      <c r="T530" s="189"/>
      <c r="U530" s="189"/>
      <c r="V530" s="189"/>
      <c r="W530" s="189"/>
      <c r="X530" s="189"/>
      <c r="Y530" s="189"/>
      <c r="Z530" s="189"/>
      <c r="AA530" s="189"/>
      <c r="AB530" s="189"/>
      <c r="AC530" s="189"/>
      <c r="AD530" s="189"/>
      <c r="AE530" s="189"/>
      <c r="AF530" s="189"/>
      <c r="AG530" s="189"/>
      <c r="AH530" s="46"/>
      <c r="AI530" s="46"/>
      <c r="AJ530" s="140"/>
      <c r="AL530" s="46"/>
    </row>
    <row r="531" spans="2:40" ht="13.5" customHeight="1" x14ac:dyDescent="0.15">
      <c r="B531" s="108"/>
      <c r="F531" s="195" t="s">
        <v>83</v>
      </c>
      <c r="G531" s="540" t="s">
        <v>99</v>
      </c>
      <c r="H531" s="541"/>
      <c r="I531" s="541"/>
      <c r="J531" s="541"/>
      <c r="K531" s="195" t="s">
        <v>82</v>
      </c>
      <c r="L531" s="540" t="s">
        <v>100</v>
      </c>
      <c r="M531" s="541"/>
      <c r="N531" s="541"/>
      <c r="O531" s="541"/>
      <c r="P531" s="195" t="s">
        <v>101</v>
      </c>
      <c r="Q531" s="540" t="s">
        <v>102</v>
      </c>
      <c r="R531" s="541"/>
      <c r="S531" s="541"/>
      <c r="T531" s="541"/>
      <c r="U531" s="195" t="s">
        <v>85</v>
      </c>
      <c r="V531" s="540" t="s">
        <v>171</v>
      </c>
      <c r="W531" s="541"/>
      <c r="X531" s="541"/>
      <c r="Y531" s="541"/>
      <c r="Z531" s="195" t="s">
        <v>84</v>
      </c>
      <c r="AA531" s="540" t="s">
        <v>103</v>
      </c>
      <c r="AB531" s="541"/>
      <c r="AC531" s="541"/>
      <c r="AD531" s="541"/>
      <c r="AE531" s="195"/>
      <c r="AF531" s="535" t="s">
        <v>104</v>
      </c>
      <c r="AG531" s="536"/>
      <c r="AH531" s="536"/>
      <c r="AI531" s="536"/>
      <c r="AJ531" s="537"/>
      <c r="AL531" s="46"/>
    </row>
    <row r="532" spans="2:40" ht="6" customHeight="1" x14ac:dyDescent="0.15">
      <c r="B532" s="123"/>
      <c r="C532" s="136"/>
      <c r="D532" s="136"/>
      <c r="E532" s="196"/>
      <c r="F532" s="196"/>
      <c r="G532" s="197"/>
      <c r="H532" s="197"/>
      <c r="I532" s="197"/>
      <c r="J532" s="197"/>
      <c r="K532" s="197"/>
      <c r="L532" s="197"/>
      <c r="M532" s="197"/>
      <c r="N532" s="197"/>
      <c r="O532" s="197"/>
      <c r="P532" s="197"/>
      <c r="Q532" s="197"/>
      <c r="R532" s="197"/>
      <c r="S532" s="197"/>
      <c r="T532" s="197"/>
      <c r="U532" s="197"/>
      <c r="V532" s="197"/>
      <c r="W532" s="197"/>
      <c r="X532" s="197"/>
      <c r="Y532" s="197"/>
      <c r="Z532" s="197"/>
      <c r="AA532" s="197"/>
      <c r="AB532" s="197"/>
      <c r="AC532" s="197"/>
      <c r="AD532" s="197"/>
      <c r="AE532" s="197"/>
      <c r="AF532" s="197"/>
      <c r="AG532" s="197"/>
      <c r="AH532" s="136"/>
      <c r="AI532" s="136"/>
      <c r="AJ532" s="101"/>
      <c r="AL532" s="46"/>
    </row>
  </sheetData>
  <mergeCells count="368">
    <mergeCell ref="AF531:AJ531"/>
    <mergeCell ref="F7:J7"/>
    <mergeCell ref="F8:J8"/>
    <mergeCell ref="G529:J529"/>
    <mergeCell ref="L529:O529"/>
    <mergeCell ref="Q529:T529"/>
    <mergeCell ref="V529:Y529"/>
    <mergeCell ref="AA529:AD529"/>
    <mergeCell ref="G531:J531"/>
    <mergeCell ref="L531:O531"/>
    <mergeCell ref="Q531:T531"/>
    <mergeCell ref="V531:Y531"/>
    <mergeCell ref="AA531:AD531"/>
    <mergeCell ref="AG15:AJ15"/>
    <mergeCell ref="AG16:AJ16"/>
    <mergeCell ref="AG17:AJ17"/>
    <mergeCell ref="AG18:AJ18"/>
    <mergeCell ref="AC19:AF22"/>
    <mergeCell ref="AG19:AJ19"/>
    <mergeCell ref="AG20:AJ20"/>
    <mergeCell ref="AG21:AJ21"/>
    <mergeCell ref="AG22:AJ22"/>
    <mergeCell ref="AO505:AO508"/>
    <mergeCell ref="AQ505:AQ509"/>
    <mergeCell ref="AR505:AR509"/>
    <mergeCell ref="B510:B515"/>
    <mergeCell ref="C510:C515"/>
    <mergeCell ref="AO510:AO525"/>
    <mergeCell ref="B516:B525"/>
    <mergeCell ref="C516:C520"/>
    <mergeCell ref="C521:C525"/>
    <mergeCell ref="B505:D508"/>
    <mergeCell ref="F505:AJ505"/>
    <mergeCell ref="AK505:AK509"/>
    <mergeCell ref="AL505:AL509"/>
    <mergeCell ref="AM505:AM509"/>
    <mergeCell ref="AN505:AN508"/>
    <mergeCell ref="AO481:AO484"/>
    <mergeCell ref="AQ481:AQ485"/>
    <mergeCell ref="AR481:AR485"/>
    <mergeCell ref="B486:B491"/>
    <mergeCell ref="C486:C491"/>
    <mergeCell ref="AO486:AO501"/>
    <mergeCell ref="B492:B501"/>
    <mergeCell ref="C492:C496"/>
    <mergeCell ref="C497:C501"/>
    <mergeCell ref="B481:D484"/>
    <mergeCell ref="F481:AJ481"/>
    <mergeCell ref="AK481:AK485"/>
    <mergeCell ref="AL481:AL485"/>
    <mergeCell ref="AM481:AM485"/>
    <mergeCell ref="AN481:AN484"/>
    <mergeCell ref="AO457:AO460"/>
    <mergeCell ref="AQ457:AQ461"/>
    <mergeCell ref="AR457:AR461"/>
    <mergeCell ref="B462:B467"/>
    <mergeCell ref="C462:C467"/>
    <mergeCell ref="AO462:AO477"/>
    <mergeCell ref="B468:B477"/>
    <mergeCell ref="C468:C472"/>
    <mergeCell ref="C473:C477"/>
    <mergeCell ref="B457:D460"/>
    <mergeCell ref="F457:AJ457"/>
    <mergeCell ref="AK457:AK461"/>
    <mergeCell ref="AL457:AL461"/>
    <mergeCell ref="AM457:AM461"/>
    <mergeCell ref="AN457:AN460"/>
    <mergeCell ref="AO433:AO436"/>
    <mergeCell ref="AQ433:AQ437"/>
    <mergeCell ref="AR433:AR437"/>
    <mergeCell ref="B438:B443"/>
    <mergeCell ref="C438:C443"/>
    <mergeCell ref="AO438:AO453"/>
    <mergeCell ref="B444:B453"/>
    <mergeCell ref="C444:C448"/>
    <mergeCell ref="C449:C453"/>
    <mergeCell ref="B433:D436"/>
    <mergeCell ref="F433:AJ433"/>
    <mergeCell ref="AK433:AK437"/>
    <mergeCell ref="AL433:AL437"/>
    <mergeCell ref="AM433:AM437"/>
    <mergeCell ref="AN433:AN436"/>
    <mergeCell ref="AO409:AO412"/>
    <mergeCell ref="AQ409:AQ413"/>
    <mergeCell ref="AR409:AR413"/>
    <mergeCell ref="B414:B419"/>
    <mergeCell ref="C414:C419"/>
    <mergeCell ref="AO414:AO429"/>
    <mergeCell ref="B420:B429"/>
    <mergeCell ref="C420:C424"/>
    <mergeCell ref="C425:C429"/>
    <mergeCell ref="B409:D412"/>
    <mergeCell ref="F409:AJ409"/>
    <mergeCell ref="AK409:AK413"/>
    <mergeCell ref="AL409:AL413"/>
    <mergeCell ref="AM409:AM413"/>
    <mergeCell ref="AN409:AN412"/>
    <mergeCell ref="AO385:AO388"/>
    <mergeCell ref="AQ385:AQ389"/>
    <mergeCell ref="AR385:AR389"/>
    <mergeCell ref="B390:B395"/>
    <mergeCell ref="C390:C395"/>
    <mergeCell ref="AO390:AO405"/>
    <mergeCell ref="B396:B405"/>
    <mergeCell ref="C396:C400"/>
    <mergeCell ref="C401:C405"/>
    <mergeCell ref="B385:D388"/>
    <mergeCell ref="F385:AJ385"/>
    <mergeCell ref="AK385:AK389"/>
    <mergeCell ref="AL385:AL389"/>
    <mergeCell ref="AM385:AM389"/>
    <mergeCell ref="AN385:AN388"/>
    <mergeCell ref="AO361:AO364"/>
    <mergeCell ref="AQ361:AQ365"/>
    <mergeCell ref="AR361:AR365"/>
    <mergeCell ref="B366:B371"/>
    <mergeCell ref="C366:C371"/>
    <mergeCell ref="AO366:AO381"/>
    <mergeCell ref="B372:B381"/>
    <mergeCell ref="C372:C376"/>
    <mergeCell ref="C377:C381"/>
    <mergeCell ref="B361:D364"/>
    <mergeCell ref="F361:AJ361"/>
    <mergeCell ref="AK361:AK365"/>
    <mergeCell ref="AL361:AL365"/>
    <mergeCell ref="AM361:AM365"/>
    <mergeCell ref="AN361:AN364"/>
    <mergeCell ref="AO337:AO340"/>
    <mergeCell ref="AQ337:AQ341"/>
    <mergeCell ref="AR337:AR341"/>
    <mergeCell ref="B342:B347"/>
    <mergeCell ref="C342:C347"/>
    <mergeCell ref="AO342:AO357"/>
    <mergeCell ref="B348:B357"/>
    <mergeCell ref="C348:C352"/>
    <mergeCell ref="C353:C357"/>
    <mergeCell ref="B337:D340"/>
    <mergeCell ref="F337:AJ337"/>
    <mergeCell ref="AK337:AK341"/>
    <mergeCell ref="AL337:AL341"/>
    <mergeCell ref="AM337:AM341"/>
    <mergeCell ref="AN337:AN340"/>
    <mergeCell ref="AO313:AO316"/>
    <mergeCell ref="AQ313:AQ317"/>
    <mergeCell ref="AR313:AR317"/>
    <mergeCell ref="B318:B323"/>
    <mergeCell ref="C318:C323"/>
    <mergeCell ref="AO318:AO333"/>
    <mergeCell ref="B324:B333"/>
    <mergeCell ref="C324:C328"/>
    <mergeCell ref="C329:C333"/>
    <mergeCell ref="B313:D316"/>
    <mergeCell ref="F313:AJ313"/>
    <mergeCell ref="AK313:AK317"/>
    <mergeCell ref="AL313:AL317"/>
    <mergeCell ref="AM313:AM317"/>
    <mergeCell ref="AN313:AN316"/>
    <mergeCell ref="AO289:AO292"/>
    <mergeCell ref="AQ289:AQ293"/>
    <mergeCell ref="AR289:AR293"/>
    <mergeCell ref="B294:B299"/>
    <mergeCell ref="C294:C299"/>
    <mergeCell ref="AO294:AO309"/>
    <mergeCell ref="B300:B309"/>
    <mergeCell ref="C300:C304"/>
    <mergeCell ref="C305:C309"/>
    <mergeCell ref="B289:D292"/>
    <mergeCell ref="F289:AJ289"/>
    <mergeCell ref="AK289:AK293"/>
    <mergeCell ref="AL289:AL293"/>
    <mergeCell ref="AM289:AM293"/>
    <mergeCell ref="AN289:AN292"/>
    <mergeCell ref="AO265:AO268"/>
    <mergeCell ref="AQ265:AQ269"/>
    <mergeCell ref="AR265:AR269"/>
    <mergeCell ref="B270:B275"/>
    <mergeCell ref="C270:C275"/>
    <mergeCell ref="AO270:AO285"/>
    <mergeCell ref="B276:B285"/>
    <mergeCell ref="C276:C280"/>
    <mergeCell ref="C281:C285"/>
    <mergeCell ref="B265:D268"/>
    <mergeCell ref="F265:AJ265"/>
    <mergeCell ref="AK265:AK269"/>
    <mergeCell ref="AL265:AL269"/>
    <mergeCell ref="AM265:AM269"/>
    <mergeCell ref="AN265:AN268"/>
    <mergeCell ref="AO241:AO244"/>
    <mergeCell ref="AQ241:AQ245"/>
    <mergeCell ref="AR241:AR245"/>
    <mergeCell ref="B246:B251"/>
    <mergeCell ref="C246:C251"/>
    <mergeCell ref="AO246:AO261"/>
    <mergeCell ref="B252:B261"/>
    <mergeCell ref="C252:C256"/>
    <mergeCell ref="C257:C261"/>
    <mergeCell ref="B241:D244"/>
    <mergeCell ref="F241:AJ241"/>
    <mergeCell ref="AK241:AK245"/>
    <mergeCell ref="AL241:AL245"/>
    <mergeCell ref="AM241:AM245"/>
    <mergeCell ref="AN241:AN244"/>
    <mergeCell ref="AO217:AO220"/>
    <mergeCell ref="AQ217:AQ221"/>
    <mergeCell ref="AR217:AR221"/>
    <mergeCell ref="B222:B227"/>
    <mergeCell ref="C222:C227"/>
    <mergeCell ref="AO222:AO237"/>
    <mergeCell ref="B228:B237"/>
    <mergeCell ref="C228:C232"/>
    <mergeCell ref="C233:C237"/>
    <mergeCell ref="B217:D220"/>
    <mergeCell ref="F217:AJ217"/>
    <mergeCell ref="AK217:AK221"/>
    <mergeCell ref="AL217:AL221"/>
    <mergeCell ref="AM217:AM221"/>
    <mergeCell ref="AN217:AN220"/>
    <mergeCell ref="AO193:AO196"/>
    <mergeCell ref="AQ193:AQ197"/>
    <mergeCell ref="AR193:AR197"/>
    <mergeCell ref="B198:B203"/>
    <mergeCell ref="C198:C203"/>
    <mergeCell ref="AO198:AO213"/>
    <mergeCell ref="B204:B213"/>
    <mergeCell ref="C204:C208"/>
    <mergeCell ref="C209:C213"/>
    <mergeCell ref="B193:D196"/>
    <mergeCell ref="F193:AJ193"/>
    <mergeCell ref="AK193:AK197"/>
    <mergeCell ref="AL193:AL197"/>
    <mergeCell ref="AM193:AM197"/>
    <mergeCell ref="AN193:AN196"/>
    <mergeCell ref="AO169:AO172"/>
    <mergeCell ref="AQ169:AQ173"/>
    <mergeCell ref="AR169:AR173"/>
    <mergeCell ref="B174:B179"/>
    <mergeCell ref="C174:C179"/>
    <mergeCell ref="AO174:AO189"/>
    <mergeCell ref="B180:B189"/>
    <mergeCell ref="C180:C184"/>
    <mergeCell ref="C185:C189"/>
    <mergeCell ref="B169:D172"/>
    <mergeCell ref="F169:AJ169"/>
    <mergeCell ref="AK169:AK173"/>
    <mergeCell ref="AL169:AL173"/>
    <mergeCell ref="AM169:AM173"/>
    <mergeCell ref="AN169:AN172"/>
    <mergeCell ref="AO145:AO148"/>
    <mergeCell ref="AQ145:AQ149"/>
    <mergeCell ref="AR145:AR149"/>
    <mergeCell ref="B150:B155"/>
    <mergeCell ref="C150:C155"/>
    <mergeCell ref="AO150:AO165"/>
    <mergeCell ref="B156:B165"/>
    <mergeCell ref="C156:C160"/>
    <mergeCell ref="C161:C165"/>
    <mergeCell ref="B145:D148"/>
    <mergeCell ref="F145:AJ145"/>
    <mergeCell ref="AK145:AK149"/>
    <mergeCell ref="AL145:AL149"/>
    <mergeCell ref="AM145:AM149"/>
    <mergeCell ref="AN145:AN148"/>
    <mergeCell ref="AO121:AO124"/>
    <mergeCell ref="AQ121:AQ125"/>
    <mergeCell ref="AR121:AR125"/>
    <mergeCell ref="B126:B131"/>
    <mergeCell ref="C126:C131"/>
    <mergeCell ref="AO126:AO141"/>
    <mergeCell ref="B132:B141"/>
    <mergeCell ref="C132:C136"/>
    <mergeCell ref="C137:C141"/>
    <mergeCell ref="B121:D124"/>
    <mergeCell ref="F121:AJ121"/>
    <mergeCell ref="AK121:AK125"/>
    <mergeCell ref="AL121:AL125"/>
    <mergeCell ref="AM121:AM125"/>
    <mergeCell ref="AN121:AN124"/>
    <mergeCell ref="B102:B107"/>
    <mergeCell ref="C102:C107"/>
    <mergeCell ref="AO102:AO117"/>
    <mergeCell ref="B108:B117"/>
    <mergeCell ref="C108:C112"/>
    <mergeCell ref="C113:C117"/>
    <mergeCell ref="B97:D100"/>
    <mergeCell ref="F97:AJ97"/>
    <mergeCell ref="AK97:AK101"/>
    <mergeCell ref="AL97:AL101"/>
    <mergeCell ref="AM97:AM101"/>
    <mergeCell ref="AN97:AN100"/>
    <mergeCell ref="B78:B83"/>
    <mergeCell ref="C78:C83"/>
    <mergeCell ref="AO78:AO93"/>
    <mergeCell ref="B84:B93"/>
    <mergeCell ref="C84:C88"/>
    <mergeCell ref="C89:C93"/>
    <mergeCell ref="AO97:AO100"/>
    <mergeCell ref="AQ97:AQ101"/>
    <mergeCell ref="AR97:AR101"/>
    <mergeCell ref="AN73:AN76"/>
    <mergeCell ref="AO73:AO76"/>
    <mergeCell ref="AQ49:AQ53"/>
    <mergeCell ref="AR49:AR53"/>
    <mergeCell ref="B54:B59"/>
    <mergeCell ref="C54:C59"/>
    <mergeCell ref="AO54:AO69"/>
    <mergeCell ref="B60:B69"/>
    <mergeCell ref="C60:C64"/>
    <mergeCell ref="AQ73:AQ77"/>
    <mergeCell ref="AR73:AR77"/>
    <mergeCell ref="B73:D76"/>
    <mergeCell ref="F73:AJ73"/>
    <mergeCell ref="AK73:AK77"/>
    <mergeCell ref="AL73:AL77"/>
    <mergeCell ref="AM73:AM77"/>
    <mergeCell ref="B49:D52"/>
    <mergeCell ref="F49:AJ49"/>
    <mergeCell ref="AK49:AK52"/>
    <mergeCell ref="AL49:AL52"/>
    <mergeCell ref="C65:C69"/>
    <mergeCell ref="AO25:AO28"/>
    <mergeCell ref="AQ25:AQ29"/>
    <mergeCell ref="AM49:AM52"/>
    <mergeCell ref="AN49:AN52"/>
    <mergeCell ref="AO49:AO52"/>
    <mergeCell ref="AR25:AR29"/>
    <mergeCell ref="A29:A30"/>
    <mergeCell ref="B30:B35"/>
    <mergeCell ref="C30:C35"/>
    <mergeCell ref="AO30:AO45"/>
    <mergeCell ref="A36:A37"/>
    <mergeCell ref="B36:B45"/>
    <mergeCell ref="C36:C40"/>
    <mergeCell ref="B25:D28"/>
    <mergeCell ref="F25:AJ25"/>
    <mergeCell ref="AK25:AK28"/>
    <mergeCell ref="AL25:AL28"/>
    <mergeCell ref="AM25:AM28"/>
    <mergeCell ref="AN25:AN28"/>
    <mergeCell ref="A41:A42"/>
    <mergeCell ref="C41:C45"/>
    <mergeCell ref="B10:C10"/>
    <mergeCell ref="F10:H10"/>
    <mergeCell ref="AG10:AJ10"/>
    <mergeCell ref="AG11:AJ11"/>
    <mergeCell ref="AG12:AJ12"/>
    <mergeCell ref="AG13:AJ13"/>
    <mergeCell ref="AG14:AJ14"/>
    <mergeCell ref="AA15:AB22"/>
    <mergeCell ref="AC15:AF18"/>
    <mergeCell ref="AN6:AN7"/>
    <mergeCell ref="AO6:AO7"/>
    <mergeCell ref="P8:T9"/>
    <mergeCell ref="U8:X9"/>
    <mergeCell ref="AA9:AB14"/>
    <mergeCell ref="AC9:AF14"/>
    <mergeCell ref="AG9:AJ9"/>
    <mergeCell ref="AM3:AO3"/>
    <mergeCell ref="AM5:AO5"/>
    <mergeCell ref="AO9:AO22"/>
    <mergeCell ref="F6:M6"/>
    <mergeCell ref="P6:T7"/>
    <mergeCell ref="U6:X7"/>
    <mergeCell ref="AA6:AB8"/>
    <mergeCell ref="AC6:AF8"/>
    <mergeCell ref="AG6:AJ8"/>
    <mergeCell ref="AK6:AK7"/>
    <mergeCell ref="AL6:AL7"/>
    <mergeCell ref="AM6:AM7"/>
  </mergeCells>
  <phoneticPr fontId="19"/>
  <conditionalFormatting sqref="D30:D35">
    <cfRule type="cellIs" dxfId="2358" priority="1607" operator="equal">
      <formula>0</formula>
    </cfRule>
  </conditionalFormatting>
  <conditionalFormatting sqref="D37:D38">
    <cfRule type="cellIs" dxfId="2357" priority="1606" operator="equal">
      <formula>0</formula>
    </cfRule>
  </conditionalFormatting>
  <conditionalFormatting sqref="D54:D59">
    <cfRule type="cellIs" dxfId="2356" priority="1604" operator="equal">
      <formula>0</formula>
    </cfRule>
  </conditionalFormatting>
  <conditionalFormatting sqref="D61:D62">
    <cfRule type="cellIs" dxfId="2355" priority="1603" operator="equal">
      <formula>0</formula>
    </cfRule>
  </conditionalFormatting>
  <conditionalFormatting sqref="D78:D83">
    <cfRule type="cellIs" dxfId="2354" priority="1601" operator="equal">
      <formula>0</formula>
    </cfRule>
  </conditionalFormatting>
  <conditionalFormatting sqref="D85:D86">
    <cfRule type="cellIs" dxfId="2353" priority="1600" operator="equal">
      <formula>0</formula>
    </cfRule>
  </conditionalFormatting>
  <conditionalFormatting sqref="D102:D107">
    <cfRule type="cellIs" dxfId="2352" priority="1598" operator="equal">
      <formula>0</formula>
    </cfRule>
  </conditionalFormatting>
  <conditionalFormatting sqref="D109:D110">
    <cfRule type="cellIs" dxfId="2351" priority="1597" operator="equal">
      <formula>0</formula>
    </cfRule>
  </conditionalFormatting>
  <conditionalFormatting sqref="D126:D131">
    <cfRule type="cellIs" dxfId="2350" priority="1595" operator="equal">
      <formula>0</formula>
    </cfRule>
  </conditionalFormatting>
  <conditionalFormatting sqref="D133:D134">
    <cfRule type="cellIs" dxfId="2349" priority="1594" operator="equal">
      <formula>0</formula>
    </cfRule>
  </conditionalFormatting>
  <conditionalFormatting sqref="D150:D155">
    <cfRule type="cellIs" dxfId="2348" priority="1592" operator="equal">
      <formula>0</formula>
    </cfRule>
  </conditionalFormatting>
  <conditionalFormatting sqref="D157:D158">
    <cfRule type="cellIs" dxfId="2347" priority="1591" operator="equal">
      <formula>0</formula>
    </cfRule>
  </conditionalFormatting>
  <conditionalFormatting sqref="D174:D179">
    <cfRule type="cellIs" dxfId="2346" priority="1589" operator="equal">
      <formula>0</formula>
    </cfRule>
  </conditionalFormatting>
  <conditionalFormatting sqref="D181:D182">
    <cfRule type="cellIs" dxfId="2345" priority="1588" operator="equal">
      <formula>0</formula>
    </cfRule>
  </conditionalFormatting>
  <conditionalFormatting sqref="D198:D203">
    <cfRule type="cellIs" dxfId="2344" priority="1586" operator="equal">
      <formula>0</formula>
    </cfRule>
  </conditionalFormatting>
  <conditionalFormatting sqref="D205:D206">
    <cfRule type="cellIs" dxfId="2343" priority="1585" operator="equal">
      <formula>0</formula>
    </cfRule>
  </conditionalFormatting>
  <conditionalFormatting sqref="D222:D227">
    <cfRule type="cellIs" dxfId="2342" priority="1583" operator="equal">
      <formula>0</formula>
    </cfRule>
  </conditionalFormatting>
  <conditionalFormatting sqref="D229:D230">
    <cfRule type="cellIs" dxfId="2341" priority="1582" operator="equal">
      <formula>0</formula>
    </cfRule>
  </conditionalFormatting>
  <conditionalFormatting sqref="D246:D251">
    <cfRule type="cellIs" dxfId="2340" priority="1580" operator="equal">
      <formula>0</formula>
    </cfRule>
  </conditionalFormatting>
  <conditionalFormatting sqref="D253:D254">
    <cfRule type="cellIs" dxfId="2339" priority="1579" operator="equal">
      <formula>0</formula>
    </cfRule>
  </conditionalFormatting>
  <conditionalFormatting sqref="D270:D275">
    <cfRule type="cellIs" dxfId="2338" priority="1577" operator="equal">
      <formula>0</formula>
    </cfRule>
  </conditionalFormatting>
  <conditionalFormatting sqref="D277:D278">
    <cfRule type="cellIs" dxfId="2337" priority="1576" operator="equal">
      <formula>0</formula>
    </cfRule>
  </conditionalFormatting>
  <conditionalFormatting sqref="D294:D299">
    <cfRule type="cellIs" dxfId="2336" priority="1574" operator="equal">
      <formula>0</formula>
    </cfRule>
  </conditionalFormatting>
  <conditionalFormatting sqref="D301:D302">
    <cfRule type="cellIs" dxfId="2335" priority="1573" operator="equal">
      <formula>0</formula>
    </cfRule>
  </conditionalFormatting>
  <conditionalFormatting sqref="D318:D323">
    <cfRule type="cellIs" dxfId="2334" priority="1571" operator="equal">
      <formula>0</formula>
    </cfRule>
  </conditionalFormatting>
  <conditionalFormatting sqref="D325:D326">
    <cfRule type="cellIs" dxfId="2333" priority="1570" operator="equal">
      <formula>0</formula>
    </cfRule>
  </conditionalFormatting>
  <conditionalFormatting sqref="D342:D347">
    <cfRule type="cellIs" dxfId="2332" priority="1568" operator="equal">
      <formula>0</formula>
    </cfRule>
  </conditionalFormatting>
  <conditionalFormatting sqref="D349:D350">
    <cfRule type="cellIs" dxfId="2331" priority="1567" operator="equal">
      <formula>0</formula>
    </cfRule>
  </conditionalFormatting>
  <conditionalFormatting sqref="D366:D371">
    <cfRule type="cellIs" dxfId="2330" priority="1565" operator="equal">
      <formula>0</formula>
    </cfRule>
  </conditionalFormatting>
  <conditionalFormatting sqref="D373:D374">
    <cfRule type="cellIs" dxfId="2329" priority="1564" operator="equal">
      <formula>0</formula>
    </cfRule>
  </conditionalFormatting>
  <conditionalFormatting sqref="D390:D395">
    <cfRule type="cellIs" dxfId="2328" priority="1562" operator="equal">
      <formula>0</formula>
    </cfRule>
  </conditionalFormatting>
  <conditionalFormatting sqref="D397:D398">
    <cfRule type="cellIs" dxfId="2327" priority="1561" operator="equal">
      <formula>0</formula>
    </cfRule>
  </conditionalFormatting>
  <conditionalFormatting sqref="D414:D419">
    <cfRule type="cellIs" dxfId="2326" priority="1559" operator="equal">
      <formula>0</formula>
    </cfRule>
  </conditionalFormatting>
  <conditionalFormatting sqref="D421:D422">
    <cfRule type="cellIs" dxfId="2325" priority="1558" operator="equal">
      <formula>0</formula>
    </cfRule>
  </conditionalFormatting>
  <conditionalFormatting sqref="D438:D443">
    <cfRule type="cellIs" dxfId="2324" priority="1556" operator="equal">
      <formula>0</formula>
    </cfRule>
  </conditionalFormatting>
  <conditionalFormatting sqref="D445:D446">
    <cfRule type="cellIs" dxfId="2323" priority="1555" operator="equal">
      <formula>0</formula>
    </cfRule>
  </conditionalFormatting>
  <conditionalFormatting sqref="D462:D467">
    <cfRule type="cellIs" dxfId="2322" priority="1553" operator="equal">
      <formula>0</formula>
    </cfRule>
  </conditionalFormatting>
  <conditionalFormatting sqref="D469:D470">
    <cfRule type="cellIs" dxfId="2321" priority="1552" operator="equal">
      <formula>0</formula>
    </cfRule>
  </conditionalFormatting>
  <conditionalFormatting sqref="D486:D491">
    <cfRule type="cellIs" dxfId="2320" priority="1550" operator="equal">
      <formula>0</formula>
    </cfRule>
  </conditionalFormatting>
  <conditionalFormatting sqref="D493:D494">
    <cfRule type="cellIs" dxfId="2319" priority="1549" operator="equal">
      <formula>0</formula>
    </cfRule>
  </conditionalFormatting>
  <conditionalFormatting sqref="D510:D515">
    <cfRule type="cellIs" dxfId="2318" priority="1547" operator="equal">
      <formula>0</formula>
    </cfRule>
  </conditionalFormatting>
  <conditionalFormatting sqref="D517:D518">
    <cfRule type="cellIs" dxfId="2317" priority="1546" operator="equal">
      <formula>0</formula>
    </cfRule>
  </conditionalFormatting>
  <conditionalFormatting sqref="F61:F62 H61:I62">
    <cfRule type="containsText" dxfId="2316" priority="867" operator="containsText" text="退">
      <formula>NOT(ISERROR(SEARCH("退",F61)))</formula>
    </cfRule>
    <cfRule type="containsText" dxfId="2315" priority="868" operator="containsText" text="入">
      <formula>NOT(ISERROR(SEARCH("入",F61)))</formula>
    </cfRule>
    <cfRule type="containsText" dxfId="2314" priority="869" operator="containsText" text="入,退">
      <formula>NOT(ISERROR(SEARCH("入,退",F61)))</formula>
    </cfRule>
    <cfRule type="cellIs" dxfId="2313" priority="871" operator="equal">
      <formula>"休"</formula>
    </cfRule>
    <cfRule type="containsText" dxfId="2312" priority="872" operator="containsText" text="－">
      <formula>NOT(ISERROR(SEARCH("－",F61)))</formula>
    </cfRule>
  </conditionalFormatting>
  <conditionalFormatting sqref="F63:F64">
    <cfRule type="containsText" dxfId="2311" priority="1050" operator="containsText" text="退">
      <formula>NOT(ISERROR(SEARCH("退",F63)))</formula>
    </cfRule>
    <cfRule type="containsText" dxfId="2310" priority="1051" operator="containsText" text="入">
      <formula>NOT(ISERROR(SEARCH("入",F63)))</formula>
    </cfRule>
    <cfRule type="containsText" dxfId="2309" priority="1052" operator="containsText" text="入,退">
      <formula>NOT(ISERROR(SEARCH("入,退",F63)))</formula>
    </cfRule>
    <cfRule type="cellIs" dxfId="2308" priority="1054" operator="equal">
      <formula>"休"</formula>
    </cfRule>
  </conditionalFormatting>
  <conditionalFormatting sqref="F529 K529 P529 U529 Z529">
    <cfRule type="containsText" dxfId="2307" priority="1470" operator="containsText" text="日">
      <formula>NOT(ISERROR(SEARCH("日",F529)))</formula>
    </cfRule>
    <cfRule type="containsText" dxfId="2306" priority="1471" operator="containsText" text="土">
      <formula>NOT(ISERROR(SEARCH("土",F529)))</formula>
    </cfRule>
  </conditionalFormatting>
  <conditionalFormatting sqref="F529">
    <cfRule type="containsText" dxfId="2305" priority="1461" operator="containsText" text="その他">
      <formula>NOT(ISERROR(SEARCH("その他",F529)))</formula>
    </cfRule>
    <cfRule type="containsText" dxfId="2304" priority="1462" operator="containsText" text="冬休">
      <formula>NOT(ISERROR(SEARCH("冬休",F529)))</formula>
    </cfRule>
    <cfRule type="containsText" dxfId="2303" priority="1463" operator="containsText" text="夏休">
      <formula>NOT(ISERROR(SEARCH("夏休",F529)))</formula>
    </cfRule>
    <cfRule type="containsText" dxfId="2302" priority="1464" operator="containsText" text="製作">
      <formula>NOT(ISERROR(SEARCH("製作",F529)))</formula>
    </cfRule>
    <cfRule type="cellIs" dxfId="2301" priority="1465" operator="equal">
      <formula>"中止,製作"</formula>
    </cfRule>
    <cfRule type="containsText" dxfId="2300" priority="1468" operator="containsText" text="中止,製作,夏休,冬休,その他">
      <formula>NOT(ISERROR(SEARCH("中止,製作,夏休,冬休,その他",F529)))</formula>
    </cfRule>
    <cfRule type="containsText" dxfId="2299" priority="1469" operator="containsText" text="中止">
      <formula>NOT(ISERROR(SEARCH("中止",F529)))</formula>
    </cfRule>
  </conditionalFormatting>
  <conditionalFormatting sqref="F531">
    <cfRule type="containsText" dxfId="2298" priority="1410" operator="containsText" text="－">
      <formula>NOT(ISERROR(SEARCH("－",F531)))</formula>
    </cfRule>
    <cfRule type="containsText" dxfId="2297" priority="1411" operator="containsText" text="外">
      <formula>NOT(ISERROR(SEARCH("外",F531)))</formula>
    </cfRule>
    <cfRule type="containsText" dxfId="2296" priority="1412" operator="containsText" text="退">
      <formula>NOT(ISERROR(SEARCH("退",F531)))</formula>
    </cfRule>
    <cfRule type="containsText" dxfId="2295" priority="1413" operator="containsText" text="入">
      <formula>NOT(ISERROR(SEARCH("入",F531)))</formula>
    </cfRule>
    <cfRule type="containsText" dxfId="2294" priority="1414" operator="containsText" text="入,退">
      <formula>NOT(ISERROR(SEARCH("入,退",F531)))</formula>
    </cfRule>
    <cfRule type="cellIs" dxfId="2293" priority="1416" operator="equal">
      <formula>"休"</formula>
    </cfRule>
  </conditionalFormatting>
  <conditionalFormatting sqref="F30:G35 V32:W33 H32:U34 V34:AJ34">
    <cfRule type="containsText" dxfId="2292" priority="1482" operator="containsText" text="－">
      <formula>NOT(ISERROR(SEARCH("－",F30)))</formula>
    </cfRule>
  </conditionalFormatting>
  <conditionalFormatting sqref="F37:AI40">
    <cfRule type="containsText" dxfId="2291" priority="1387" operator="containsText" text="退">
      <formula>NOT(ISERROR(SEARCH("退",F37)))</formula>
    </cfRule>
    <cfRule type="containsText" dxfId="2290" priority="1388" operator="containsText" text="入">
      <formula>NOT(ISERROR(SEARCH("入",F37)))</formula>
    </cfRule>
    <cfRule type="containsText" dxfId="2289" priority="1389" operator="containsText" text="入,退">
      <formula>NOT(ISERROR(SEARCH("入,退",F37)))</formula>
    </cfRule>
    <cfRule type="cellIs" dxfId="2288" priority="1391" operator="equal">
      <formula>"休"</formula>
    </cfRule>
  </conditionalFormatting>
  <conditionalFormatting sqref="F39:AI40">
    <cfRule type="containsText" dxfId="2287" priority="1385" operator="containsText" text="－">
      <formula>NOT(ISERROR(SEARCH("－",F39)))</formula>
    </cfRule>
  </conditionalFormatting>
  <conditionalFormatting sqref="F27:AJ28">
    <cfRule type="expression" dxfId="2286" priority="1651">
      <formula>WEEKDAY(F$27)=7</formula>
    </cfRule>
    <cfRule type="expression" dxfId="2285" priority="1652">
      <formula>WEEKDAY(F$27)=1</formula>
    </cfRule>
  </conditionalFormatting>
  <conditionalFormatting sqref="F29:AJ29">
    <cfRule type="containsText" dxfId="2284" priority="1472" operator="containsText" text="その他">
      <formula>NOT(ISERROR(SEARCH("その他",F29)))</formula>
    </cfRule>
    <cfRule type="containsText" dxfId="2283" priority="1473" operator="containsText" text="冬休">
      <formula>NOT(ISERROR(SEARCH("冬休",F29)))</formula>
    </cfRule>
    <cfRule type="containsText" dxfId="2282" priority="1474" operator="containsText" text="夏休">
      <formula>NOT(ISERROR(SEARCH("夏休",F29)))</formula>
    </cfRule>
    <cfRule type="containsText" dxfId="2281" priority="1475" operator="containsText" text="製作">
      <formula>NOT(ISERROR(SEARCH("製作",F29)))</formula>
    </cfRule>
    <cfRule type="cellIs" dxfId="2280" priority="1476" operator="equal">
      <formula>"中止,製作"</formula>
    </cfRule>
    <cfRule type="containsText" dxfId="2279" priority="1477" operator="containsText" text="中止,製作,夏休,冬休,その他">
      <formula>NOT(ISERROR(SEARCH("中止,製作,夏休,冬休,その他",F29)))</formula>
    </cfRule>
    <cfRule type="containsText" dxfId="2278" priority="1478" operator="containsText" text="中止">
      <formula>NOT(ISERROR(SEARCH("中止",F29)))</formula>
    </cfRule>
    <cfRule type="containsText" dxfId="2277" priority="1479" operator="containsText" text="日">
      <formula>NOT(ISERROR(SEARCH("日",F29)))</formula>
    </cfRule>
    <cfRule type="containsText" dxfId="2276" priority="1480" operator="containsText" text="土">
      <formula>NOT(ISERROR(SEARCH("土",F29)))</formula>
    </cfRule>
  </conditionalFormatting>
  <conditionalFormatting sqref="F30:AJ35">
    <cfRule type="containsText" dxfId="2275" priority="1484" operator="containsText" text="外">
      <formula>NOT(ISERROR(SEARCH("外",F30)))</formula>
    </cfRule>
    <cfRule type="containsText" dxfId="2274" priority="1485" operator="containsText" text="退">
      <formula>NOT(ISERROR(SEARCH("退",F30)))</formula>
    </cfRule>
    <cfRule type="containsText" dxfId="2273" priority="1486" operator="containsText" text="入">
      <formula>NOT(ISERROR(SEARCH("入",F30)))</formula>
    </cfRule>
    <cfRule type="containsText" dxfId="2272" priority="1487" operator="containsText" text="入,退">
      <formula>NOT(ISERROR(SEARCH("入,退",F30)))</formula>
    </cfRule>
    <cfRule type="cellIs" dxfId="2271" priority="1489" operator="equal">
      <formula>"休"</formula>
    </cfRule>
  </conditionalFormatting>
  <conditionalFormatting sqref="F36:AJ36">
    <cfRule type="containsText" dxfId="2270" priority="1401" operator="containsText" text="その他">
      <formula>NOT(ISERROR(SEARCH("その他",F36)))</formula>
    </cfRule>
    <cfRule type="containsText" dxfId="2269" priority="1402" operator="containsText" text="冬休">
      <formula>NOT(ISERROR(SEARCH("冬休",F36)))</formula>
    </cfRule>
    <cfRule type="containsText" dxfId="2268" priority="1403" operator="containsText" text="夏休">
      <formula>NOT(ISERROR(SEARCH("夏休",F36)))</formula>
    </cfRule>
    <cfRule type="containsText" dxfId="2267" priority="1404" operator="containsText" text="製作">
      <formula>NOT(ISERROR(SEARCH("製作",F36)))</formula>
    </cfRule>
    <cfRule type="cellIs" dxfId="2266" priority="1405" operator="equal">
      <formula>"中止,製作"</formula>
    </cfRule>
    <cfRule type="containsText" dxfId="2265" priority="1406" operator="containsText" text="中止,製作,夏休,冬休,その他">
      <formula>NOT(ISERROR(SEARCH("中止,製作,夏休,冬休,その他",F36)))</formula>
    </cfRule>
    <cfRule type="containsText" dxfId="2264" priority="1407" operator="containsText" text="中止">
      <formula>NOT(ISERROR(SEARCH("中止",F36)))</formula>
    </cfRule>
    <cfRule type="containsText" dxfId="2263" priority="1408" operator="containsText" text="日">
      <formula>NOT(ISERROR(SEARCH("日",F36)))</formula>
    </cfRule>
    <cfRule type="containsText" dxfId="2262" priority="1409" operator="containsText" text="土">
      <formula>NOT(ISERROR(SEARCH("土",F36)))</formula>
    </cfRule>
  </conditionalFormatting>
  <conditionalFormatting sqref="F37:AJ40">
    <cfRule type="containsText" dxfId="2261" priority="1090" operator="containsText" text="外">
      <formula>NOT(ISERROR(SEARCH("外",F37)))</formula>
    </cfRule>
  </conditionalFormatting>
  <conditionalFormatting sqref="F41:AJ41">
    <cfRule type="containsText" dxfId="2260" priority="1392" operator="containsText" text="その他">
      <formula>NOT(ISERROR(SEARCH("その他",F41)))</formula>
    </cfRule>
    <cfRule type="containsText" dxfId="2259" priority="1393" operator="containsText" text="冬休">
      <formula>NOT(ISERROR(SEARCH("冬休",F41)))</formula>
    </cfRule>
    <cfRule type="containsText" dxfId="2258" priority="1394" operator="containsText" text="夏休">
      <formula>NOT(ISERROR(SEARCH("夏休",F41)))</formula>
    </cfRule>
    <cfRule type="containsText" dxfId="2257" priority="1395" operator="containsText" text="製作">
      <formula>NOT(ISERROR(SEARCH("製作",F41)))</formula>
    </cfRule>
    <cfRule type="cellIs" dxfId="2256" priority="1396" operator="equal">
      <formula>"中止,製作"</formula>
    </cfRule>
    <cfRule type="containsText" dxfId="2255" priority="1397" operator="containsText" text="中止,製作,夏休,冬休,その他">
      <formula>NOT(ISERROR(SEARCH("中止,製作,夏休,冬休,その他",F41)))</formula>
    </cfRule>
    <cfRule type="containsText" dxfId="2254" priority="1398" operator="containsText" text="中止">
      <formula>NOT(ISERROR(SEARCH("中止",F41)))</formula>
    </cfRule>
    <cfRule type="containsText" dxfId="2253" priority="1399" operator="containsText" text="日">
      <formula>NOT(ISERROR(SEARCH("日",F41)))</formula>
    </cfRule>
    <cfRule type="containsText" dxfId="2252" priority="1400" operator="containsText" text="土">
      <formula>NOT(ISERROR(SEARCH("土",F41)))</formula>
    </cfRule>
  </conditionalFormatting>
  <conditionalFormatting sqref="F42:AJ45">
    <cfRule type="containsText" dxfId="2251" priority="1379" operator="containsText" text="外">
      <formula>NOT(ISERROR(SEARCH("外",F42)))</formula>
    </cfRule>
    <cfRule type="containsText" dxfId="2250" priority="1380" operator="containsText" text="退">
      <formula>NOT(ISERROR(SEARCH("退",F42)))</formula>
    </cfRule>
    <cfRule type="containsText" dxfId="2249" priority="1381" operator="containsText" text="入">
      <formula>NOT(ISERROR(SEARCH("入",F42)))</formula>
    </cfRule>
    <cfRule type="containsText" dxfId="2248" priority="1382" operator="containsText" text="入,退">
      <formula>NOT(ISERROR(SEARCH("入,退",F42)))</formula>
    </cfRule>
    <cfRule type="cellIs" dxfId="2247" priority="1384" operator="equal">
      <formula>"休"</formula>
    </cfRule>
  </conditionalFormatting>
  <conditionalFormatting sqref="F51:AJ52">
    <cfRule type="expression" dxfId="2246" priority="1649">
      <formula>WEEKDAY(F$51)=7</formula>
    </cfRule>
    <cfRule type="expression" dxfId="2245" priority="1650">
      <formula>WEEKDAY(F$51)=1</formula>
    </cfRule>
  </conditionalFormatting>
  <conditionalFormatting sqref="F53:AJ53">
    <cfRule type="containsText" dxfId="2244" priority="1342" operator="containsText" text="その他">
      <formula>NOT(ISERROR(SEARCH("その他",F53)))</formula>
    </cfRule>
    <cfRule type="containsText" dxfId="2243" priority="1343" operator="containsText" text="冬休">
      <formula>NOT(ISERROR(SEARCH("冬休",F53)))</formula>
    </cfRule>
    <cfRule type="containsText" dxfId="2242" priority="1344" operator="containsText" text="夏休">
      <formula>NOT(ISERROR(SEARCH("夏休",F53)))</formula>
    </cfRule>
    <cfRule type="containsText" dxfId="2241" priority="1345" operator="containsText" text="製作">
      <formula>NOT(ISERROR(SEARCH("製作",F53)))</formula>
    </cfRule>
    <cfRule type="cellIs" dxfId="2240" priority="1346" operator="equal">
      <formula>"中止,製作"</formula>
    </cfRule>
    <cfRule type="containsText" dxfId="2239" priority="1347" operator="containsText" text="中止,製作,夏休,冬休,その他">
      <formula>NOT(ISERROR(SEARCH("中止,製作,夏休,冬休,その他",F53)))</formula>
    </cfRule>
    <cfRule type="containsText" dxfId="2238" priority="1348" operator="containsText" text="中止">
      <formula>NOT(ISERROR(SEARCH("中止",F53)))</formula>
    </cfRule>
    <cfRule type="containsText" dxfId="2237" priority="1349" operator="containsText" text="日">
      <formula>NOT(ISERROR(SEARCH("日",F53)))</formula>
    </cfRule>
    <cfRule type="containsText" dxfId="2236" priority="1350" operator="containsText" text="土">
      <formula>NOT(ISERROR(SEARCH("土",F53)))</formula>
    </cfRule>
  </conditionalFormatting>
  <conditionalFormatting sqref="F54:AJ59">
    <cfRule type="containsText" dxfId="2235" priority="936" operator="containsText" text="－">
      <formula>NOT(ISERROR(SEARCH("－",F54)))</formula>
    </cfRule>
    <cfRule type="containsText" dxfId="2234" priority="937" operator="containsText" text="外">
      <formula>NOT(ISERROR(SEARCH("外",F54)))</formula>
    </cfRule>
    <cfRule type="containsText" dxfId="2233" priority="938" operator="containsText" text="退">
      <formula>NOT(ISERROR(SEARCH("退",F54)))</formula>
    </cfRule>
    <cfRule type="containsText" dxfId="2232" priority="939" operator="containsText" text="入">
      <formula>NOT(ISERROR(SEARCH("入",F54)))</formula>
    </cfRule>
    <cfRule type="containsText" dxfId="2231" priority="940" operator="containsText" text="入,退">
      <formula>NOT(ISERROR(SEARCH("入,退",F54)))</formula>
    </cfRule>
    <cfRule type="cellIs" dxfId="2230" priority="942" operator="equal">
      <formula>"休"</formula>
    </cfRule>
  </conditionalFormatting>
  <conditionalFormatting sqref="F60:AJ60">
    <cfRule type="containsText" dxfId="2229" priority="1030" operator="containsText" text="その他">
      <formula>NOT(ISERROR(SEARCH("その他",F60)))</formula>
    </cfRule>
    <cfRule type="containsText" dxfId="2228" priority="1031" operator="containsText" text="冬休">
      <formula>NOT(ISERROR(SEARCH("冬休",F60)))</formula>
    </cfRule>
    <cfRule type="containsText" dxfId="2227" priority="1032" operator="containsText" text="夏休">
      <formula>NOT(ISERROR(SEARCH("夏休",F60)))</formula>
    </cfRule>
    <cfRule type="containsText" dxfId="2226" priority="1033" operator="containsText" text="製作">
      <formula>NOT(ISERROR(SEARCH("製作",F60)))</formula>
    </cfRule>
    <cfRule type="cellIs" dxfId="2225" priority="1034" operator="equal">
      <formula>"中止,製作"</formula>
    </cfRule>
    <cfRule type="containsText" dxfId="2224" priority="1035" operator="containsText" text="中止,製作,夏休,冬休,その他">
      <formula>NOT(ISERROR(SEARCH("中止,製作,夏休,冬休,その他",F60)))</formula>
    </cfRule>
    <cfRule type="containsText" dxfId="2223" priority="1036" operator="containsText" text="中止">
      <formula>NOT(ISERROR(SEARCH("中止",F60)))</formula>
    </cfRule>
    <cfRule type="containsText" dxfId="2222" priority="1037" operator="containsText" text="日">
      <formula>NOT(ISERROR(SEARCH("日",F60)))</formula>
    </cfRule>
    <cfRule type="containsText" dxfId="2221" priority="1038" operator="containsText" text="土">
      <formula>NOT(ISERROR(SEARCH("土",F60)))</formula>
    </cfRule>
  </conditionalFormatting>
  <conditionalFormatting sqref="F61:AJ64">
    <cfRule type="containsText" dxfId="2220" priority="866" operator="containsText" text="外">
      <formula>NOT(ISERROR(SEARCH("外",F61)))</formula>
    </cfRule>
  </conditionalFormatting>
  <conditionalFormatting sqref="F63:AJ64">
    <cfRule type="containsText" dxfId="2219" priority="1006" operator="containsText" text="－">
      <formula>NOT(ISERROR(SEARCH("－",F63)))</formula>
    </cfRule>
  </conditionalFormatting>
  <conditionalFormatting sqref="F65:AJ65">
    <cfRule type="containsText" dxfId="2218" priority="1021" operator="containsText" text="その他">
      <formula>NOT(ISERROR(SEARCH("その他",F65)))</formula>
    </cfRule>
    <cfRule type="containsText" dxfId="2217" priority="1022" operator="containsText" text="冬休">
      <formula>NOT(ISERROR(SEARCH("冬休",F65)))</formula>
    </cfRule>
    <cfRule type="containsText" dxfId="2216" priority="1023" operator="containsText" text="夏休">
      <formula>NOT(ISERROR(SEARCH("夏休",F65)))</formula>
    </cfRule>
    <cfRule type="containsText" dxfId="2215" priority="1024" operator="containsText" text="製作">
      <formula>NOT(ISERROR(SEARCH("製作",F65)))</formula>
    </cfRule>
    <cfRule type="cellIs" dxfId="2214" priority="1025" operator="equal">
      <formula>"中止,製作"</formula>
    </cfRule>
    <cfRule type="containsText" dxfId="2213" priority="1026" operator="containsText" text="中止,製作,夏休,冬休,その他">
      <formula>NOT(ISERROR(SEARCH("中止,製作,夏休,冬休,その他",F65)))</formula>
    </cfRule>
    <cfRule type="containsText" dxfId="2212" priority="1027" operator="containsText" text="中止">
      <formula>NOT(ISERROR(SEARCH("中止",F65)))</formula>
    </cfRule>
    <cfRule type="containsText" dxfId="2211" priority="1028" operator="containsText" text="日">
      <formula>NOT(ISERROR(SEARCH("日",F65)))</formula>
    </cfRule>
    <cfRule type="containsText" dxfId="2210" priority="1029" operator="containsText" text="土">
      <formula>NOT(ISERROR(SEARCH("土",F65)))</formula>
    </cfRule>
  </conditionalFormatting>
  <conditionalFormatting sqref="F66:AJ69">
    <cfRule type="containsText" dxfId="2209" priority="777" operator="containsText" text="外">
      <formula>NOT(ISERROR(SEARCH("外",F66)))</formula>
    </cfRule>
    <cfRule type="containsText" dxfId="2208" priority="778" operator="containsText" text="退">
      <formula>NOT(ISERROR(SEARCH("退",F66)))</formula>
    </cfRule>
    <cfRule type="containsText" dxfId="2207" priority="779" operator="containsText" text="入">
      <formula>NOT(ISERROR(SEARCH("入",F66)))</formula>
    </cfRule>
    <cfRule type="containsText" dxfId="2206" priority="780" operator="containsText" text="入,退">
      <formula>NOT(ISERROR(SEARCH("入,退",F66)))</formula>
    </cfRule>
    <cfRule type="cellIs" dxfId="2205" priority="782" operator="equal">
      <formula>"休"</formula>
    </cfRule>
  </conditionalFormatting>
  <conditionalFormatting sqref="F66:AJ70">
    <cfRule type="containsText" dxfId="2204" priority="776" operator="containsText" text="－">
      <formula>NOT(ISERROR(SEARCH("－",F66)))</formula>
    </cfRule>
  </conditionalFormatting>
  <conditionalFormatting sqref="F75:AJ76">
    <cfRule type="expression" dxfId="2203" priority="1647">
      <formula>WEEKDAY(F$75)=7</formula>
    </cfRule>
    <cfRule type="expression" dxfId="2202" priority="1648">
      <formula>WEEKDAY(F$75)=1</formula>
    </cfRule>
  </conditionalFormatting>
  <conditionalFormatting sqref="F77:AJ77">
    <cfRule type="containsText" dxfId="2201" priority="1266" operator="containsText" text="その他">
      <formula>NOT(ISERROR(SEARCH("その他",F77)))</formula>
    </cfRule>
    <cfRule type="containsText" dxfId="2200" priority="1267" operator="containsText" text="冬休">
      <formula>NOT(ISERROR(SEARCH("冬休",F77)))</formula>
    </cfRule>
    <cfRule type="containsText" dxfId="2199" priority="1268" operator="containsText" text="夏休">
      <formula>NOT(ISERROR(SEARCH("夏休",F77)))</formula>
    </cfRule>
    <cfRule type="containsText" dxfId="2198" priority="1269" operator="containsText" text="製作">
      <formula>NOT(ISERROR(SEARCH("製作",F77)))</formula>
    </cfRule>
    <cfRule type="cellIs" dxfId="2197" priority="1270" operator="equal">
      <formula>"中止,製作"</formula>
    </cfRule>
    <cfRule type="containsText" dxfId="2196" priority="1271" operator="containsText" text="中止,製作,夏休,冬休,その他">
      <formula>NOT(ISERROR(SEARCH("中止,製作,夏休,冬休,その他",F77)))</formula>
    </cfRule>
    <cfRule type="containsText" dxfId="2195" priority="1272" operator="containsText" text="中止">
      <formula>NOT(ISERROR(SEARCH("中止",F77)))</formula>
    </cfRule>
    <cfRule type="containsText" dxfId="2194" priority="1273" operator="containsText" text="日">
      <formula>NOT(ISERROR(SEARCH("日",F77)))</formula>
    </cfRule>
    <cfRule type="containsText" dxfId="2193" priority="1274" operator="containsText" text="土">
      <formula>NOT(ISERROR(SEARCH("土",F77)))</formula>
    </cfRule>
  </conditionalFormatting>
  <conditionalFormatting sqref="F78:AJ83">
    <cfRule type="containsText" dxfId="2192" priority="880" operator="containsText" text="－">
      <formula>NOT(ISERROR(SEARCH("－",F78)))</formula>
    </cfRule>
    <cfRule type="containsText" dxfId="2191" priority="881" operator="containsText" text="外">
      <formula>NOT(ISERROR(SEARCH("外",F78)))</formula>
    </cfRule>
    <cfRule type="containsText" dxfId="2190" priority="882" operator="containsText" text="退">
      <formula>NOT(ISERROR(SEARCH("退",F78)))</formula>
    </cfRule>
    <cfRule type="containsText" dxfId="2189" priority="883" operator="containsText" text="入">
      <formula>NOT(ISERROR(SEARCH("入",F78)))</formula>
    </cfRule>
    <cfRule type="containsText" dxfId="2188" priority="884" operator="containsText" text="入,退">
      <formula>NOT(ISERROR(SEARCH("入,退",F78)))</formula>
    </cfRule>
    <cfRule type="cellIs" dxfId="2187" priority="886" operator="equal">
      <formula>"休"</formula>
    </cfRule>
  </conditionalFormatting>
  <conditionalFormatting sqref="F84:AJ84">
    <cfRule type="containsText" dxfId="2186" priority="1257" operator="containsText" text="その他">
      <formula>NOT(ISERROR(SEARCH("その他",F84)))</formula>
    </cfRule>
    <cfRule type="containsText" dxfId="2185" priority="1258" operator="containsText" text="冬休">
      <formula>NOT(ISERROR(SEARCH("冬休",F84)))</formula>
    </cfRule>
    <cfRule type="containsText" dxfId="2184" priority="1259" operator="containsText" text="夏休">
      <formula>NOT(ISERROR(SEARCH("夏休",F84)))</formula>
    </cfRule>
    <cfRule type="containsText" dxfId="2183" priority="1260" operator="containsText" text="製作">
      <formula>NOT(ISERROR(SEARCH("製作",F84)))</formula>
    </cfRule>
    <cfRule type="cellIs" dxfId="2182" priority="1261" operator="equal">
      <formula>"中止,製作"</formula>
    </cfRule>
    <cfRule type="containsText" dxfId="2181" priority="1262" operator="containsText" text="中止,製作,夏休,冬休,その他">
      <formula>NOT(ISERROR(SEARCH("中止,製作,夏休,冬休,その他",F84)))</formula>
    </cfRule>
    <cfRule type="containsText" dxfId="2180" priority="1263" operator="containsText" text="中止">
      <formula>NOT(ISERROR(SEARCH("中止",F84)))</formula>
    </cfRule>
    <cfRule type="containsText" dxfId="2179" priority="1264" operator="containsText" text="日">
      <formula>NOT(ISERROR(SEARCH("日",F84)))</formula>
    </cfRule>
    <cfRule type="containsText" dxfId="2178" priority="1265" operator="containsText" text="土">
      <formula>NOT(ISERROR(SEARCH("土",F84)))</formula>
    </cfRule>
  </conditionalFormatting>
  <conditionalFormatting sqref="F85:AJ88">
    <cfRule type="containsText" dxfId="2177" priority="1243" operator="containsText" text="－">
      <formula>NOT(ISERROR(SEARCH("－",F85)))</formula>
    </cfRule>
    <cfRule type="containsText" dxfId="2176" priority="1244" operator="containsText" text="外">
      <formula>NOT(ISERROR(SEARCH("外",F85)))</formula>
    </cfRule>
    <cfRule type="containsText" dxfId="2175" priority="1245" operator="containsText" text="退">
      <formula>NOT(ISERROR(SEARCH("退",F85)))</formula>
    </cfRule>
    <cfRule type="containsText" dxfId="2174" priority="1246" operator="containsText" text="入">
      <formula>NOT(ISERROR(SEARCH("入",F85)))</formula>
    </cfRule>
    <cfRule type="containsText" dxfId="2173" priority="1247" operator="containsText" text="入,退">
      <formula>NOT(ISERROR(SEARCH("入,退",F85)))</formula>
    </cfRule>
    <cfRule type="cellIs" dxfId="2172" priority="1249" operator="equal">
      <formula>"休"</formula>
    </cfRule>
  </conditionalFormatting>
  <conditionalFormatting sqref="F89:AJ89">
    <cfRule type="containsText" dxfId="2171" priority="767" operator="containsText" text="その他">
      <formula>NOT(ISERROR(SEARCH("その他",F89)))</formula>
    </cfRule>
    <cfRule type="containsText" dxfId="2170" priority="768" operator="containsText" text="冬休">
      <formula>NOT(ISERROR(SEARCH("冬休",F89)))</formula>
    </cfRule>
    <cfRule type="containsText" dxfId="2169" priority="769" operator="containsText" text="夏休">
      <formula>NOT(ISERROR(SEARCH("夏休",F89)))</formula>
    </cfRule>
    <cfRule type="containsText" dxfId="2168" priority="770" operator="containsText" text="製作">
      <formula>NOT(ISERROR(SEARCH("製作",F89)))</formula>
    </cfRule>
    <cfRule type="cellIs" dxfId="2167" priority="771" operator="equal">
      <formula>"中止,製作"</formula>
    </cfRule>
    <cfRule type="containsText" dxfId="2166" priority="772" operator="containsText" text="中止,製作,夏休,冬休,その他">
      <formula>NOT(ISERROR(SEARCH("中止,製作,夏休,冬休,その他",F89)))</formula>
    </cfRule>
    <cfRule type="containsText" dxfId="2165" priority="773" operator="containsText" text="中止">
      <formula>NOT(ISERROR(SEARCH("中止",F89)))</formula>
    </cfRule>
    <cfRule type="containsText" dxfId="2164" priority="774" operator="containsText" text="日">
      <formula>NOT(ISERROR(SEARCH("日",F89)))</formula>
    </cfRule>
    <cfRule type="containsText" dxfId="2163" priority="775" operator="containsText" text="土">
      <formula>NOT(ISERROR(SEARCH("土",F89)))</formula>
    </cfRule>
  </conditionalFormatting>
  <conditionalFormatting sqref="F90:AJ93">
    <cfRule type="containsText" dxfId="2162" priority="1237" operator="containsText" text="外">
      <formula>NOT(ISERROR(SEARCH("外",F90)))</formula>
    </cfRule>
    <cfRule type="containsText" dxfId="2161" priority="1238" operator="containsText" text="退">
      <formula>NOT(ISERROR(SEARCH("退",F90)))</formula>
    </cfRule>
    <cfRule type="containsText" dxfId="2160" priority="1239" operator="containsText" text="入">
      <formula>NOT(ISERROR(SEARCH("入",F90)))</formula>
    </cfRule>
    <cfRule type="containsText" dxfId="2159" priority="1240" operator="containsText" text="入,退">
      <formula>NOT(ISERROR(SEARCH("入,退",F90)))</formula>
    </cfRule>
    <cfRule type="cellIs" dxfId="2158" priority="1242" operator="equal">
      <formula>"休"</formula>
    </cfRule>
  </conditionalFormatting>
  <conditionalFormatting sqref="F90:AJ94">
    <cfRule type="containsText" dxfId="2157" priority="1236" operator="containsText" text="－">
      <formula>NOT(ISERROR(SEARCH("－",F90)))</formula>
    </cfRule>
  </conditionalFormatting>
  <conditionalFormatting sqref="F99:AJ100">
    <cfRule type="expression" dxfId="2156" priority="1645">
      <formula>WEEKDAY(F$99)=7</formula>
    </cfRule>
    <cfRule type="expression" dxfId="2155" priority="1646">
      <formula>WEEKDAY(F$99)=1</formula>
    </cfRule>
  </conditionalFormatting>
  <conditionalFormatting sqref="F101:AJ101">
    <cfRule type="containsText" dxfId="2154" priority="857" operator="containsText" text="その他">
      <formula>NOT(ISERROR(SEARCH("その他",F101)))</formula>
    </cfRule>
    <cfRule type="containsText" dxfId="2153" priority="858" operator="containsText" text="冬休">
      <formula>NOT(ISERROR(SEARCH("冬休",F101)))</formula>
    </cfRule>
    <cfRule type="containsText" dxfId="2152" priority="859" operator="containsText" text="夏休">
      <formula>NOT(ISERROR(SEARCH("夏休",F101)))</formula>
    </cfRule>
    <cfRule type="containsText" dxfId="2151" priority="860" operator="containsText" text="製作">
      <formula>NOT(ISERROR(SEARCH("製作",F101)))</formula>
    </cfRule>
    <cfRule type="cellIs" dxfId="2150" priority="861" operator="equal">
      <formula>"中止,製作"</formula>
    </cfRule>
    <cfRule type="containsText" dxfId="2149" priority="862" operator="containsText" text="中止,製作,夏休,冬休,その他">
      <formula>NOT(ISERROR(SEARCH("中止,製作,夏休,冬休,その他",F101)))</formula>
    </cfRule>
    <cfRule type="containsText" dxfId="2148" priority="863" operator="containsText" text="中止">
      <formula>NOT(ISERROR(SEARCH("中止",F101)))</formula>
    </cfRule>
    <cfRule type="containsText" dxfId="2147" priority="864" operator="containsText" text="日">
      <formula>NOT(ISERROR(SEARCH("日",F101)))</formula>
    </cfRule>
    <cfRule type="containsText" dxfId="2146" priority="865" operator="containsText" text="土">
      <formula>NOT(ISERROR(SEARCH("土",F101)))</formula>
    </cfRule>
  </conditionalFormatting>
  <conditionalFormatting sqref="F102:AJ107">
    <cfRule type="containsText" dxfId="2145" priority="725" operator="containsText" text="－">
      <formula>NOT(ISERROR(SEARCH("－",F102)))</formula>
    </cfRule>
    <cfRule type="containsText" dxfId="2144" priority="726" operator="containsText" text="外">
      <formula>NOT(ISERROR(SEARCH("外",F102)))</formula>
    </cfRule>
    <cfRule type="containsText" dxfId="2143" priority="727" operator="containsText" text="退">
      <formula>NOT(ISERROR(SEARCH("退",F102)))</formula>
    </cfRule>
    <cfRule type="containsText" dxfId="2142" priority="728" operator="containsText" text="入">
      <formula>NOT(ISERROR(SEARCH("入",F102)))</formula>
    </cfRule>
    <cfRule type="containsText" dxfId="2141" priority="729" operator="containsText" text="入,退">
      <formula>NOT(ISERROR(SEARCH("入,退",F102)))</formula>
    </cfRule>
    <cfRule type="cellIs" dxfId="2140" priority="731" operator="equal">
      <formula>"休"</formula>
    </cfRule>
  </conditionalFormatting>
  <conditionalFormatting sqref="F108:AJ108">
    <cfRule type="containsText" dxfId="2139" priority="848" operator="containsText" text="その他">
      <formula>NOT(ISERROR(SEARCH("その他",F108)))</formula>
    </cfRule>
    <cfRule type="containsText" dxfId="2138" priority="849" operator="containsText" text="冬休">
      <formula>NOT(ISERROR(SEARCH("冬休",F108)))</formula>
    </cfRule>
    <cfRule type="containsText" dxfId="2137" priority="850" operator="containsText" text="夏休">
      <formula>NOT(ISERROR(SEARCH("夏休",F108)))</formula>
    </cfRule>
    <cfRule type="containsText" dxfId="2136" priority="851" operator="containsText" text="製作">
      <formula>NOT(ISERROR(SEARCH("製作",F108)))</formula>
    </cfRule>
    <cfRule type="cellIs" dxfId="2135" priority="852" operator="equal">
      <formula>"中止,製作"</formula>
    </cfRule>
    <cfRule type="containsText" dxfId="2134" priority="853" operator="containsText" text="中止,製作,夏休,冬休,その他">
      <formula>NOT(ISERROR(SEARCH("中止,製作,夏休,冬休,その他",F108)))</formula>
    </cfRule>
    <cfRule type="containsText" dxfId="2133" priority="854" operator="containsText" text="中止">
      <formula>NOT(ISERROR(SEARCH("中止",F108)))</formula>
    </cfRule>
    <cfRule type="containsText" dxfId="2132" priority="855" operator="containsText" text="日">
      <formula>NOT(ISERROR(SEARCH("日",F108)))</formula>
    </cfRule>
    <cfRule type="containsText" dxfId="2131" priority="856" operator="containsText" text="土">
      <formula>NOT(ISERROR(SEARCH("土",F108)))</formula>
    </cfRule>
  </conditionalFormatting>
  <conditionalFormatting sqref="F109:AJ112">
    <cfRule type="containsText" dxfId="2130" priority="825" operator="containsText" text="－">
      <formula>NOT(ISERROR(SEARCH("－",F109)))</formula>
    </cfRule>
    <cfRule type="containsText" dxfId="2129" priority="826" operator="containsText" text="外">
      <formula>NOT(ISERROR(SEARCH("外",F109)))</formula>
    </cfRule>
    <cfRule type="containsText" dxfId="2128" priority="827" operator="containsText" text="退">
      <formula>NOT(ISERROR(SEARCH("退",F109)))</formula>
    </cfRule>
    <cfRule type="containsText" dxfId="2127" priority="828" operator="containsText" text="入">
      <formula>NOT(ISERROR(SEARCH("入",F109)))</formula>
    </cfRule>
    <cfRule type="containsText" dxfId="2126" priority="829" operator="containsText" text="入,退">
      <formula>NOT(ISERROR(SEARCH("入,退",F109)))</formula>
    </cfRule>
    <cfRule type="cellIs" dxfId="2125" priority="831" operator="equal">
      <formula>"休"</formula>
    </cfRule>
  </conditionalFormatting>
  <conditionalFormatting sqref="F113:AJ113">
    <cfRule type="containsText" dxfId="2124" priority="839" operator="containsText" text="その他">
      <formula>NOT(ISERROR(SEARCH("その他",F113)))</formula>
    </cfRule>
    <cfRule type="containsText" dxfId="2123" priority="840" operator="containsText" text="冬休">
      <formula>NOT(ISERROR(SEARCH("冬休",F113)))</formula>
    </cfRule>
    <cfRule type="containsText" dxfId="2122" priority="841" operator="containsText" text="夏休">
      <formula>NOT(ISERROR(SEARCH("夏休",F113)))</formula>
    </cfRule>
    <cfRule type="containsText" dxfId="2121" priority="842" operator="containsText" text="製作">
      <formula>NOT(ISERROR(SEARCH("製作",F113)))</formula>
    </cfRule>
    <cfRule type="cellIs" dxfId="2120" priority="843" operator="equal">
      <formula>"中止,製作"</formula>
    </cfRule>
    <cfRule type="containsText" dxfId="2119" priority="844" operator="containsText" text="中止,製作,夏休,冬休,その他">
      <formula>NOT(ISERROR(SEARCH("中止,製作,夏休,冬休,その他",F113)))</formula>
    </cfRule>
    <cfRule type="containsText" dxfId="2118" priority="845" operator="containsText" text="中止">
      <formula>NOT(ISERROR(SEARCH("中止",F113)))</formula>
    </cfRule>
    <cfRule type="containsText" dxfId="2117" priority="846" operator="containsText" text="日">
      <formula>NOT(ISERROR(SEARCH("日",F113)))</formula>
    </cfRule>
    <cfRule type="containsText" dxfId="2116" priority="847" operator="containsText" text="土">
      <formula>NOT(ISERROR(SEARCH("土",F113)))</formula>
    </cfRule>
  </conditionalFormatting>
  <conditionalFormatting sqref="F114:AJ117">
    <cfRule type="containsText" dxfId="2115" priority="819" operator="containsText" text="外">
      <formula>NOT(ISERROR(SEARCH("外",F114)))</formula>
    </cfRule>
    <cfRule type="containsText" dxfId="2114" priority="820" operator="containsText" text="退">
      <formula>NOT(ISERROR(SEARCH("退",F114)))</formula>
    </cfRule>
    <cfRule type="containsText" dxfId="2113" priority="821" operator="containsText" text="入">
      <formula>NOT(ISERROR(SEARCH("入",F114)))</formula>
    </cfRule>
    <cfRule type="containsText" dxfId="2112" priority="822" operator="containsText" text="入,退">
      <formula>NOT(ISERROR(SEARCH("入,退",F114)))</formula>
    </cfRule>
    <cfRule type="cellIs" dxfId="2111" priority="824" operator="equal">
      <formula>"休"</formula>
    </cfRule>
  </conditionalFormatting>
  <conditionalFormatting sqref="F114:AJ118">
    <cfRule type="containsText" dxfId="2110" priority="818" operator="containsText" text="－">
      <formula>NOT(ISERROR(SEARCH("－",F114)))</formula>
    </cfRule>
  </conditionalFormatting>
  <conditionalFormatting sqref="F123:AJ124">
    <cfRule type="expression" dxfId="2109" priority="1643">
      <formula>WEEKDAY(F$123)=7</formula>
    </cfRule>
    <cfRule type="expression" dxfId="2108" priority="1644">
      <formula>WEEKDAY(F$123)=1</formula>
    </cfRule>
  </conditionalFormatting>
  <conditionalFormatting sqref="F125:AJ125">
    <cfRule type="containsText" dxfId="2107" priority="716" operator="containsText" text="その他">
      <formula>NOT(ISERROR(SEARCH("その他",F125)))</formula>
    </cfRule>
    <cfRule type="containsText" dxfId="2106" priority="717" operator="containsText" text="冬休">
      <formula>NOT(ISERROR(SEARCH("冬休",F125)))</formula>
    </cfRule>
    <cfRule type="containsText" dxfId="2105" priority="718" operator="containsText" text="夏休">
      <formula>NOT(ISERROR(SEARCH("夏休",F125)))</formula>
    </cfRule>
    <cfRule type="containsText" dxfId="2104" priority="719" operator="containsText" text="製作">
      <formula>NOT(ISERROR(SEARCH("製作",F125)))</formula>
    </cfRule>
    <cfRule type="cellIs" dxfId="2103" priority="720" operator="equal">
      <formula>"中止,製作"</formula>
    </cfRule>
    <cfRule type="containsText" dxfId="2102" priority="721" operator="containsText" text="中止,製作,夏休,冬休,その他">
      <formula>NOT(ISERROR(SEARCH("中止,製作,夏休,冬休,その他",F125)))</formula>
    </cfRule>
    <cfRule type="containsText" dxfId="2101" priority="722" operator="containsText" text="中止">
      <formula>NOT(ISERROR(SEARCH("中止",F125)))</formula>
    </cfRule>
    <cfRule type="containsText" dxfId="2100" priority="723" operator="containsText" text="日">
      <formula>NOT(ISERROR(SEARCH("日",F125)))</formula>
    </cfRule>
    <cfRule type="containsText" dxfId="2099" priority="724" operator="containsText" text="土">
      <formula>NOT(ISERROR(SEARCH("土",F125)))</formula>
    </cfRule>
  </conditionalFormatting>
  <conditionalFormatting sqref="F126:AJ131">
    <cfRule type="containsText" dxfId="2098" priority="565" operator="containsText" text="－">
      <formula>NOT(ISERROR(SEARCH("－",F126)))</formula>
    </cfRule>
    <cfRule type="containsText" dxfId="2097" priority="566" operator="containsText" text="外">
      <formula>NOT(ISERROR(SEARCH("外",F126)))</formula>
    </cfRule>
    <cfRule type="containsText" dxfId="2096" priority="567" operator="containsText" text="退">
      <formula>NOT(ISERROR(SEARCH("退",F126)))</formula>
    </cfRule>
    <cfRule type="containsText" dxfId="2095" priority="568" operator="containsText" text="入">
      <formula>NOT(ISERROR(SEARCH("入",F126)))</formula>
    </cfRule>
    <cfRule type="containsText" dxfId="2094" priority="569" operator="containsText" text="入,退">
      <formula>NOT(ISERROR(SEARCH("入,退",F126)))</formula>
    </cfRule>
    <cfRule type="cellIs" dxfId="2093" priority="571" operator="equal">
      <formula>"休"</formula>
    </cfRule>
  </conditionalFormatting>
  <conditionalFormatting sqref="F132:AJ132">
    <cfRule type="containsText" dxfId="2092" priority="707" operator="containsText" text="その他">
      <formula>NOT(ISERROR(SEARCH("その他",F132)))</formula>
    </cfRule>
    <cfRule type="containsText" dxfId="2091" priority="708" operator="containsText" text="冬休">
      <formula>NOT(ISERROR(SEARCH("冬休",F132)))</formula>
    </cfRule>
    <cfRule type="containsText" dxfId="2090" priority="709" operator="containsText" text="夏休">
      <formula>NOT(ISERROR(SEARCH("夏休",F132)))</formula>
    </cfRule>
    <cfRule type="containsText" dxfId="2089" priority="710" operator="containsText" text="製作">
      <formula>NOT(ISERROR(SEARCH("製作",F132)))</formula>
    </cfRule>
    <cfRule type="cellIs" dxfId="2088" priority="711" operator="equal">
      <formula>"中止,製作"</formula>
    </cfRule>
    <cfRule type="containsText" dxfId="2087" priority="712" operator="containsText" text="中止,製作,夏休,冬休,その他">
      <formula>NOT(ISERROR(SEARCH("中止,製作,夏休,冬休,その他",F132)))</formula>
    </cfRule>
    <cfRule type="containsText" dxfId="2086" priority="713" operator="containsText" text="中止">
      <formula>NOT(ISERROR(SEARCH("中止",F132)))</formula>
    </cfRule>
    <cfRule type="containsText" dxfId="2085" priority="714" operator="containsText" text="日">
      <formula>NOT(ISERROR(SEARCH("日",F132)))</formula>
    </cfRule>
    <cfRule type="containsText" dxfId="2084" priority="715" operator="containsText" text="土">
      <formula>NOT(ISERROR(SEARCH("土",F132)))</formula>
    </cfRule>
  </conditionalFormatting>
  <conditionalFormatting sqref="F133:AJ136">
    <cfRule type="containsText" dxfId="2083" priority="684" operator="containsText" text="－">
      <formula>NOT(ISERROR(SEARCH("－",F133)))</formula>
    </cfRule>
    <cfRule type="containsText" dxfId="2082" priority="685" operator="containsText" text="外">
      <formula>NOT(ISERROR(SEARCH("外",F133)))</formula>
    </cfRule>
    <cfRule type="containsText" dxfId="2081" priority="686" operator="containsText" text="退">
      <formula>NOT(ISERROR(SEARCH("退",F133)))</formula>
    </cfRule>
    <cfRule type="containsText" dxfId="2080" priority="687" operator="containsText" text="入">
      <formula>NOT(ISERROR(SEARCH("入",F133)))</formula>
    </cfRule>
    <cfRule type="containsText" dxfId="2079" priority="688" operator="containsText" text="入,退">
      <formula>NOT(ISERROR(SEARCH("入,退",F133)))</formula>
    </cfRule>
    <cfRule type="cellIs" dxfId="2078" priority="690" operator="equal">
      <formula>"休"</formula>
    </cfRule>
  </conditionalFormatting>
  <conditionalFormatting sqref="F137:AJ137">
    <cfRule type="containsText" dxfId="2077" priority="698" operator="containsText" text="その他">
      <formula>NOT(ISERROR(SEARCH("その他",F137)))</formula>
    </cfRule>
    <cfRule type="containsText" dxfId="2076" priority="699" operator="containsText" text="冬休">
      <formula>NOT(ISERROR(SEARCH("冬休",F137)))</formula>
    </cfRule>
    <cfRule type="containsText" dxfId="2075" priority="700" operator="containsText" text="夏休">
      <formula>NOT(ISERROR(SEARCH("夏休",F137)))</formula>
    </cfRule>
    <cfRule type="containsText" dxfId="2074" priority="701" operator="containsText" text="製作">
      <formula>NOT(ISERROR(SEARCH("製作",F137)))</formula>
    </cfRule>
    <cfRule type="cellIs" dxfId="2073" priority="702" operator="equal">
      <formula>"中止,製作"</formula>
    </cfRule>
    <cfRule type="containsText" dxfId="2072" priority="703" operator="containsText" text="中止,製作,夏休,冬休,その他">
      <formula>NOT(ISERROR(SEARCH("中止,製作,夏休,冬休,その他",F137)))</formula>
    </cfRule>
    <cfRule type="containsText" dxfId="2071" priority="704" operator="containsText" text="中止">
      <formula>NOT(ISERROR(SEARCH("中止",F137)))</formula>
    </cfRule>
    <cfRule type="containsText" dxfId="2070" priority="705" operator="containsText" text="日">
      <formula>NOT(ISERROR(SEARCH("日",F137)))</formula>
    </cfRule>
    <cfRule type="containsText" dxfId="2069" priority="706" operator="containsText" text="土">
      <formula>NOT(ISERROR(SEARCH("土",F137)))</formula>
    </cfRule>
  </conditionalFormatting>
  <conditionalFormatting sqref="F138:AJ141">
    <cfRule type="containsText" dxfId="2068" priority="678" operator="containsText" text="外">
      <formula>NOT(ISERROR(SEARCH("外",F138)))</formula>
    </cfRule>
    <cfRule type="containsText" dxfId="2067" priority="679" operator="containsText" text="退">
      <formula>NOT(ISERROR(SEARCH("退",F138)))</formula>
    </cfRule>
    <cfRule type="containsText" dxfId="2066" priority="680" operator="containsText" text="入">
      <formula>NOT(ISERROR(SEARCH("入",F138)))</formula>
    </cfRule>
    <cfRule type="containsText" dxfId="2065" priority="681" operator="containsText" text="入,退">
      <formula>NOT(ISERROR(SEARCH("入,退",F138)))</formula>
    </cfRule>
    <cfRule type="cellIs" dxfId="2064" priority="683" operator="equal">
      <formula>"休"</formula>
    </cfRule>
  </conditionalFormatting>
  <conditionalFormatting sqref="F138:AJ143">
    <cfRule type="containsText" dxfId="2063" priority="677" operator="containsText" text="－">
      <formula>NOT(ISERROR(SEARCH("－",F138)))</formula>
    </cfRule>
  </conditionalFormatting>
  <conditionalFormatting sqref="F147:AJ148">
    <cfRule type="expression" dxfId="2062" priority="1641">
      <formula>WEEKDAY(F$147)=7</formula>
    </cfRule>
    <cfRule type="expression" dxfId="2061" priority="1642">
      <formula>WEEKDAY(F$147)=1</formula>
    </cfRule>
  </conditionalFormatting>
  <conditionalFormatting sqref="F149:AJ149">
    <cfRule type="containsText" dxfId="2060" priority="556" operator="containsText" text="その他">
      <formula>NOT(ISERROR(SEARCH("その他",F149)))</formula>
    </cfRule>
    <cfRule type="containsText" dxfId="2059" priority="557" operator="containsText" text="冬休">
      <formula>NOT(ISERROR(SEARCH("冬休",F149)))</formula>
    </cfRule>
    <cfRule type="containsText" dxfId="2058" priority="558" operator="containsText" text="夏休">
      <formula>NOT(ISERROR(SEARCH("夏休",F149)))</formula>
    </cfRule>
    <cfRule type="containsText" dxfId="2057" priority="559" operator="containsText" text="製作">
      <formula>NOT(ISERROR(SEARCH("製作",F149)))</formula>
    </cfRule>
    <cfRule type="cellIs" dxfId="2056" priority="560" operator="equal">
      <formula>"中止,製作"</formula>
    </cfRule>
    <cfRule type="containsText" dxfId="2055" priority="561" operator="containsText" text="中止,製作,夏休,冬休,その他">
      <formula>NOT(ISERROR(SEARCH("中止,製作,夏休,冬休,その他",F149)))</formula>
    </cfRule>
    <cfRule type="containsText" dxfId="2054" priority="562" operator="containsText" text="中止">
      <formula>NOT(ISERROR(SEARCH("中止",F149)))</formula>
    </cfRule>
    <cfRule type="containsText" dxfId="2053" priority="563" operator="containsText" text="日">
      <formula>NOT(ISERROR(SEARCH("日",F149)))</formula>
    </cfRule>
    <cfRule type="containsText" dxfId="2052" priority="564" operator="containsText" text="土">
      <formula>NOT(ISERROR(SEARCH("土",F149)))</formula>
    </cfRule>
  </conditionalFormatting>
  <conditionalFormatting sqref="F150:AJ155">
    <cfRule type="containsText" dxfId="2051" priority="398" operator="containsText" text="－">
      <formula>NOT(ISERROR(SEARCH("－",F150)))</formula>
    </cfRule>
    <cfRule type="containsText" dxfId="2050" priority="399" operator="containsText" text="外">
      <formula>NOT(ISERROR(SEARCH("外",F150)))</formula>
    </cfRule>
    <cfRule type="containsText" dxfId="2049" priority="400" operator="containsText" text="退">
      <formula>NOT(ISERROR(SEARCH("退",F150)))</formula>
    </cfRule>
    <cfRule type="containsText" dxfId="2048" priority="401" operator="containsText" text="入">
      <formula>NOT(ISERROR(SEARCH("入",F150)))</formula>
    </cfRule>
    <cfRule type="containsText" dxfId="2047" priority="402" operator="containsText" text="入,退">
      <formula>NOT(ISERROR(SEARCH("入,退",F150)))</formula>
    </cfRule>
    <cfRule type="cellIs" dxfId="2046" priority="404" operator="equal">
      <formula>"休"</formula>
    </cfRule>
  </conditionalFormatting>
  <conditionalFormatting sqref="F156:AJ156">
    <cfRule type="containsText" dxfId="2045" priority="547" operator="containsText" text="その他">
      <formula>NOT(ISERROR(SEARCH("その他",F156)))</formula>
    </cfRule>
    <cfRule type="containsText" dxfId="2044" priority="548" operator="containsText" text="冬休">
      <formula>NOT(ISERROR(SEARCH("冬休",F156)))</formula>
    </cfRule>
    <cfRule type="containsText" dxfId="2043" priority="549" operator="containsText" text="夏休">
      <formula>NOT(ISERROR(SEARCH("夏休",F156)))</formula>
    </cfRule>
    <cfRule type="containsText" dxfId="2042" priority="550" operator="containsText" text="製作">
      <formula>NOT(ISERROR(SEARCH("製作",F156)))</formula>
    </cfRule>
    <cfRule type="cellIs" dxfId="2041" priority="551" operator="equal">
      <formula>"中止,製作"</formula>
    </cfRule>
    <cfRule type="containsText" dxfId="2040" priority="552" operator="containsText" text="中止,製作,夏休,冬休,その他">
      <formula>NOT(ISERROR(SEARCH("中止,製作,夏休,冬休,その他",F156)))</formula>
    </cfRule>
    <cfRule type="containsText" dxfId="2039" priority="553" operator="containsText" text="中止">
      <formula>NOT(ISERROR(SEARCH("中止",F156)))</formula>
    </cfRule>
    <cfRule type="containsText" dxfId="2038" priority="554" operator="containsText" text="日">
      <formula>NOT(ISERROR(SEARCH("日",F156)))</formula>
    </cfRule>
    <cfRule type="containsText" dxfId="2037" priority="555" operator="containsText" text="土">
      <formula>NOT(ISERROR(SEARCH("土",F156)))</formula>
    </cfRule>
  </conditionalFormatting>
  <conditionalFormatting sqref="F157:AJ160">
    <cfRule type="containsText" dxfId="2036" priority="524" operator="containsText" text="－">
      <formula>NOT(ISERROR(SEARCH("－",F157)))</formula>
    </cfRule>
    <cfRule type="containsText" dxfId="2035" priority="525" operator="containsText" text="外">
      <formula>NOT(ISERROR(SEARCH("外",F157)))</formula>
    </cfRule>
    <cfRule type="containsText" dxfId="2034" priority="526" operator="containsText" text="退">
      <formula>NOT(ISERROR(SEARCH("退",F157)))</formula>
    </cfRule>
    <cfRule type="containsText" dxfId="2033" priority="527" operator="containsText" text="入">
      <formula>NOT(ISERROR(SEARCH("入",F157)))</formula>
    </cfRule>
    <cfRule type="containsText" dxfId="2032" priority="528" operator="containsText" text="入,退">
      <formula>NOT(ISERROR(SEARCH("入,退",F157)))</formula>
    </cfRule>
    <cfRule type="cellIs" dxfId="2031" priority="530" operator="equal">
      <formula>"休"</formula>
    </cfRule>
  </conditionalFormatting>
  <conditionalFormatting sqref="F161:AJ161">
    <cfRule type="containsText" dxfId="2030" priority="538" operator="containsText" text="その他">
      <formula>NOT(ISERROR(SEARCH("その他",F161)))</formula>
    </cfRule>
    <cfRule type="containsText" dxfId="2029" priority="539" operator="containsText" text="冬休">
      <formula>NOT(ISERROR(SEARCH("冬休",F161)))</formula>
    </cfRule>
    <cfRule type="containsText" dxfId="2028" priority="540" operator="containsText" text="夏休">
      <formula>NOT(ISERROR(SEARCH("夏休",F161)))</formula>
    </cfRule>
    <cfRule type="containsText" dxfId="2027" priority="541" operator="containsText" text="製作">
      <formula>NOT(ISERROR(SEARCH("製作",F161)))</formula>
    </cfRule>
    <cfRule type="cellIs" dxfId="2026" priority="542" operator="equal">
      <formula>"中止,製作"</formula>
    </cfRule>
    <cfRule type="containsText" dxfId="2025" priority="543" operator="containsText" text="中止,製作,夏休,冬休,その他">
      <formula>NOT(ISERROR(SEARCH("中止,製作,夏休,冬休,その他",F161)))</formula>
    </cfRule>
    <cfRule type="containsText" dxfId="2024" priority="544" operator="containsText" text="中止">
      <formula>NOT(ISERROR(SEARCH("中止",F161)))</formula>
    </cfRule>
    <cfRule type="containsText" dxfId="2023" priority="545" operator="containsText" text="日">
      <formula>NOT(ISERROR(SEARCH("日",F161)))</formula>
    </cfRule>
    <cfRule type="containsText" dxfId="2022" priority="546" operator="containsText" text="土">
      <formula>NOT(ISERROR(SEARCH("土",F161)))</formula>
    </cfRule>
  </conditionalFormatting>
  <conditionalFormatting sqref="F162:AJ165">
    <cfRule type="containsText" dxfId="2021" priority="518" operator="containsText" text="外">
      <formula>NOT(ISERROR(SEARCH("外",F162)))</formula>
    </cfRule>
    <cfRule type="containsText" dxfId="2020" priority="519" operator="containsText" text="退">
      <formula>NOT(ISERROR(SEARCH("退",F162)))</formula>
    </cfRule>
    <cfRule type="containsText" dxfId="2019" priority="520" operator="containsText" text="入">
      <formula>NOT(ISERROR(SEARCH("入",F162)))</formula>
    </cfRule>
    <cfRule type="containsText" dxfId="2018" priority="521" operator="containsText" text="入,退">
      <formula>NOT(ISERROR(SEARCH("入,退",F162)))</formula>
    </cfRule>
    <cfRule type="cellIs" dxfId="2017" priority="523" operator="equal">
      <formula>"休"</formula>
    </cfRule>
  </conditionalFormatting>
  <conditionalFormatting sqref="F162:AJ167">
    <cfRule type="containsText" dxfId="2016" priority="517" operator="containsText" text="－">
      <formula>NOT(ISERROR(SEARCH("－",F162)))</formula>
    </cfRule>
  </conditionalFormatting>
  <conditionalFormatting sqref="F171:AJ172">
    <cfRule type="expression" dxfId="2015" priority="1639">
      <formula>WEEKDAY(F$171)=7</formula>
    </cfRule>
    <cfRule type="expression" dxfId="2014" priority="1640">
      <formula>WEEKDAY(F$171)=1</formula>
    </cfRule>
  </conditionalFormatting>
  <conditionalFormatting sqref="F173:AJ173">
    <cfRule type="containsText" dxfId="2013" priority="389" operator="containsText" text="その他">
      <formula>NOT(ISERROR(SEARCH("その他",F173)))</formula>
    </cfRule>
    <cfRule type="containsText" dxfId="2012" priority="390" operator="containsText" text="冬休">
      <formula>NOT(ISERROR(SEARCH("冬休",F173)))</formula>
    </cfRule>
    <cfRule type="containsText" dxfId="2011" priority="391" operator="containsText" text="夏休">
      <formula>NOT(ISERROR(SEARCH("夏休",F173)))</formula>
    </cfRule>
    <cfRule type="containsText" dxfId="2010" priority="392" operator="containsText" text="製作">
      <formula>NOT(ISERROR(SEARCH("製作",F173)))</formula>
    </cfRule>
    <cfRule type="cellIs" dxfId="2009" priority="393" operator="equal">
      <formula>"中止,製作"</formula>
    </cfRule>
    <cfRule type="containsText" dxfId="2008" priority="394" operator="containsText" text="中止,製作,夏休,冬休,その他">
      <formula>NOT(ISERROR(SEARCH("中止,製作,夏休,冬休,その他",F173)))</formula>
    </cfRule>
    <cfRule type="containsText" dxfId="2007" priority="395" operator="containsText" text="中止">
      <formula>NOT(ISERROR(SEARCH("中止",F173)))</formula>
    </cfRule>
    <cfRule type="containsText" dxfId="2006" priority="396" operator="containsText" text="日">
      <formula>NOT(ISERROR(SEARCH("日",F173)))</formula>
    </cfRule>
    <cfRule type="containsText" dxfId="2005" priority="397" operator="containsText" text="土">
      <formula>NOT(ISERROR(SEARCH("土",F173)))</formula>
    </cfRule>
  </conditionalFormatting>
  <conditionalFormatting sqref="F174:AJ179">
    <cfRule type="containsText" dxfId="2004" priority="224" operator="containsText" text="－">
      <formula>NOT(ISERROR(SEARCH("－",F174)))</formula>
    </cfRule>
    <cfRule type="containsText" dxfId="2003" priority="225" operator="containsText" text="外">
      <formula>NOT(ISERROR(SEARCH("外",F174)))</formula>
    </cfRule>
    <cfRule type="containsText" dxfId="2002" priority="226" operator="containsText" text="退">
      <formula>NOT(ISERROR(SEARCH("退",F174)))</formula>
    </cfRule>
    <cfRule type="containsText" dxfId="2001" priority="227" operator="containsText" text="入">
      <formula>NOT(ISERROR(SEARCH("入",F174)))</formula>
    </cfRule>
    <cfRule type="containsText" dxfId="2000" priority="228" operator="containsText" text="入,退">
      <formula>NOT(ISERROR(SEARCH("入,退",F174)))</formula>
    </cfRule>
    <cfRule type="cellIs" dxfId="1999" priority="230" operator="equal">
      <formula>"休"</formula>
    </cfRule>
  </conditionalFormatting>
  <conditionalFormatting sqref="F180:AJ180">
    <cfRule type="containsText" dxfId="1998" priority="380" operator="containsText" text="その他">
      <formula>NOT(ISERROR(SEARCH("その他",F180)))</formula>
    </cfRule>
    <cfRule type="containsText" dxfId="1997" priority="381" operator="containsText" text="冬休">
      <formula>NOT(ISERROR(SEARCH("冬休",F180)))</formula>
    </cfRule>
    <cfRule type="containsText" dxfId="1996" priority="382" operator="containsText" text="夏休">
      <formula>NOT(ISERROR(SEARCH("夏休",F180)))</formula>
    </cfRule>
    <cfRule type="containsText" dxfId="1995" priority="383" operator="containsText" text="製作">
      <formula>NOT(ISERROR(SEARCH("製作",F180)))</formula>
    </cfRule>
    <cfRule type="cellIs" dxfId="1994" priority="384" operator="equal">
      <formula>"中止,製作"</formula>
    </cfRule>
    <cfRule type="containsText" dxfId="1993" priority="385" operator="containsText" text="中止,製作,夏休,冬休,その他">
      <formula>NOT(ISERROR(SEARCH("中止,製作,夏休,冬休,その他",F180)))</formula>
    </cfRule>
    <cfRule type="containsText" dxfId="1992" priority="386" operator="containsText" text="中止">
      <formula>NOT(ISERROR(SEARCH("中止",F180)))</formula>
    </cfRule>
    <cfRule type="containsText" dxfId="1991" priority="387" operator="containsText" text="日">
      <formula>NOT(ISERROR(SEARCH("日",F180)))</formula>
    </cfRule>
    <cfRule type="containsText" dxfId="1990" priority="388" operator="containsText" text="土">
      <formula>NOT(ISERROR(SEARCH("土",F180)))</formula>
    </cfRule>
  </conditionalFormatting>
  <conditionalFormatting sqref="F181:AJ184">
    <cfRule type="containsText" dxfId="1989" priority="357" operator="containsText" text="－">
      <formula>NOT(ISERROR(SEARCH("－",F181)))</formula>
    </cfRule>
    <cfRule type="containsText" dxfId="1988" priority="358" operator="containsText" text="外">
      <formula>NOT(ISERROR(SEARCH("外",F181)))</formula>
    </cfRule>
    <cfRule type="containsText" dxfId="1987" priority="359" operator="containsText" text="退">
      <formula>NOT(ISERROR(SEARCH("退",F181)))</formula>
    </cfRule>
    <cfRule type="containsText" dxfId="1986" priority="360" operator="containsText" text="入">
      <formula>NOT(ISERROR(SEARCH("入",F181)))</formula>
    </cfRule>
    <cfRule type="containsText" dxfId="1985" priority="361" operator="containsText" text="入,退">
      <formula>NOT(ISERROR(SEARCH("入,退",F181)))</formula>
    </cfRule>
    <cfRule type="cellIs" dxfId="1984" priority="363" operator="equal">
      <formula>"休"</formula>
    </cfRule>
  </conditionalFormatting>
  <conditionalFormatting sqref="F185:AJ185">
    <cfRule type="containsText" dxfId="1983" priority="371" operator="containsText" text="その他">
      <formula>NOT(ISERROR(SEARCH("その他",F185)))</formula>
    </cfRule>
    <cfRule type="containsText" dxfId="1982" priority="372" operator="containsText" text="冬休">
      <formula>NOT(ISERROR(SEARCH("冬休",F185)))</formula>
    </cfRule>
    <cfRule type="containsText" dxfId="1981" priority="373" operator="containsText" text="夏休">
      <formula>NOT(ISERROR(SEARCH("夏休",F185)))</formula>
    </cfRule>
    <cfRule type="containsText" dxfId="1980" priority="374" operator="containsText" text="製作">
      <formula>NOT(ISERROR(SEARCH("製作",F185)))</formula>
    </cfRule>
    <cfRule type="cellIs" dxfId="1979" priority="375" operator="equal">
      <formula>"中止,製作"</formula>
    </cfRule>
    <cfRule type="containsText" dxfId="1978" priority="376" operator="containsText" text="中止,製作,夏休,冬休,その他">
      <formula>NOT(ISERROR(SEARCH("中止,製作,夏休,冬休,その他",F185)))</formula>
    </cfRule>
    <cfRule type="containsText" dxfId="1977" priority="377" operator="containsText" text="中止">
      <formula>NOT(ISERROR(SEARCH("中止",F185)))</formula>
    </cfRule>
    <cfRule type="containsText" dxfId="1976" priority="378" operator="containsText" text="日">
      <formula>NOT(ISERROR(SEARCH("日",F185)))</formula>
    </cfRule>
    <cfRule type="containsText" dxfId="1975" priority="379" operator="containsText" text="土">
      <formula>NOT(ISERROR(SEARCH("土",F185)))</formula>
    </cfRule>
  </conditionalFormatting>
  <conditionalFormatting sqref="F186:AJ189">
    <cfRule type="containsText" dxfId="1974" priority="351" operator="containsText" text="外">
      <formula>NOT(ISERROR(SEARCH("外",F186)))</formula>
    </cfRule>
    <cfRule type="containsText" dxfId="1973" priority="352" operator="containsText" text="退">
      <formula>NOT(ISERROR(SEARCH("退",F186)))</formula>
    </cfRule>
    <cfRule type="containsText" dxfId="1972" priority="353" operator="containsText" text="入">
      <formula>NOT(ISERROR(SEARCH("入",F186)))</formula>
    </cfRule>
    <cfRule type="containsText" dxfId="1971" priority="354" operator="containsText" text="入,退">
      <formula>NOT(ISERROR(SEARCH("入,退",F186)))</formula>
    </cfRule>
    <cfRule type="cellIs" dxfId="1970" priority="356" operator="equal">
      <formula>"休"</formula>
    </cfRule>
  </conditionalFormatting>
  <conditionalFormatting sqref="F186:AJ191">
    <cfRule type="containsText" dxfId="1969" priority="350" operator="containsText" text="－">
      <formula>NOT(ISERROR(SEARCH("－",F186)))</formula>
    </cfRule>
  </conditionalFormatting>
  <conditionalFormatting sqref="F195:AJ196">
    <cfRule type="expression" dxfId="1968" priority="1637">
      <formula>WEEKDAY(F$195)=7</formula>
    </cfRule>
    <cfRule type="expression" dxfId="1967" priority="1638">
      <formula>WEEKDAY(F$195)=1</formula>
    </cfRule>
  </conditionalFormatting>
  <conditionalFormatting sqref="F197:AJ197">
    <cfRule type="containsText" dxfId="1966" priority="215" operator="containsText" text="その他">
      <formula>NOT(ISERROR(SEARCH("その他",F197)))</formula>
    </cfRule>
    <cfRule type="containsText" dxfId="1965" priority="216" operator="containsText" text="冬休">
      <formula>NOT(ISERROR(SEARCH("冬休",F197)))</formula>
    </cfRule>
    <cfRule type="containsText" dxfId="1964" priority="217" operator="containsText" text="夏休">
      <formula>NOT(ISERROR(SEARCH("夏休",F197)))</formula>
    </cfRule>
    <cfRule type="containsText" dxfId="1963" priority="218" operator="containsText" text="製作">
      <formula>NOT(ISERROR(SEARCH("製作",F197)))</formula>
    </cfRule>
    <cfRule type="cellIs" dxfId="1962" priority="219" operator="equal">
      <formula>"中止,製作"</formula>
    </cfRule>
    <cfRule type="containsText" dxfId="1961" priority="220" operator="containsText" text="中止,製作,夏休,冬休,その他">
      <formula>NOT(ISERROR(SEARCH("中止,製作,夏休,冬休,その他",F197)))</formula>
    </cfRule>
    <cfRule type="containsText" dxfId="1960" priority="221" operator="containsText" text="中止">
      <formula>NOT(ISERROR(SEARCH("中止",F197)))</formula>
    </cfRule>
    <cfRule type="containsText" dxfId="1959" priority="222" operator="containsText" text="日">
      <formula>NOT(ISERROR(SEARCH("日",F197)))</formula>
    </cfRule>
    <cfRule type="containsText" dxfId="1958" priority="223" operator="containsText" text="土">
      <formula>NOT(ISERROR(SEARCH("土",F197)))</formula>
    </cfRule>
  </conditionalFormatting>
  <conditionalFormatting sqref="F198:AJ203">
    <cfRule type="containsText" dxfId="1957" priority="1" operator="containsText" text="－">
      <formula>NOT(ISERROR(SEARCH("－",F198)))</formula>
    </cfRule>
    <cfRule type="containsText" dxfId="1956" priority="2" operator="containsText" text="外">
      <formula>NOT(ISERROR(SEARCH("外",F198)))</formula>
    </cfRule>
    <cfRule type="containsText" dxfId="1955" priority="3" operator="containsText" text="退">
      <formula>NOT(ISERROR(SEARCH("退",F198)))</formula>
    </cfRule>
    <cfRule type="containsText" dxfId="1954" priority="4" operator="containsText" text="入">
      <formula>NOT(ISERROR(SEARCH("入",F198)))</formula>
    </cfRule>
    <cfRule type="containsText" dxfId="1953" priority="5" operator="containsText" text="入,退">
      <formula>NOT(ISERROR(SEARCH("入,退",F198)))</formula>
    </cfRule>
    <cfRule type="cellIs" dxfId="1952" priority="7" operator="equal">
      <formula>"休"</formula>
    </cfRule>
  </conditionalFormatting>
  <conditionalFormatting sqref="F204:AJ204">
    <cfRule type="containsText" dxfId="1951" priority="206" operator="containsText" text="その他">
      <formula>NOT(ISERROR(SEARCH("その他",F204)))</formula>
    </cfRule>
    <cfRule type="containsText" dxfId="1950" priority="207" operator="containsText" text="冬休">
      <formula>NOT(ISERROR(SEARCH("冬休",F204)))</formula>
    </cfRule>
    <cfRule type="containsText" dxfId="1949" priority="208" operator="containsText" text="夏休">
      <formula>NOT(ISERROR(SEARCH("夏休",F204)))</formula>
    </cfRule>
    <cfRule type="containsText" dxfId="1948" priority="209" operator="containsText" text="製作">
      <formula>NOT(ISERROR(SEARCH("製作",F204)))</formula>
    </cfRule>
    <cfRule type="cellIs" dxfId="1947" priority="210" operator="equal">
      <formula>"中止,製作"</formula>
    </cfRule>
    <cfRule type="containsText" dxfId="1946" priority="211" operator="containsText" text="中止,製作,夏休,冬休,その他">
      <formula>NOT(ISERROR(SEARCH("中止,製作,夏休,冬休,その他",F204)))</formula>
    </cfRule>
    <cfRule type="containsText" dxfId="1945" priority="212" operator="containsText" text="中止">
      <formula>NOT(ISERROR(SEARCH("中止",F204)))</formula>
    </cfRule>
    <cfRule type="containsText" dxfId="1944" priority="213" operator="containsText" text="日">
      <formula>NOT(ISERROR(SEARCH("日",F204)))</formula>
    </cfRule>
    <cfRule type="containsText" dxfId="1943" priority="214" operator="containsText" text="土">
      <formula>NOT(ISERROR(SEARCH("土",F204)))</formula>
    </cfRule>
  </conditionalFormatting>
  <conditionalFormatting sqref="F205:AJ208">
    <cfRule type="containsText" dxfId="1942" priority="183" operator="containsText" text="－">
      <formula>NOT(ISERROR(SEARCH("－",F205)))</formula>
    </cfRule>
    <cfRule type="containsText" dxfId="1941" priority="184" operator="containsText" text="外">
      <formula>NOT(ISERROR(SEARCH("外",F205)))</formula>
    </cfRule>
    <cfRule type="containsText" dxfId="1940" priority="185" operator="containsText" text="退">
      <formula>NOT(ISERROR(SEARCH("退",F205)))</formula>
    </cfRule>
    <cfRule type="containsText" dxfId="1939" priority="186" operator="containsText" text="入">
      <formula>NOT(ISERROR(SEARCH("入",F205)))</formula>
    </cfRule>
    <cfRule type="containsText" dxfId="1938" priority="187" operator="containsText" text="入,退">
      <formula>NOT(ISERROR(SEARCH("入,退",F205)))</formula>
    </cfRule>
    <cfRule type="cellIs" dxfId="1937" priority="189" operator="equal">
      <formula>"休"</formula>
    </cfRule>
  </conditionalFormatting>
  <conditionalFormatting sqref="F209:AJ209">
    <cfRule type="containsText" dxfId="1936" priority="197" operator="containsText" text="その他">
      <formula>NOT(ISERROR(SEARCH("その他",F209)))</formula>
    </cfRule>
    <cfRule type="containsText" dxfId="1935" priority="198" operator="containsText" text="冬休">
      <formula>NOT(ISERROR(SEARCH("冬休",F209)))</formula>
    </cfRule>
    <cfRule type="containsText" dxfId="1934" priority="199" operator="containsText" text="夏休">
      <formula>NOT(ISERROR(SEARCH("夏休",F209)))</formula>
    </cfRule>
    <cfRule type="containsText" dxfId="1933" priority="200" operator="containsText" text="製作">
      <formula>NOT(ISERROR(SEARCH("製作",F209)))</formula>
    </cfRule>
    <cfRule type="cellIs" dxfId="1932" priority="201" operator="equal">
      <formula>"中止,製作"</formula>
    </cfRule>
    <cfRule type="containsText" dxfId="1931" priority="202" operator="containsText" text="中止,製作,夏休,冬休,その他">
      <formula>NOT(ISERROR(SEARCH("中止,製作,夏休,冬休,その他",F209)))</formula>
    </cfRule>
    <cfRule type="containsText" dxfId="1930" priority="203" operator="containsText" text="中止">
      <formula>NOT(ISERROR(SEARCH("中止",F209)))</formula>
    </cfRule>
    <cfRule type="containsText" dxfId="1929" priority="204" operator="containsText" text="日">
      <formula>NOT(ISERROR(SEARCH("日",F209)))</formula>
    </cfRule>
    <cfRule type="containsText" dxfId="1928" priority="205" operator="containsText" text="土">
      <formula>NOT(ISERROR(SEARCH("土",F209)))</formula>
    </cfRule>
  </conditionalFormatting>
  <conditionalFormatting sqref="F210:AJ213">
    <cfRule type="containsText" dxfId="1927" priority="177" operator="containsText" text="外">
      <formula>NOT(ISERROR(SEARCH("外",F210)))</formula>
    </cfRule>
    <cfRule type="containsText" dxfId="1926" priority="178" operator="containsText" text="退">
      <formula>NOT(ISERROR(SEARCH("退",F210)))</formula>
    </cfRule>
    <cfRule type="containsText" dxfId="1925" priority="179" operator="containsText" text="入">
      <formula>NOT(ISERROR(SEARCH("入",F210)))</formula>
    </cfRule>
    <cfRule type="containsText" dxfId="1924" priority="180" operator="containsText" text="入,退">
      <formula>NOT(ISERROR(SEARCH("入,退",F210)))</formula>
    </cfRule>
    <cfRule type="cellIs" dxfId="1923" priority="182" operator="equal">
      <formula>"休"</formula>
    </cfRule>
  </conditionalFormatting>
  <conditionalFormatting sqref="F210:AJ215">
    <cfRule type="containsText" dxfId="1922" priority="176" operator="containsText" text="－">
      <formula>NOT(ISERROR(SEARCH("－",F210)))</formula>
    </cfRule>
  </conditionalFormatting>
  <conditionalFormatting sqref="F219:AJ220">
    <cfRule type="expression" dxfId="1921" priority="1635">
      <formula>WEEKDAY(F$219)=7</formula>
    </cfRule>
    <cfRule type="expression" dxfId="1920" priority="1636">
      <formula>WEEKDAY(F$219)=1</formula>
    </cfRule>
  </conditionalFormatting>
  <conditionalFormatting sqref="F222:AJ227">
    <cfRule type="containsText" dxfId="1919" priority="1545" operator="containsText" text="－">
      <formula>NOT(ISERROR(SEARCH("－",F222)))</formula>
    </cfRule>
  </conditionalFormatting>
  <conditionalFormatting sqref="F229:AJ232">
    <cfRule type="containsText" dxfId="1918" priority="1544" operator="containsText" text="－">
      <formula>NOT(ISERROR(SEARCH("－",F229)))</formula>
    </cfRule>
  </conditionalFormatting>
  <conditionalFormatting sqref="F234:AJ238">
    <cfRule type="containsText" dxfId="1917" priority="1496" operator="containsText" text="－">
      <formula>NOT(ISERROR(SEARCH("－",F234)))</formula>
    </cfRule>
  </conditionalFormatting>
  <conditionalFormatting sqref="F243:AJ244">
    <cfRule type="expression" dxfId="1916" priority="1633">
      <formula>WEEKDAY(F$243)=7</formula>
    </cfRule>
    <cfRule type="expression" dxfId="1915" priority="1634">
      <formula>WEEKDAY(F$243)=1</formula>
    </cfRule>
  </conditionalFormatting>
  <conditionalFormatting sqref="F246:AJ251">
    <cfRule type="containsText" dxfId="1914" priority="1542" operator="containsText" text="－">
      <formula>NOT(ISERROR(SEARCH("－",F246)))</formula>
    </cfRule>
  </conditionalFormatting>
  <conditionalFormatting sqref="F253:AJ256">
    <cfRule type="containsText" dxfId="1913" priority="1541" operator="containsText" text="－">
      <formula>NOT(ISERROR(SEARCH("－",F253)))</formula>
    </cfRule>
  </conditionalFormatting>
  <conditionalFormatting sqref="F258:AJ263">
    <cfRule type="containsText" dxfId="1912" priority="1495" operator="containsText" text="－">
      <formula>NOT(ISERROR(SEARCH("－",F258)))</formula>
    </cfRule>
  </conditionalFormatting>
  <conditionalFormatting sqref="F267:AJ268">
    <cfRule type="expression" dxfId="1911" priority="1631">
      <formula>WEEKDAY(F$267)=7</formula>
    </cfRule>
    <cfRule type="expression" dxfId="1910" priority="1632">
      <formula>WEEKDAY(F$267)=1</formula>
    </cfRule>
  </conditionalFormatting>
  <conditionalFormatting sqref="F270:AJ275">
    <cfRule type="containsText" dxfId="1909" priority="1539" operator="containsText" text="－">
      <formula>NOT(ISERROR(SEARCH("－",F270)))</formula>
    </cfRule>
  </conditionalFormatting>
  <conditionalFormatting sqref="F277:AJ280">
    <cfRule type="containsText" dxfId="1908" priority="1538" operator="containsText" text="－">
      <formula>NOT(ISERROR(SEARCH("－",F277)))</formula>
    </cfRule>
  </conditionalFormatting>
  <conditionalFormatting sqref="F282:AJ286">
    <cfRule type="containsText" dxfId="1907" priority="1494" operator="containsText" text="－">
      <formula>NOT(ISERROR(SEARCH("－",F282)))</formula>
    </cfRule>
  </conditionalFormatting>
  <conditionalFormatting sqref="F291:AJ292">
    <cfRule type="expression" dxfId="1906" priority="1629">
      <formula>WEEKDAY(F$291)=7</formula>
    </cfRule>
    <cfRule type="expression" dxfId="1905" priority="1630">
      <formula>WEEKDAY(F$291)=1</formula>
    </cfRule>
  </conditionalFormatting>
  <conditionalFormatting sqref="F294:AJ299">
    <cfRule type="containsText" dxfId="1904" priority="1536" operator="containsText" text="－">
      <formula>NOT(ISERROR(SEARCH("－",F294)))</formula>
    </cfRule>
  </conditionalFormatting>
  <conditionalFormatting sqref="F301:AJ304">
    <cfRule type="containsText" dxfId="1903" priority="1535" operator="containsText" text="－">
      <formula>NOT(ISERROR(SEARCH("－",F301)))</formula>
    </cfRule>
  </conditionalFormatting>
  <conditionalFormatting sqref="F306:AJ311">
    <cfRule type="containsText" dxfId="1902" priority="1493" operator="containsText" text="－">
      <formula>NOT(ISERROR(SEARCH("－",F306)))</formula>
    </cfRule>
  </conditionalFormatting>
  <conditionalFormatting sqref="F315:AJ316">
    <cfRule type="expression" dxfId="1901" priority="1627">
      <formula>WEEKDAY(F$315)=7</formula>
    </cfRule>
    <cfRule type="expression" dxfId="1900" priority="1628">
      <formula>WEEKDAY(F$315)=1</formula>
    </cfRule>
  </conditionalFormatting>
  <conditionalFormatting sqref="F318:AJ323">
    <cfRule type="containsText" dxfId="1899" priority="1533" operator="containsText" text="－">
      <formula>NOT(ISERROR(SEARCH("－",F318)))</formula>
    </cfRule>
  </conditionalFormatting>
  <conditionalFormatting sqref="F325:AJ328">
    <cfRule type="containsText" dxfId="1898" priority="1532" operator="containsText" text="－">
      <formula>NOT(ISERROR(SEARCH("－",F325)))</formula>
    </cfRule>
  </conditionalFormatting>
  <conditionalFormatting sqref="F330:AJ335">
    <cfRule type="containsText" dxfId="1897" priority="1492" operator="containsText" text="－">
      <formula>NOT(ISERROR(SEARCH("－",F330)))</formula>
    </cfRule>
  </conditionalFormatting>
  <conditionalFormatting sqref="F339:AJ340">
    <cfRule type="expression" dxfId="1896" priority="1625">
      <formula>WEEKDAY(F$339)=7</formula>
    </cfRule>
    <cfRule type="expression" dxfId="1895" priority="1626">
      <formula>WEEKDAY(F$339)=1</formula>
    </cfRule>
  </conditionalFormatting>
  <conditionalFormatting sqref="F342:AJ347">
    <cfRule type="containsText" dxfId="1894" priority="1530" operator="containsText" text="－">
      <formula>NOT(ISERROR(SEARCH("－",F342)))</formula>
    </cfRule>
  </conditionalFormatting>
  <conditionalFormatting sqref="F349:AJ352">
    <cfRule type="containsText" dxfId="1893" priority="1529" operator="containsText" text="－">
      <formula>NOT(ISERROR(SEARCH("－",F349)))</formula>
    </cfRule>
  </conditionalFormatting>
  <conditionalFormatting sqref="F354:AJ359">
    <cfRule type="containsText" dxfId="1892" priority="1491" operator="containsText" text="－">
      <formula>NOT(ISERROR(SEARCH("－",F354)))</formula>
    </cfRule>
  </conditionalFormatting>
  <conditionalFormatting sqref="F363:AJ364">
    <cfRule type="expression" dxfId="1891" priority="1623">
      <formula>WEEKDAY(F$363)=7</formula>
    </cfRule>
    <cfRule type="expression" dxfId="1890" priority="1624">
      <formula>WEEKDAY(F$363)=1</formula>
    </cfRule>
  </conditionalFormatting>
  <conditionalFormatting sqref="F366:AJ371">
    <cfRule type="containsText" dxfId="1889" priority="1527" operator="containsText" text="－">
      <formula>NOT(ISERROR(SEARCH("－",F366)))</formula>
    </cfRule>
  </conditionalFormatting>
  <conditionalFormatting sqref="F373:AJ376">
    <cfRule type="containsText" dxfId="1888" priority="1526" operator="containsText" text="－">
      <formula>NOT(ISERROR(SEARCH("－",F373)))</formula>
    </cfRule>
  </conditionalFormatting>
  <conditionalFormatting sqref="F378:AJ382">
    <cfRule type="containsText" dxfId="1887" priority="1490" operator="containsText" text="－">
      <formula>NOT(ISERROR(SEARCH("－",F378)))</formula>
    </cfRule>
  </conditionalFormatting>
  <conditionalFormatting sqref="F387:AJ388">
    <cfRule type="expression" dxfId="1886" priority="1621">
      <formula>WEEKDAY(F$387)=7</formula>
    </cfRule>
    <cfRule type="expression" dxfId="1885" priority="1622">
      <formula>WEEKDAY(F$387)=1</formula>
    </cfRule>
  </conditionalFormatting>
  <conditionalFormatting sqref="F390:AJ395">
    <cfRule type="containsText" dxfId="1884" priority="1524" operator="containsText" text="－">
      <formula>NOT(ISERROR(SEARCH("－",F390)))</formula>
    </cfRule>
  </conditionalFormatting>
  <conditionalFormatting sqref="F397:AJ400">
    <cfRule type="containsText" dxfId="1883" priority="1523" operator="containsText" text="－">
      <formula>NOT(ISERROR(SEARCH("－",F397)))</formula>
    </cfRule>
  </conditionalFormatting>
  <conditionalFormatting sqref="F402:AJ406">
    <cfRule type="containsText" dxfId="1882" priority="1522" operator="containsText" text="－">
      <formula>NOT(ISERROR(SEARCH("－",F402)))</formula>
    </cfRule>
  </conditionalFormatting>
  <conditionalFormatting sqref="F411:AJ412">
    <cfRule type="expression" dxfId="1881" priority="1619">
      <formula>WEEKDAY(F$411)=7</formula>
    </cfRule>
    <cfRule type="expression" dxfId="1880" priority="1620">
      <formula>WEEKDAY(F$411)=1</formula>
    </cfRule>
  </conditionalFormatting>
  <conditionalFormatting sqref="F414:AJ419">
    <cfRule type="containsText" dxfId="1879" priority="1521" operator="containsText" text="－">
      <formula>NOT(ISERROR(SEARCH("－",F414)))</formula>
    </cfRule>
  </conditionalFormatting>
  <conditionalFormatting sqref="F421:AJ424">
    <cfRule type="containsText" dxfId="1878" priority="1520" operator="containsText" text="－">
      <formula>NOT(ISERROR(SEARCH("－",F421)))</formula>
    </cfRule>
  </conditionalFormatting>
  <conditionalFormatting sqref="F426:AJ430">
    <cfRule type="containsText" dxfId="1877" priority="1519" operator="containsText" text="－">
      <formula>NOT(ISERROR(SEARCH("－",F426)))</formula>
    </cfRule>
  </conditionalFormatting>
  <conditionalFormatting sqref="F435:AJ436">
    <cfRule type="expression" dxfId="1876" priority="1617">
      <formula>WEEKDAY(F$435)=7</formula>
    </cfRule>
    <cfRule type="expression" dxfId="1875" priority="1618">
      <formula>WEEKDAY(F$435)=1</formula>
    </cfRule>
  </conditionalFormatting>
  <conditionalFormatting sqref="F438:AJ443">
    <cfRule type="containsText" dxfId="1874" priority="1518" operator="containsText" text="－">
      <formula>NOT(ISERROR(SEARCH("－",F438)))</formula>
    </cfRule>
  </conditionalFormatting>
  <conditionalFormatting sqref="F445:AJ448">
    <cfRule type="containsText" dxfId="1873" priority="1517" operator="containsText" text="－">
      <formula>NOT(ISERROR(SEARCH("－",F445)))</formula>
    </cfRule>
  </conditionalFormatting>
  <conditionalFormatting sqref="F450:AJ454">
    <cfRule type="containsText" dxfId="1872" priority="1516" operator="containsText" text="－">
      <formula>NOT(ISERROR(SEARCH("－",F450)))</formula>
    </cfRule>
  </conditionalFormatting>
  <conditionalFormatting sqref="F459:AJ460">
    <cfRule type="expression" dxfId="1871" priority="1615">
      <formula>WEEKDAY(F$459)=7</formula>
    </cfRule>
    <cfRule type="expression" dxfId="1870" priority="1616">
      <formula>WEEKDAY(F$459)=1</formula>
    </cfRule>
  </conditionalFormatting>
  <conditionalFormatting sqref="F462:AJ467">
    <cfRule type="containsText" dxfId="1869" priority="1515" operator="containsText" text="－">
      <formula>NOT(ISERROR(SEARCH("－",F462)))</formula>
    </cfRule>
  </conditionalFormatting>
  <conditionalFormatting sqref="F469:AJ472">
    <cfRule type="containsText" dxfId="1868" priority="1514" operator="containsText" text="－">
      <formula>NOT(ISERROR(SEARCH("－",F469)))</formula>
    </cfRule>
  </conditionalFormatting>
  <conditionalFormatting sqref="F474:AJ478">
    <cfRule type="containsText" dxfId="1867" priority="1513" operator="containsText" text="－">
      <formula>NOT(ISERROR(SEARCH("－",F474)))</formula>
    </cfRule>
  </conditionalFormatting>
  <conditionalFormatting sqref="F483:AJ484">
    <cfRule type="expression" dxfId="1866" priority="1613">
      <formula>WEEKDAY(F$483)=7</formula>
    </cfRule>
    <cfRule type="expression" dxfId="1865" priority="1614">
      <formula>WEEKDAY(F$483)=1</formula>
    </cfRule>
  </conditionalFormatting>
  <conditionalFormatting sqref="F486:AJ491">
    <cfRule type="containsText" dxfId="1864" priority="1512" operator="containsText" text="－">
      <formula>NOT(ISERROR(SEARCH("－",F486)))</formula>
    </cfRule>
  </conditionalFormatting>
  <conditionalFormatting sqref="F493:AJ496">
    <cfRule type="containsText" dxfId="1863" priority="1511" operator="containsText" text="－">
      <formula>NOT(ISERROR(SEARCH("－",F493)))</formula>
    </cfRule>
  </conditionalFormatting>
  <conditionalFormatting sqref="F498:AJ502">
    <cfRule type="containsText" dxfId="1862" priority="1510" operator="containsText" text="－">
      <formula>NOT(ISERROR(SEARCH("－",F498)))</formula>
    </cfRule>
  </conditionalFormatting>
  <conditionalFormatting sqref="F507:AJ508">
    <cfRule type="expression" dxfId="1861" priority="1611">
      <formula>WEEKDAY(F$507)=7</formula>
    </cfRule>
    <cfRule type="expression" dxfId="1860" priority="1612">
      <formula>WEEKDAY(F$507)=1</formula>
    </cfRule>
  </conditionalFormatting>
  <conditionalFormatting sqref="F510:AJ515">
    <cfRule type="containsText" dxfId="1859" priority="1509" operator="containsText" text="－">
      <formula>NOT(ISERROR(SEARCH("－",F510)))</formula>
    </cfRule>
  </conditionalFormatting>
  <conditionalFormatting sqref="F517:AJ520">
    <cfRule type="containsText" dxfId="1858" priority="1508" operator="containsText" text="－">
      <formula>NOT(ISERROR(SEARCH("－",F517)))</formula>
    </cfRule>
  </conditionalFormatting>
  <conditionalFormatting sqref="F522:AJ525">
    <cfRule type="containsText" dxfId="1857" priority="1507" operator="containsText" text="－">
      <formula>NOT(ISERROR(SEARCH("－",F522)))</formula>
    </cfRule>
  </conditionalFormatting>
  <conditionalFormatting sqref="G61:G64">
    <cfRule type="containsText" dxfId="1856" priority="1009" operator="containsText" text="退">
      <formula>NOT(ISERROR(SEARCH("退",G61)))</formula>
    </cfRule>
    <cfRule type="containsText" dxfId="1855" priority="1010" operator="containsText" text="入">
      <formula>NOT(ISERROR(SEARCH("入",G61)))</formula>
    </cfRule>
    <cfRule type="containsText" dxfId="1854" priority="1011" operator="containsText" text="入,退">
      <formula>NOT(ISERROR(SEARCH("入,退",G61)))</formula>
    </cfRule>
    <cfRule type="cellIs" dxfId="1853" priority="1013" operator="equal">
      <formula>"休"</formula>
    </cfRule>
  </conditionalFormatting>
  <conditionalFormatting sqref="G30:AI31 G32:AG33 F37:AI38 F42:AG42 J61:AH62 G61:G62">
    <cfRule type="containsText" dxfId="1852" priority="1609" operator="containsText" text="－">
      <formula>NOT(ISERROR(SEARCH("－",F30)))</formula>
    </cfRule>
  </conditionalFormatting>
  <conditionalFormatting sqref="J61:AJ62 H63:AJ64">
    <cfRule type="containsText" dxfId="1851" priority="1312" operator="containsText" text="退">
      <formula>NOT(ISERROR(SEARCH("退",H61)))</formula>
    </cfRule>
    <cfRule type="containsText" dxfId="1850" priority="1313" operator="containsText" text="入">
      <formula>NOT(ISERROR(SEARCH("入",H61)))</formula>
    </cfRule>
    <cfRule type="containsText" dxfId="1849" priority="1314" operator="containsText" text="入,退">
      <formula>NOT(ISERROR(SEARCH("入,退",H61)))</formula>
    </cfRule>
    <cfRule type="cellIs" dxfId="1848" priority="1316" operator="equal">
      <formula>"休"</formula>
    </cfRule>
  </conditionalFormatting>
  <conditionalFormatting sqref="K529">
    <cfRule type="containsText" dxfId="1847" priority="1454" operator="containsText" text="その他">
      <formula>NOT(ISERROR(SEARCH("その他",K529)))</formula>
    </cfRule>
    <cfRule type="containsText" dxfId="1846" priority="1455" operator="containsText" text="冬休">
      <formula>NOT(ISERROR(SEARCH("冬休",K529)))</formula>
    </cfRule>
    <cfRule type="containsText" dxfId="1845" priority="1456" operator="containsText" text="夏休">
      <formula>NOT(ISERROR(SEARCH("夏休",K529)))</formula>
    </cfRule>
    <cfRule type="containsText" dxfId="1844" priority="1457" operator="containsText" text="製作">
      <formula>NOT(ISERROR(SEARCH("製作",K529)))</formula>
    </cfRule>
    <cfRule type="cellIs" dxfId="1843" priority="1458" operator="equal">
      <formula>"中止,製作"</formula>
    </cfRule>
    <cfRule type="containsText" dxfId="1842" priority="1459" operator="containsText" text="中止,製作,夏休,冬休,その他">
      <formula>NOT(ISERROR(SEARCH("中止,製作,夏休,冬休,その他",K529)))</formula>
    </cfRule>
    <cfRule type="containsText" dxfId="1841" priority="1460" operator="containsText" text="中止">
      <formula>NOT(ISERROR(SEARCH("中止",K529)))</formula>
    </cfRule>
  </conditionalFormatting>
  <conditionalFormatting sqref="K531 P531 U531 AE531">
    <cfRule type="containsText" dxfId="1840" priority="1417" operator="containsText" text="－">
      <formula>NOT(ISERROR(SEARCH("－",K531)))</formula>
    </cfRule>
    <cfRule type="containsText" dxfId="1839" priority="1418" operator="containsText" text="外">
      <formula>NOT(ISERROR(SEARCH("外",K531)))</formula>
    </cfRule>
    <cfRule type="containsText" dxfId="1838" priority="1419" operator="containsText" text="退">
      <formula>NOT(ISERROR(SEARCH("退",K531)))</formula>
    </cfRule>
    <cfRule type="containsText" dxfId="1837" priority="1420" operator="containsText" text="入">
      <formula>NOT(ISERROR(SEARCH("入",K531)))</formula>
    </cfRule>
    <cfRule type="containsText" dxfId="1836" priority="1421" operator="containsText" text="入,退">
      <formula>NOT(ISERROR(SEARCH("入,退",K531)))</formula>
    </cfRule>
    <cfRule type="containsText" dxfId="1835" priority="1423" operator="containsText" text="休">
      <formula>NOT(ISERROR(SEARCH("休",K531)))</formula>
    </cfRule>
    <cfRule type="cellIs" dxfId="1834" priority="1424" operator="equal">
      <formula>"休"</formula>
    </cfRule>
  </conditionalFormatting>
  <conditionalFormatting sqref="P6">
    <cfRule type="expression" dxfId="1833" priority="1610">
      <formula>#REF!="未達成"</formula>
    </cfRule>
  </conditionalFormatting>
  <conditionalFormatting sqref="P529">
    <cfRule type="containsText" dxfId="1832" priority="1447" operator="containsText" text="その他">
      <formula>NOT(ISERROR(SEARCH("その他",P529)))</formula>
    </cfRule>
    <cfRule type="containsText" dxfId="1831" priority="1448" operator="containsText" text="冬休">
      <formula>NOT(ISERROR(SEARCH("冬休",P529)))</formula>
    </cfRule>
    <cfRule type="containsText" dxfId="1830" priority="1449" operator="containsText" text="夏休">
      <formula>NOT(ISERROR(SEARCH("夏休",P529)))</formula>
    </cfRule>
    <cfRule type="containsText" dxfId="1829" priority="1450" operator="containsText" text="製作">
      <formula>NOT(ISERROR(SEARCH("製作",P529)))</formula>
    </cfRule>
    <cfRule type="cellIs" dxfId="1828" priority="1451" operator="equal">
      <formula>"中止,製作"</formula>
    </cfRule>
    <cfRule type="containsText" dxfId="1827" priority="1452" operator="containsText" text="中止,製作,夏休,冬休,その他">
      <formula>NOT(ISERROR(SEARCH("中止,製作,夏休,冬休,その他",P529)))</formula>
    </cfRule>
    <cfRule type="containsText" dxfId="1826" priority="1453" operator="containsText" text="中止">
      <formula>NOT(ISERROR(SEARCH("中止",P529)))</formula>
    </cfRule>
  </conditionalFormatting>
  <conditionalFormatting sqref="U529">
    <cfRule type="containsText" dxfId="1825" priority="1440" operator="containsText" text="その他">
      <formula>NOT(ISERROR(SEARCH("その他",U529)))</formula>
    </cfRule>
    <cfRule type="containsText" dxfId="1824" priority="1441" operator="containsText" text="冬休">
      <formula>NOT(ISERROR(SEARCH("冬休",U529)))</formula>
    </cfRule>
    <cfRule type="containsText" dxfId="1823" priority="1442" operator="containsText" text="夏休">
      <formula>NOT(ISERROR(SEARCH("夏休",U529)))</formula>
    </cfRule>
    <cfRule type="containsText" dxfId="1822" priority="1443" operator="containsText" text="製作">
      <formula>NOT(ISERROR(SEARCH("製作",U529)))</formula>
    </cfRule>
    <cfRule type="cellIs" dxfId="1821" priority="1444" operator="equal">
      <formula>"中止,製作"</formula>
    </cfRule>
    <cfRule type="containsText" dxfId="1820" priority="1445" operator="containsText" text="中止,製作,夏休,冬休,その他">
      <formula>NOT(ISERROR(SEARCH("中止,製作,夏休,冬休,その他",U529)))</formula>
    </cfRule>
    <cfRule type="containsText" dxfId="1819" priority="1446" operator="containsText" text="中止">
      <formula>NOT(ISERROR(SEARCH("中止",U529)))</formula>
    </cfRule>
  </conditionalFormatting>
  <conditionalFormatting sqref="W21">
    <cfRule type="containsText" dxfId="1818" priority="1504" operator="containsText" text="補正無し">
      <formula>NOT(ISERROR(SEARCH("補正無し",W21)))</formula>
    </cfRule>
    <cfRule type="containsText" dxfId="1817" priority="1505" operator="containsText" text="対象外">
      <formula>NOT(ISERROR(SEARCH("対象外",W21)))</formula>
    </cfRule>
  </conditionalFormatting>
  <conditionalFormatting sqref="Z529">
    <cfRule type="containsText" dxfId="1816" priority="1433" operator="containsText" text="その他">
      <formula>NOT(ISERROR(SEARCH("その他",Z529)))</formula>
    </cfRule>
    <cfRule type="containsText" dxfId="1815" priority="1434" operator="containsText" text="冬休">
      <formula>NOT(ISERROR(SEARCH("冬休",Z529)))</formula>
    </cfRule>
    <cfRule type="containsText" dxfId="1814" priority="1435" operator="containsText" text="夏休">
      <formula>NOT(ISERROR(SEARCH("夏休",Z529)))</formula>
    </cfRule>
    <cfRule type="containsText" dxfId="1813" priority="1436" operator="containsText" text="製作">
      <formula>NOT(ISERROR(SEARCH("製作",Z529)))</formula>
    </cfRule>
    <cfRule type="cellIs" dxfId="1812" priority="1437" operator="equal">
      <formula>"中止,製作"</formula>
    </cfRule>
    <cfRule type="containsText" dxfId="1811" priority="1438" operator="containsText" text="中止,製作,夏休,冬休,その他">
      <formula>NOT(ISERROR(SEARCH("中止,製作,夏休,冬休,その他",Z529)))</formula>
    </cfRule>
    <cfRule type="containsText" dxfId="1810" priority="1439" operator="containsText" text="中止">
      <formula>NOT(ISERROR(SEARCH("中止",Z529)))</formula>
    </cfRule>
  </conditionalFormatting>
  <conditionalFormatting sqref="Z531">
    <cfRule type="containsText" dxfId="1809" priority="1425" operator="containsText" text="－">
      <formula>NOT(ISERROR(SEARCH("－",Z531)))</formula>
    </cfRule>
    <cfRule type="containsText" dxfId="1808" priority="1426" operator="containsText" text="外">
      <formula>NOT(ISERROR(SEARCH("外",Z531)))</formula>
    </cfRule>
    <cfRule type="containsText" dxfId="1807" priority="1427" operator="containsText" text="退">
      <formula>NOT(ISERROR(SEARCH("退",Z531)))</formula>
    </cfRule>
    <cfRule type="containsText" dxfId="1806" priority="1428" operator="containsText" text="入">
      <formula>NOT(ISERROR(SEARCH("入",Z531)))</formula>
    </cfRule>
    <cfRule type="containsText" dxfId="1805" priority="1429" operator="containsText" text="入,退">
      <formula>NOT(ISERROR(SEARCH("入,退",Z531)))</formula>
    </cfRule>
    <cfRule type="containsText" dxfId="1804" priority="1431" operator="containsText" text="休">
      <formula>NOT(ISERROR(SEARCH("休",Z531)))</formula>
    </cfRule>
    <cfRule type="cellIs" dxfId="1803" priority="1432" operator="equal">
      <formula>"休"</formula>
    </cfRule>
  </conditionalFormatting>
  <conditionalFormatting sqref="AH42:AJ42 F43:AJ46">
    <cfRule type="containsText" dxfId="1802" priority="1378" operator="containsText" text="－">
      <formula>NOT(ISERROR(SEARCH("－",F42)))</formula>
    </cfRule>
  </conditionalFormatting>
  <conditionalFormatting sqref="AI61:AJ62">
    <cfRule type="containsText" dxfId="1801" priority="1310" operator="containsText" text="－">
      <formula>NOT(ISERROR(SEARCH("－",AI61)))</formula>
    </cfRule>
  </conditionalFormatting>
  <conditionalFormatting sqref="AJ30:AJ31 AH32:AJ33 G34:AJ35">
    <cfRule type="containsText" dxfId="1800" priority="1481" operator="containsText" text="－">
      <formula>NOT(ISERROR(SEARCH("－",G30)))</formula>
    </cfRule>
  </conditionalFormatting>
  <conditionalFormatting sqref="AJ37:AJ40">
    <cfRule type="containsText" dxfId="1799" priority="1088" operator="containsText" text="－">
      <formula>NOT(ISERROR(SEARCH("－",AJ37)))</formula>
    </cfRule>
    <cfRule type="containsText" dxfId="1798" priority="1091" operator="containsText" text="退">
      <formula>NOT(ISERROR(SEARCH("退",AJ37)))</formula>
    </cfRule>
    <cfRule type="containsText" dxfId="1797" priority="1092" operator="containsText" text="入">
      <formula>NOT(ISERROR(SEARCH("入",AJ37)))</formula>
    </cfRule>
    <cfRule type="containsText" dxfId="1796" priority="1093" operator="containsText" text="入,退">
      <formula>NOT(ISERROR(SEARCH("入,退",AJ37)))</formula>
    </cfRule>
    <cfRule type="cellIs" dxfId="1795" priority="1095" operator="equal">
      <formula>"休"</formula>
    </cfRule>
  </conditionalFormatting>
  <conditionalFormatting sqref="AN2:AN1048576">
    <cfRule type="cellIs" dxfId="1794" priority="943" operator="equal">
      <formula>0</formula>
    </cfRule>
  </conditionalFormatting>
  <conditionalFormatting sqref="AO9 T11:V22">
    <cfRule type="cellIs" dxfId="1793" priority="1506" operator="greaterThanOrEqual">
      <formula>0.285</formula>
    </cfRule>
  </conditionalFormatting>
  <dataValidations count="3">
    <dataValidation type="list" allowBlank="1" showInputMessage="1" showErrorMessage="1" sqref="F301:AJ304 F294:AJ299 F493:AJ496 F486:AJ491 F498:AJ502 F306:AJ311 F373:AJ376 F522:AJ525 F469:AJ472 F462:AJ467 F37:AJ40 F366:AJ371 F474:AJ478 F61:AJ64 F325:AJ328 F445:AJ448 F78:AJ83 F30:AJ35 F102:AJ107 F438:AJ443 F450:AJ454 F126:AJ131 F157:AJ160 F138:AJ143 F318:AJ323 F330:AJ335 F150:AJ155 F174:AJ179 F162:AJ167 F421:AJ424 F414:AJ419 F186:AJ191 F205:AJ208 F181:AJ184 F354:AJ359 F426:AJ430 F229:AJ232 F222:AJ227 F234:AJ238 F282:AJ286 F397:AJ400 F253:AJ256 F246:AJ251 F258:AJ263 F390:AJ395 F402:AJ406 F277:AJ280 F270:AJ275 F114:AJ118 F349:AJ352 F342:AJ347 F517:AJ520 F510:AJ515 F378:AJ382 F531 Z531 AE531 K531 P531 U531 F42:AJ46 F90:AJ94 F54:AJ59 F85:AJ88 F210:AJ215 F66:AJ70 F133:AJ136 F198:AJ203 F109:AJ112" xr:uid="{00000000-0002-0000-2D00-000000000000}">
      <formula1>"　,入,休,退,外,－"</formula1>
    </dataValidation>
    <dataValidation type="list" allowBlank="1" showInputMessage="1" showErrorMessage="1" sqref="F41:AJ41 P529 F492:AJ492 F497:AJ497 F485:AJ485 F29:AJ29 F53:AJ53 F36:AJ36 F108:AJ108 F77:AJ77 F84:AJ84 K529 F60:AJ60 F65:AJ65 F113:AJ113 F101:AJ101 F89:AJ89 F132:AJ132 F137:AJ137 F125:AJ125 F156:AJ156 F161:AJ161 F149:AJ149 F180:AJ180 F185:AJ185 F173:AJ173 F228:AJ228 F233:AJ233 F221:AJ221 F252:AJ252 F257:AJ257 F245:AJ245 F276:AJ276 F281:AJ281 F269:AJ269 F300:AJ300 F305:AJ305 F293:AJ293 F324:AJ324 F329:AJ329 F317:AJ317 F348:AJ348 F353:AJ353 F341:AJ341 F372:AJ372 F377:AJ377 F365:AJ365 F396:AJ396 F401:AJ401 F389:AJ389 F420:AJ420 F425:AJ425 F413:AJ413 F444:AJ444 F449:AJ449 F437:AJ437 F468:AJ468 F473:AJ473 F461:AJ461 F516:AJ516 F521:AJ521 F509:AJ509 Z529 F529 U529 F204:AJ204 F209:AJ209 F197:AJ197" xr:uid="{00000000-0002-0000-2D00-000001000000}">
      <formula1>"　,中止,製作,夏休,冬休,その他"</formula1>
    </dataValidation>
    <dataValidation type="list" allowBlank="1" showInputMessage="1" showErrorMessage="1" sqref="AM5 O6" xr:uid="{00000000-0002-0000-2D00-000002000000}">
      <formula1>"計  画,実  績"</formula1>
    </dataValidation>
  </dataValidations>
  <pageMargins left="0.51181102362204722" right="0.11811023622047245" top="0.55118110236220474" bottom="0.35433070866141736" header="0.31496062992125984" footer="0.31496062992125984"/>
  <pageSetup paperSize="9" scale="51" fitToHeight="0" orientation="portrait" r:id="rId1"/>
  <rowBreaks count="5" manualBreakCount="5">
    <brk id="119" max="40" man="1"/>
    <brk id="216" max="40" man="1"/>
    <brk id="312" max="40" man="1"/>
    <brk id="408" max="40" man="1"/>
    <brk id="503" max="40"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L341"/>
  <sheetViews>
    <sheetView view="pageBreakPreview" zoomScaleNormal="100" zoomScaleSheetLayoutView="100" workbookViewId="0">
      <selection activeCell="B1" sqref="B1"/>
    </sheetView>
  </sheetViews>
  <sheetFormatPr defaultColWidth="9" defaultRowHeight="13.5" x14ac:dyDescent="0.15"/>
  <cols>
    <col min="1" max="1" width="3.625" style="201" customWidth="1"/>
    <col min="2" max="2" width="11" style="199" customWidth="1"/>
    <col min="3" max="33" width="3.75" style="199" customWidth="1"/>
    <col min="34" max="34" width="11.125" style="201" customWidth="1"/>
    <col min="35" max="35" width="8.5" style="199" bestFit="1" customWidth="1"/>
    <col min="36" max="16384" width="9" style="201"/>
  </cols>
  <sheetData>
    <row r="1" spans="2:38" ht="19.5" thickBot="1" x14ac:dyDescent="0.2">
      <c r="B1" s="198" t="s">
        <v>175</v>
      </c>
      <c r="M1" s="200"/>
      <c r="AI1" s="202"/>
    </row>
    <row r="2" spans="2:38" ht="13.5" customHeight="1" thickBot="1" x14ac:dyDescent="0.2">
      <c r="Q2" s="201"/>
      <c r="S2" s="203"/>
      <c r="T2" s="204"/>
      <c r="U2" s="548" t="s">
        <v>66</v>
      </c>
      <c r="V2" s="549"/>
      <c r="W2" s="548" t="s">
        <v>57</v>
      </c>
      <c r="X2" s="549"/>
      <c r="Y2" s="550" t="s">
        <v>58</v>
      </c>
      <c r="Z2" s="551"/>
      <c r="AB2" s="552" t="s">
        <v>202</v>
      </c>
      <c r="AC2" s="553"/>
      <c r="AD2" s="553"/>
      <c r="AE2" s="553"/>
      <c r="AF2" s="553"/>
      <c r="AG2" s="553"/>
      <c r="AH2" s="205" t="str">
        <f>IF(AND(AH3="未達成",Y3&lt;0.285),"未達成","達成")</f>
        <v>未達成</v>
      </c>
      <c r="AI2" s="201"/>
    </row>
    <row r="3" spans="2:38" ht="13.5" customHeight="1" thickBot="1" x14ac:dyDescent="0.2">
      <c r="B3" s="554" t="s">
        <v>59</v>
      </c>
      <c r="C3" s="554"/>
      <c r="D3" s="554"/>
      <c r="E3" s="554"/>
      <c r="F3" s="199" t="s">
        <v>203</v>
      </c>
      <c r="G3" s="206" t="str">
        <f>入力シート!C5</f>
        <v>××××工事（第２工区）</v>
      </c>
      <c r="H3" s="206"/>
      <c r="I3" s="207"/>
      <c r="J3" s="206"/>
      <c r="K3" s="206"/>
      <c r="L3" s="206"/>
      <c r="M3" s="206"/>
      <c r="N3" s="206"/>
      <c r="O3" s="206"/>
      <c r="P3" s="206"/>
      <c r="R3" s="201"/>
      <c r="S3" s="555" t="s">
        <v>60</v>
      </c>
      <c r="T3" s="556"/>
      <c r="U3" s="557">
        <f>+AI12+AI28+AI44+AI60+AI76+AI92+AI108+AI124+AI140+AI156+AI172+AI188+AI204+AI220+AI236+AI252+AI268+AI284+AI300+AI316+AI332</f>
        <v>31</v>
      </c>
      <c r="V3" s="558"/>
      <c r="W3" s="557">
        <f>AI13+AI29+AI45+AI61+AI77+AI93+AI109+AI125+AI141+AI157+AI173+AI189+AI205+AI221+AI237+AI253+AI269+AI285+AI301+AI317+AI333</f>
        <v>0</v>
      </c>
      <c r="X3" s="556"/>
      <c r="Y3" s="559">
        <f>ROUNDDOWN(W3/U3,3)</f>
        <v>0</v>
      </c>
      <c r="Z3" s="560"/>
      <c r="AB3" s="561" t="s">
        <v>204</v>
      </c>
      <c r="AC3" s="562"/>
      <c r="AD3" s="562"/>
      <c r="AE3" s="562"/>
      <c r="AF3" s="562"/>
      <c r="AG3" s="562"/>
      <c r="AH3" s="208" t="str">
        <f>IF(COUNTIF(AL10:AL337,"NG")&gt;=1,"未達成","達成")</f>
        <v>未達成</v>
      </c>
      <c r="AI3" s="201"/>
      <c r="AJ3" s="209"/>
    </row>
    <row r="4" spans="2:38" ht="13.5" customHeight="1" thickBot="1" x14ac:dyDescent="0.2">
      <c r="B4" s="554" t="s">
        <v>61</v>
      </c>
      <c r="C4" s="554"/>
      <c r="D4" s="554"/>
      <c r="E4" s="554"/>
      <c r="F4" s="199" t="s">
        <v>203</v>
      </c>
      <c r="G4" s="578"/>
      <c r="H4" s="579"/>
      <c r="I4" s="579"/>
      <c r="J4" s="580"/>
      <c r="R4" s="201"/>
      <c r="S4" s="581" t="s">
        <v>62</v>
      </c>
      <c r="T4" s="582"/>
      <c r="U4" s="583">
        <f>+U3</f>
        <v>31</v>
      </c>
      <c r="V4" s="584"/>
      <c r="W4" s="583">
        <f>+AI15+AI31+AI47+AI63+AI79+AI95+AI111+AI127+AI143+AI159+AI175+AI191+AI207+AI223+AI239+AI255+AI271+AI287+AI303+AI319+AI335</f>
        <v>0</v>
      </c>
      <c r="X4" s="585"/>
      <c r="Y4" s="586">
        <f>ROUNDDOWN(W4/U4,3)</f>
        <v>0</v>
      </c>
      <c r="Z4" s="587"/>
      <c r="AB4" s="552" t="s">
        <v>205</v>
      </c>
      <c r="AC4" s="553"/>
      <c r="AD4" s="553"/>
      <c r="AE4" s="553"/>
      <c r="AF4" s="553"/>
      <c r="AG4" s="553"/>
      <c r="AH4" s="205" t="str">
        <f>IF(AND(AH5="未達成",Y4&lt;0.285),"未達成","達成")</f>
        <v>未達成</v>
      </c>
      <c r="AI4" s="210"/>
      <c r="AK4" s="209"/>
    </row>
    <row r="5" spans="2:38" ht="13.5" customHeight="1" thickTop="1" thickBot="1" x14ac:dyDescent="0.2">
      <c r="B5" s="569" t="s">
        <v>63</v>
      </c>
      <c r="C5" s="569"/>
      <c r="D5" s="569"/>
      <c r="E5" s="569"/>
      <c r="F5" s="199" t="s">
        <v>182</v>
      </c>
      <c r="G5" s="570"/>
      <c r="H5" s="570"/>
      <c r="I5" s="570"/>
      <c r="J5" s="570"/>
      <c r="L5" s="571" t="s">
        <v>64</v>
      </c>
      <c r="M5" s="571"/>
      <c r="N5" s="571"/>
      <c r="O5" s="199" t="s">
        <v>182</v>
      </c>
      <c r="P5" s="554">
        <f>+G5-G4+1</f>
        <v>1</v>
      </c>
      <c r="Q5" s="572"/>
      <c r="R5" s="572"/>
      <c r="S5" s="573" t="s">
        <v>176</v>
      </c>
      <c r="T5" s="574"/>
      <c r="U5" s="575">
        <f>AI18+AI34+AI50+AI66+AI82+AI98+AI114+AI130+AI146+AI162+AI178+AI194+AI210+AI226+AI242+AI258+AI274+AI290+AI306+AI322+AI338+AI20+AI36+AI52+AI68+AI84+AI100+AI116+AI132+AI148+AI164+AI180+AI196+AI212+AI228+AI244+AI260+AI276+AI292+AI308+AI324+AI340</f>
        <v>2</v>
      </c>
      <c r="V5" s="575"/>
      <c r="W5" s="575">
        <f>AI19+AI35+AI51+AI67+AI83+AI99+AI115+AI131+AI147+AI163+AI179+AI195+AI211+AI227+AI243+AI259+AI275+AI291+AI307+AI323+AI339+AI21+AI37+AI53+AI69+AI85+AI101+AI117+AI133+AI149+AI165+AI181+AI197+AI213+AI229+AI245+AI261+AI277+AI293+AI309+AI325+AI341</f>
        <v>0</v>
      </c>
      <c r="X5" s="575"/>
      <c r="Y5" s="576">
        <f>ROUNDDOWN(W5/U5,3)</f>
        <v>0</v>
      </c>
      <c r="Z5" s="577"/>
      <c r="AA5" s="211"/>
      <c r="AB5" s="561" t="s">
        <v>206</v>
      </c>
      <c r="AC5" s="562"/>
      <c r="AD5" s="562"/>
      <c r="AE5" s="562"/>
      <c r="AF5" s="562"/>
      <c r="AG5" s="562"/>
      <c r="AH5" s="208" t="str">
        <f>IF(COUNTIF(AI10:AI339,"NG")&gt;=1,"未達成","達成")</f>
        <v>未達成</v>
      </c>
      <c r="AI5" s="210"/>
      <c r="AK5" s="209"/>
    </row>
    <row r="6" spans="2:38" ht="18" customHeight="1" x14ac:dyDescent="0.15">
      <c r="B6" s="212"/>
      <c r="C6" s="212"/>
      <c r="D6" s="212"/>
      <c r="E6" s="212"/>
      <c r="G6" s="213"/>
      <c r="H6" s="213"/>
      <c r="I6" s="213"/>
      <c r="J6" s="213"/>
      <c r="K6" s="214"/>
      <c r="L6" s="215"/>
      <c r="M6" s="215"/>
      <c r="N6" s="215"/>
      <c r="P6" s="216"/>
      <c r="Q6" s="216"/>
      <c r="R6" s="216"/>
      <c r="AA6" s="211"/>
      <c r="AB6" s="217"/>
      <c r="AC6" s="217"/>
      <c r="AD6" s="217"/>
      <c r="AE6" s="217"/>
      <c r="AF6" s="217"/>
      <c r="AG6" s="217"/>
      <c r="AH6" s="217"/>
      <c r="AI6" s="210"/>
      <c r="AK6" s="209"/>
    </row>
    <row r="7" spans="2:38" ht="13.5" hidden="1" customHeight="1" x14ac:dyDescent="0.15">
      <c r="C7" s="201">
        <f>YEAR(G4)</f>
        <v>1900</v>
      </c>
      <c r="D7" s="201">
        <f>MONTH(G4)</f>
        <v>1</v>
      </c>
      <c r="E7" s="201"/>
      <c r="F7" s="218">
        <f>DATE(C7,D7,1)</f>
        <v>1</v>
      </c>
    </row>
    <row r="8" spans="2:38" ht="13.5" customHeight="1" x14ac:dyDescent="0.15">
      <c r="B8" s="219" t="s">
        <v>141</v>
      </c>
      <c r="C8" s="564">
        <f>C9</f>
        <v>1</v>
      </c>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5"/>
    </row>
    <row r="9" spans="2:38" hidden="1" x14ac:dyDescent="0.15">
      <c r="B9" s="220"/>
      <c r="C9" s="221">
        <f>DATE($C7,$D7,1)</f>
        <v>1</v>
      </c>
      <c r="D9" s="222">
        <f>C9+1</f>
        <v>2</v>
      </c>
      <c r="E9" s="222">
        <f t="shared" ref="E9:AG9" si="0">D9+1</f>
        <v>3</v>
      </c>
      <c r="F9" s="222">
        <f t="shared" si="0"/>
        <v>4</v>
      </c>
      <c r="G9" s="222">
        <f t="shared" si="0"/>
        <v>5</v>
      </c>
      <c r="H9" s="222">
        <f t="shared" si="0"/>
        <v>6</v>
      </c>
      <c r="I9" s="222">
        <f t="shared" si="0"/>
        <v>7</v>
      </c>
      <c r="J9" s="222">
        <f t="shared" si="0"/>
        <v>8</v>
      </c>
      <c r="K9" s="222">
        <f t="shared" si="0"/>
        <v>9</v>
      </c>
      <c r="L9" s="222">
        <f t="shared" si="0"/>
        <v>10</v>
      </c>
      <c r="M9" s="222">
        <f t="shared" si="0"/>
        <v>11</v>
      </c>
      <c r="N9" s="222">
        <f t="shared" si="0"/>
        <v>12</v>
      </c>
      <c r="O9" s="222">
        <f t="shared" si="0"/>
        <v>13</v>
      </c>
      <c r="P9" s="222">
        <f t="shared" si="0"/>
        <v>14</v>
      </c>
      <c r="Q9" s="222">
        <f t="shared" si="0"/>
        <v>15</v>
      </c>
      <c r="R9" s="222">
        <f t="shared" si="0"/>
        <v>16</v>
      </c>
      <c r="S9" s="222">
        <f t="shared" si="0"/>
        <v>17</v>
      </c>
      <c r="T9" s="222">
        <f t="shared" si="0"/>
        <v>18</v>
      </c>
      <c r="U9" s="222">
        <f t="shared" si="0"/>
        <v>19</v>
      </c>
      <c r="V9" s="222">
        <f t="shared" si="0"/>
        <v>20</v>
      </c>
      <c r="W9" s="222">
        <f t="shared" si="0"/>
        <v>21</v>
      </c>
      <c r="X9" s="222">
        <f t="shared" si="0"/>
        <v>22</v>
      </c>
      <c r="Y9" s="222">
        <f t="shared" si="0"/>
        <v>23</v>
      </c>
      <c r="Z9" s="222">
        <f t="shared" si="0"/>
        <v>24</v>
      </c>
      <c r="AA9" s="222">
        <f t="shared" si="0"/>
        <v>25</v>
      </c>
      <c r="AB9" s="222">
        <f t="shared" si="0"/>
        <v>26</v>
      </c>
      <c r="AC9" s="222">
        <f t="shared" si="0"/>
        <v>27</v>
      </c>
      <c r="AD9" s="222">
        <f t="shared" si="0"/>
        <v>28</v>
      </c>
      <c r="AE9" s="222">
        <f t="shared" si="0"/>
        <v>29</v>
      </c>
      <c r="AF9" s="222">
        <f t="shared" si="0"/>
        <v>30</v>
      </c>
      <c r="AG9" s="222">
        <f t="shared" si="0"/>
        <v>31</v>
      </c>
      <c r="AH9" s="223"/>
      <c r="AI9" s="224"/>
    </row>
    <row r="10" spans="2:38" x14ac:dyDescent="0.15">
      <c r="B10" s="220" t="s">
        <v>145</v>
      </c>
      <c r="C10" s="225">
        <f>IF(C9&gt;=G4,C9,"")</f>
        <v>1</v>
      </c>
      <c r="D10" s="226">
        <f>IF(D9&lt;$G4,"",IF(C9=EOMONTH(DATE($C7,$D7,1),0),"",IF(C9="","",C9+1)))</f>
        <v>2</v>
      </c>
      <c r="E10" s="226">
        <f t="shared" ref="E10:AE10" si="1">IF(E9&lt;$G4,"",IF(D9=EOMONTH(DATE($C7,$D7,1),0),"",IF(D9="","",D9+1)))</f>
        <v>3</v>
      </c>
      <c r="F10" s="226">
        <f t="shared" si="1"/>
        <v>4</v>
      </c>
      <c r="G10" s="226">
        <f t="shared" si="1"/>
        <v>5</v>
      </c>
      <c r="H10" s="226">
        <f t="shared" si="1"/>
        <v>6</v>
      </c>
      <c r="I10" s="226">
        <f t="shared" si="1"/>
        <v>7</v>
      </c>
      <c r="J10" s="226">
        <f t="shared" si="1"/>
        <v>8</v>
      </c>
      <c r="K10" s="226">
        <f t="shared" si="1"/>
        <v>9</v>
      </c>
      <c r="L10" s="226">
        <f>IF(L9&lt;$G4,"",IF(K9=EOMONTH(DATE($C7,$D7,1),0),"",IF(K9="","",K9+1)))</f>
        <v>10</v>
      </c>
      <c r="M10" s="226">
        <f>IF(M9&lt;$G4,"",IF(L9=EOMONTH(DATE($C7,$D7,1),0),"",IF(L9="","",L9+1)))</f>
        <v>11</v>
      </c>
      <c r="N10" s="226">
        <f t="shared" si="1"/>
        <v>12</v>
      </c>
      <c r="O10" s="226">
        <f t="shared" si="1"/>
        <v>13</v>
      </c>
      <c r="P10" s="226">
        <f t="shared" si="1"/>
        <v>14</v>
      </c>
      <c r="Q10" s="226">
        <f t="shared" si="1"/>
        <v>15</v>
      </c>
      <c r="R10" s="226">
        <f t="shared" si="1"/>
        <v>16</v>
      </c>
      <c r="S10" s="226">
        <f t="shared" si="1"/>
        <v>17</v>
      </c>
      <c r="T10" s="226">
        <f t="shared" si="1"/>
        <v>18</v>
      </c>
      <c r="U10" s="226">
        <f t="shared" si="1"/>
        <v>19</v>
      </c>
      <c r="V10" s="226">
        <f t="shared" si="1"/>
        <v>20</v>
      </c>
      <c r="W10" s="226">
        <f t="shared" si="1"/>
        <v>21</v>
      </c>
      <c r="X10" s="226">
        <f t="shared" si="1"/>
        <v>22</v>
      </c>
      <c r="Y10" s="226">
        <f t="shared" si="1"/>
        <v>23</v>
      </c>
      <c r="Z10" s="226">
        <f t="shared" si="1"/>
        <v>24</v>
      </c>
      <c r="AA10" s="226">
        <f t="shared" si="1"/>
        <v>25</v>
      </c>
      <c r="AB10" s="226">
        <f t="shared" si="1"/>
        <v>26</v>
      </c>
      <c r="AC10" s="226">
        <f t="shared" si="1"/>
        <v>27</v>
      </c>
      <c r="AD10" s="226">
        <f t="shared" si="1"/>
        <v>28</v>
      </c>
      <c r="AE10" s="226">
        <f t="shared" si="1"/>
        <v>29</v>
      </c>
      <c r="AF10" s="226">
        <f>IF(AF9&lt;$G4,"",IF(AE9=EOMONTH(DATE($C7,$D7,1),0),"",IF(AE10="","",AE10+1)))</f>
        <v>30</v>
      </c>
      <c r="AG10" s="226">
        <f>IF(AG9&lt;$G4,"",IF(AF10=EOMONTH(DATE($C7,$D7,1),0),"",IF(AF10="","",AF10+1)))</f>
        <v>31</v>
      </c>
      <c r="AH10" s="227" t="s">
        <v>177</v>
      </c>
      <c r="AI10" s="228">
        <f>+COUNTIFS(C11:AG11,"土",C12:AG12,"")+COUNTIFS(C11:AG11,"日",C12:AG12,"")</f>
        <v>9</v>
      </c>
    </row>
    <row r="11" spans="2:38" x14ac:dyDescent="0.15">
      <c r="B11" s="220" t="s">
        <v>65</v>
      </c>
      <c r="C11" s="229" t="str">
        <f>IFERROR(TEXT(WEEKDAY(+C10),"aaa"),"")</f>
        <v>日</v>
      </c>
      <c r="D11" s="229" t="str">
        <f t="shared" ref="D11:AG11" si="2">IFERROR(TEXT(WEEKDAY(+D10),"aaa"),"")</f>
        <v>月</v>
      </c>
      <c r="E11" s="229" t="str">
        <f t="shared" si="2"/>
        <v>火</v>
      </c>
      <c r="F11" s="229" t="str">
        <f t="shared" si="2"/>
        <v>水</v>
      </c>
      <c r="G11" s="229" t="str">
        <f t="shared" si="2"/>
        <v>木</v>
      </c>
      <c r="H11" s="229" t="str">
        <f>IFERROR(TEXT(WEEKDAY(+H10),"aaa"),"")</f>
        <v>金</v>
      </c>
      <c r="I11" s="229" t="str">
        <f t="shared" si="2"/>
        <v>土</v>
      </c>
      <c r="J11" s="229" t="str">
        <f t="shared" si="2"/>
        <v>日</v>
      </c>
      <c r="K11" s="229" t="str">
        <f t="shared" si="2"/>
        <v>月</v>
      </c>
      <c r="L11" s="229" t="str">
        <f t="shared" si="2"/>
        <v>火</v>
      </c>
      <c r="M11" s="229" t="str">
        <f t="shared" si="2"/>
        <v>水</v>
      </c>
      <c r="N11" s="229" t="str">
        <f t="shared" si="2"/>
        <v>木</v>
      </c>
      <c r="O11" s="229" t="str">
        <f t="shared" si="2"/>
        <v>金</v>
      </c>
      <c r="P11" s="229" t="str">
        <f t="shared" si="2"/>
        <v>土</v>
      </c>
      <c r="Q11" s="229" t="str">
        <f t="shared" si="2"/>
        <v>日</v>
      </c>
      <c r="R11" s="229" t="str">
        <f t="shared" si="2"/>
        <v>月</v>
      </c>
      <c r="S11" s="229" t="str">
        <f t="shared" si="2"/>
        <v>火</v>
      </c>
      <c r="T11" s="229" t="str">
        <f t="shared" si="2"/>
        <v>水</v>
      </c>
      <c r="U11" s="229" t="str">
        <f t="shared" si="2"/>
        <v>木</v>
      </c>
      <c r="V11" s="229" t="str">
        <f t="shared" si="2"/>
        <v>金</v>
      </c>
      <c r="W11" s="229" t="str">
        <f t="shared" si="2"/>
        <v>土</v>
      </c>
      <c r="X11" s="229" t="str">
        <f t="shared" si="2"/>
        <v>日</v>
      </c>
      <c r="Y11" s="229" t="str">
        <f t="shared" si="2"/>
        <v>月</v>
      </c>
      <c r="Z11" s="229" t="str">
        <f t="shared" si="2"/>
        <v>火</v>
      </c>
      <c r="AA11" s="229" t="str">
        <f t="shared" si="2"/>
        <v>水</v>
      </c>
      <c r="AB11" s="229" t="str">
        <f t="shared" si="2"/>
        <v>木</v>
      </c>
      <c r="AC11" s="229" t="str">
        <f t="shared" si="2"/>
        <v>金</v>
      </c>
      <c r="AD11" s="229" t="str">
        <f t="shared" si="2"/>
        <v>土</v>
      </c>
      <c r="AE11" s="229" t="str">
        <f t="shared" si="2"/>
        <v>日</v>
      </c>
      <c r="AF11" s="229" t="str">
        <f t="shared" si="2"/>
        <v>月</v>
      </c>
      <c r="AG11" s="229" t="str">
        <f t="shared" si="2"/>
        <v>火</v>
      </c>
      <c r="AH11" s="227" t="s">
        <v>178</v>
      </c>
      <c r="AI11" s="228">
        <f>+COUNTIF(C12:AG12,"夏休")+COUNTIF(C12:AG12,"冬休")+COUNTIF(C12:AG12,"中止")</f>
        <v>0</v>
      </c>
    </row>
    <row r="12" spans="2:38" ht="13.5" customHeight="1" x14ac:dyDescent="0.15">
      <c r="B12" s="566" t="s">
        <v>149</v>
      </c>
      <c r="C12" s="568"/>
      <c r="D12" s="563"/>
      <c r="E12" s="563"/>
      <c r="F12" s="563"/>
      <c r="G12" s="563"/>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c r="AE12" s="563"/>
      <c r="AF12" s="563"/>
      <c r="AG12" s="589"/>
      <c r="AH12" s="230" t="s">
        <v>66</v>
      </c>
      <c r="AI12" s="231">
        <f>COUNT(C10:AG10)-AI11</f>
        <v>31</v>
      </c>
    </row>
    <row r="13" spans="2:38" ht="13.5" customHeight="1" x14ac:dyDescent="0.15">
      <c r="B13" s="567"/>
      <c r="C13" s="568"/>
      <c r="D13" s="563"/>
      <c r="E13" s="563"/>
      <c r="F13" s="563"/>
      <c r="G13" s="563"/>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563"/>
      <c r="AF13" s="563"/>
      <c r="AG13" s="589"/>
      <c r="AH13" s="230" t="s">
        <v>67</v>
      </c>
      <c r="AI13" s="231">
        <f>+COUNTIF(C14:AG15,"休")</f>
        <v>0</v>
      </c>
      <c r="AJ13" s="232" t="str">
        <f>IF(AI14&gt;0.285,"",IF(AI13&lt;AI10,"←計画日数が足りません",""))</f>
        <v>←計画日数が足りません</v>
      </c>
    </row>
    <row r="14" spans="2:38" ht="13.5" customHeight="1" x14ac:dyDescent="0.15">
      <c r="B14" s="590" t="s">
        <v>60</v>
      </c>
      <c r="C14" s="591"/>
      <c r="D14" s="588"/>
      <c r="E14" s="588"/>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230" t="s">
        <v>68</v>
      </c>
      <c r="AI14" s="233">
        <f>+AI13/AI12</f>
        <v>0</v>
      </c>
    </row>
    <row r="15" spans="2:38" x14ac:dyDescent="0.15">
      <c r="B15" s="590"/>
      <c r="C15" s="591"/>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230" t="s">
        <v>57</v>
      </c>
      <c r="AI15" s="231">
        <f>+COUNTA(C16:AG17)</f>
        <v>0</v>
      </c>
    </row>
    <row r="16" spans="2:38" x14ac:dyDescent="0.15">
      <c r="B16" s="594" t="s">
        <v>62</v>
      </c>
      <c r="C16" s="596"/>
      <c r="D16" s="592"/>
      <c r="E16" s="592"/>
      <c r="F16" s="592"/>
      <c r="G16" s="592"/>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234" t="s">
        <v>69</v>
      </c>
      <c r="AI16" s="235">
        <f>+AI15/AI12</f>
        <v>0</v>
      </c>
      <c r="AL16" s="199">
        <f>+COUNTIF(C14:AG15,"休")</f>
        <v>0</v>
      </c>
    </row>
    <row r="17" spans="2:38" x14ac:dyDescent="0.15">
      <c r="B17" s="595"/>
      <c r="C17" s="597"/>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593"/>
      <c r="AC17" s="593"/>
      <c r="AD17" s="593"/>
      <c r="AE17" s="593"/>
      <c r="AF17" s="593"/>
      <c r="AG17" s="593"/>
      <c r="AH17" s="236" t="s">
        <v>153</v>
      </c>
      <c r="AI17" s="237" t="str">
        <f>IF(7&gt;AI12,"対象外",IF(OR(AI16&gt;=0.285,AI15&gt;=AI10),"OK","NG"))</f>
        <v>NG</v>
      </c>
      <c r="AJ17" s="232" t="str">
        <f>IF(AI17="対象外","←７日間に満たない期間は達成判定の対象外",IF(AI17="NG","←月単位未達成","←月単位達成"))</f>
        <v>←月単位未達成</v>
      </c>
      <c r="AL17" s="238" t="str">
        <f>IF(7&gt;AI12,"対象外",IF(AL16&gt;=AI10,"OK","NG"))</f>
        <v>NG</v>
      </c>
    </row>
    <row r="18" spans="2:38" hidden="1" x14ac:dyDescent="0.15">
      <c r="B18" s="239" t="s">
        <v>207</v>
      </c>
      <c r="C18" s="240">
        <f t="shared" ref="C18:AG18" si="3">IF(AND(DAY(C10)&gt;=22,DAY(C10)&lt;=28,C11="土"),1,0)</f>
        <v>0</v>
      </c>
      <c r="D18" s="240">
        <f t="shared" si="3"/>
        <v>0</v>
      </c>
      <c r="E18" s="240">
        <f t="shared" si="3"/>
        <v>0</v>
      </c>
      <c r="F18" s="240">
        <f t="shared" si="3"/>
        <v>0</v>
      </c>
      <c r="G18" s="240">
        <f t="shared" si="3"/>
        <v>0</v>
      </c>
      <c r="H18" s="240">
        <f t="shared" si="3"/>
        <v>0</v>
      </c>
      <c r="I18" s="240">
        <f t="shared" si="3"/>
        <v>0</v>
      </c>
      <c r="J18" s="240">
        <f t="shared" si="3"/>
        <v>0</v>
      </c>
      <c r="K18" s="240">
        <f t="shared" si="3"/>
        <v>0</v>
      </c>
      <c r="L18" s="240">
        <f t="shared" si="3"/>
        <v>0</v>
      </c>
      <c r="M18" s="240">
        <f t="shared" si="3"/>
        <v>0</v>
      </c>
      <c r="N18" s="240">
        <f t="shared" si="3"/>
        <v>0</v>
      </c>
      <c r="O18" s="240">
        <f t="shared" si="3"/>
        <v>0</v>
      </c>
      <c r="P18" s="240">
        <f t="shared" si="3"/>
        <v>0</v>
      </c>
      <c r="Q18" s="240">
        <f t="shared" si="3"/>
        <v>0</v>
      </c>
      <c r="R18" s="240">
        <f t="shared" si="3"/>
        <v>0</v>
      </c>
      <c r="S18" s="240">
        <f t="shared" si="3"/>
        <v>0</v>
      </c>
      <c r="T18" s="240">
        <f t="shared" si="3"/>
        <v>0</v>
      </c>
      <c r="U18" s="240">
        <f t="shared" si="3"/>
        <v>0</v>
      </c>
      <c r="V18" s="240">
        <f t="shared" si="3"/>
        <v>0</v>
      </c>
      <c r="W18" s="240">
        <f t="shared" si="3"/>
        <v>0</v>
      </c>
      <c r="X18" s="240">
        <f t="shared" si="3"/>
        <v>0</v>
      </c>
      <c r="Y18" s="240">
        <f t="shared" si="3"/>
        <v>0</v>
      </c>
      <c r="Z18" s="240">
        <f t="shared" si="3"/>
        <v>0</v>
      </c>
      <c r="AA18" s="240">
        <f t="shared" si="3"/>
        <v>0</v>
      </c>
      <c r="AB18" s="240">
        <f t="shared" si="3"/>
        <v>0</v>
      </c>
      <c r="AC18" s="240">
        <f t="shared" si="3"/>
        <v>0</v>
      </c>
      <c r="AD18" s="240">
        <f t="shared" si="3"/>
        <v>1</v>
      </c>
      <c r="AE18" s="240">
        <f>IF(AND(DAY(AE10)&gt;=22,DAY(AE10)&lt;=28,AE11="土"),1,0)</f>
        <v>0</v>
      </c>
      <c r="AF18" s="240">
        <f t="shared" si="3"/>
        <v>0</v>
      </c>
      <c r="AG18" s="240">
        <f t="shared" si="3"/>
        <v>0</v>
      </c>
      <c r="AH18" s="241" t="s">
        <v>179</v>
      </c>
      <c r="AI18" s="242">
        <f>_xlfn.AGGREGATE(9,6,C18:AG18)</f>
        <v>1</v>
      </c>
      <c r="AJ18" s="232"/>
    </row>
    <row r="19" spans="2:38" hidden="1" x14ac:dyDescent="0.15">
      <c r="B19" s="239" t="s">
        <v>208</v>
      </c>
      <c r="C19" s="243">
        <f t="shared" ref="C19:AG19" si="4">IF(AND(DAY(C10)&gt;=22,DAY(C10)&lt;=28,C11="土",OR(C16="休",C16="雨")),1,0)</f>
        <v>0</v>
      </c>
      <c r="D19" s="243">
        <f t="shared" si="4"/>
        <v>0</v>
      </c>
      <c r="E19" s="243">
        <f t="shared" si="4"/>
        <v>0</v>
      </c>
      <c r="F19" s="243">
        <f t="shared" si="4"/>
        <v>0</v>
      </c>
      <c r="G19" s="243">
        <f t="shared" si="4"/>
        <v>0</v>
      </c>
      <c r="H19" s="243">
        <f t="shared" si="4"/>
        <v>0</v>
      </c>
      <c r="I19" s="243">
        <f t="shared" si="4"/>
        <v>0</v>
      </c>
      <c r="J19" s="243">
        <f t="shared" si="4"/>
        <v>0</v>
      </c>
      <c r="K19" s="243">
        <f t="shared" si="4"/>
        <v>0</v>
      </c>
      <c r="L19" s="243">
        <f t="shared" si="4"/>
        <v>0</v>
      </c>
      <c r="M19" s="243">
        <f t="shared" si="4"/>
        <v>0</v>
      </c>
      <c r="N19" s="243">
        <f t="shared" si="4"/>
        <v>0</v>
      </c>
      <c r="O19" s="243">
        <f t="shared" si="4"/>
        <v>0</v>
      </c>
      <c r="P19" s="243">
        <f t="shared" si="4"/>
        <v>0</v>
      </c>
      <c r="Q19" s="243">
        <f t="shared" si="4"/>
        <v>0</v>
      </c>
      <c r="R19" s="243">
        <f t="shared" si="4"/>
        <v>0</v>
      </c>
      <c r="S19" s="243">
        <f t="shared" si="4"/>
        <v>0</v>
      </c>
      <c r="T19" s="243">
        <f t="shared" si="4"/>
        <v>0</v>
      </c>
      <c r="U19" s="243">
        <f t="shared" si="4"/>
        <v>0</v>
      </c>
      <c r="V19" s="243">
        <f t="shared" si="4"/>
        <v>0</v>
      </c>
      <c r="W19" s="243">
        <f t="shared" si="4"/>
        <v>0</v>
      </c>
      <c r="X19" s="243">
        <f t="shared" si="4"/>
        <v>0</v>
      </c>
      <c r="Y19" s="243">
        <f t="shared" si="4"/>
        <v>0</v>
      </c>
      <c r="Z19" s="243">
        <f t="shared" si="4"/>
        <v>0</v>
      </c>
      <c r="AA19" s="243">
        <f t="shared" si="4"/>
        <v>0</v>
      </c>
      <c r="AB19" s="243">
        <f t="shared" si="4"/>
        <v>0</v>
      </c>
      <c r="AC19" s="243">
        <f t="shared" si="4"/>
        <v>0</v>
      </c>
      <c r="AD19" s="243">
        <f t="shared" si="4"/>
        <v>0</v>
      </c>
      <c r="AE19" s="243">
        <f t="shared" si="4"/>
        <v>0</v>
      </c>
      <c r="AF19" s="243">
        <f t="shared" si="4"/>
        <v>0</v>
      </c>
      <c r="AG19" s="243">
        <f t="shared" si="4"/>
        <v>0</v>
      </c>
      <c r="AH19" s="241" t="s">
        <v>180</v>
      </c>
      <c r="AI19" s="242">
        <f>_xlfn.AGGREGATE(9,6,C19:AG19)</f>
        <v>0</v>
      </c>
      <c r="AJ19" s="232"/>
    </row>
    <row r="20" spans="2:38" hidden="1" x14ac:dyDescent="0.15">
      <c r="B20" s="239" t="s">
        <v>209</v>
      </c>
      <c r="C20" s="240">
        <f>IF(AND(DAY(C10)&gt;=8,DAY(C10)&lt;=14,C11="土"),1,0)</f>
        <v>0</v>
      </c>
      <c r="D20" s="240">
        <f>IF(AND(DAY(D10)&gt;=8,DAY(D10)&lt;=14,D11="土"),1,0)</f>
        <v>0</v>
      </c>
      <c r="E20" s="240">
        <f t="shared" ref="E20:AG20" si="5">IF(AND(DAY(E10)&gt;=8,DAY(E10)&lt;=14,E11="土"),1,0)</f>
        <v>0</v>
      </c>
      <c r="F20" s="240">
        <f t="shared" si="5"/>
        <v>0</v>
      </c>
      <c r="G20" s="240">
        <f t="shared" si="5"/>
        <v>0</v>
      </c>
      <c r="H20" s="240">
        <f t="shared" si="5"/>
        <v>0</v>
      </c>
      <c r="I20" s="240">
        <f t="shared" si="5"/>
        <v>0</v>
      </c>
      <c r="J20" s="240">
        <f t="shared" si="5"/>
        <v>0</v>
      </c>
      <c r="K20" s="240">
        <f t="shared" si="5"/>
        <v>0</v>
      </c>
      <c r="L20" s="240">
        <f t="shared" si="5"/>
        <v>0</v>
      </c>
      <c r="M20" s="240">
        <f t="shared" si="5"/>
        <v>0</v>
      </c>
      <c r="N20" s="240">
        <f t="shared" si="5"/>
        <v>0</v>
      </c>
      <c r="O20" s="240">
        <f t="shared" si="5"/>
        <v>0</v>
      </c>
      <c r="P20" s="240">
        <f t="shared" si="5"/>
        <v>1</v>
      </c>
      <c r="Q20" s="240">
        <f t="shared" si="5"/>
        <v>0</v>
      </c>
      <c r="R20" s="240">
        <f t="shared" si="5"/>
        <v>0</v>
      </c>
      <c r="S20" s="240">
        <f t="shared" si="5"/>
        <v>0</v>
      </c>
      <c r="T20" s="240">
        <f t="shared" si="5"/>
        <v>0</v>
      </c>
      <c r="U20" s="240">
        <f t="shared" si="5"/>
        <v>0</v>
      </c>
      <c r="V20" s="240">
        <f t="shared" si="5"/>
        <v>0</v>
      </c>
      <c r="W20" s="240">
        <f t="shared" si="5"/>
        <v>0</v>
      </c>
      <c r="X20" s="240">
        <f t="shared" si="5"/>
        <v>0</v>
      </c>
      <c r="Y20" s="240">
        <f t="shared" si="5"/>
        <v>0</v>
      </c>
      <c r="Z20" s="240">
        <f t="shared" si="5"/>
        <v>0</v>
      </c>
      <c r="AA20" s="240">
        <f t="shared" si="5"/>
        <v>0</v>
      </c>
      <c r="AB20" s="240">
        <f t="shared" si="5"/>
        <v>0</v>
      </c>
      <c r="AC20" s="240">
        <f t="shared" si="5"/>
        <v>0</v>
      </c>
      <c r="AD20" s="240">
        <f t="shared" si="5"/>
        <v>0</v>
      </c>
      <c r="AE20" s="240">
        <f t="shared" si="5"/>
        <v>0</v>
      </c>
      <c r="AF20" s="240">
        <f t="shared" si="5"/>
        <v>0</v>
      </c>
      <c r="AG20" s="240">
        <f t="shared" si="5"/>
        <v>0</v>
      </c>
      <c r="AH20" s="241" t="s">
        <v>179</v>
      </c>
      <c r="AI20" s="242">
        <f>_xlfn.AGGREGATE(9,6,C20:AG20)</f>
        <v>1</v>
      </c>
      <c r="AJ20" s="232"/>
    </row>
    <row r="21" spans="2:38" hidden="1" x14ac:dyDescent="0.15">
      <c r="B21" s="239" t="s">
        <v>210</v>
      </c>
      <c r="C21" s="243">
        <f>IF(AND(DAY(C10)&gt;=8,DAY(C10)&lt;=14,C11="土",OR(C16="休",C16="雨")),1,0)</f>
        <v>0</v>
      </c>
      <c r="D21" s="243">
        <f>IF(AND(DAY(D10)&gt;=8,DAY(D10)&lt;=14,D11="土",OR(D16="休",D16="雨")),1,0)</f>
        <v>0</v>
      </c>
      <c r="E21" s="243">
        <f t="shared" ref="E21:AG21" si="6">IF(AND(DAY(E10)&gt;=8,DAY(E10)&lt;=14,E11="土",OR(E16="休",E16="雨")),1,0)</f>
        <v>0</v>
      </c>
      <c r="F21" s="243">
        <f t="shared" si="6"/>
        <v>0</v>
      </c>
      <c r="G21" s="243">
        <f t="shared" si="6"/>
        <v>0</v>
      </c>
      <c r="H21" s="243">
        <f t="shared" si="6"/>
        <v>0</v>
      </c>
      <c r="I21" s="243">
        <f t="shared" si="6"/>
        <v>0</v>
      </c>
      <c r="J21" s="243">
        <f t="shared" si="6"/>
        <v>0</v>
      </c>
      <c r="K21" s="243">
        <f t="shared" si="6"/>
        <v>0</v>
      </c>
      <c r="L21" s="243">
        <f t="shared" si="6"/>
        <v>0</v>
      </c>
      <c r="M21" s="243">
        <f t="shared" si="6"/>
        <v>0</v>
      </c>
      <c r="N21" s="243">
        <f t="shared" si="6"/>
        <v>0</v>
      </c>
      <c r="O21" s="243">
        <f t="shared" si="6"/>
        <v>0</v>
      </c>
      <c r="P21" s="243">
        <f t="shared" si="6"/>
        <v>0</v>
      </c>
      <c r="Q21" s="243">
        <f t="shared" si="6"/>
        <v>0</v>
      </c>
      <c r="R21" s="243">
        <f t="shared" si="6"/>
        <v>0</v>
      </c>
      <c r="S21" s="243">
        <f t="shared" si="6"/>
        <v>0</v>
      </c>
      <c r="T21" s="243">
        <f t="shared" si="6"/>
        <v>0</v>
      </c>
      <c r="U21" s="243">
        <f t="shared" si="6"/>
        <v>0</v>
      </c>
      <c r="V21" s="243">
        <f t="shared" si="6"/>
        <v>0</v>
      </c>
      <c r="W21" s="243">
        <f t="shared" si="6"/>
        <v>0</v>
      </c>
      <c r="X21" s="243">
        <f t="shared" si="6"/>
        <v>0</v>
      </c>
      <c r="Y21" s="243">
        <f t="shared" si="6"/>
        <v>0</v>
      </c>
      <c r="Z21" s="243">
        <f t="shared" si="6"/>
        <v>0</v>
      </c>
      <c r="AA21" s="243">
        <f t="shared" si="6"/>
        <v>0</v>
      </c>
      <c r="AB21" s="243">
        <f t="shared" si="6"/>
        <v>0</v>
      </c>
      <c r="AC21" s="243">
        <f t="shared" si="6"/>
        <v>0</v>
      </c>
      <c r="AD21" s="243">
        <f t="shared" si="6"/>
        <v>0</v>
      </c>
      <c r="AE21" s="243">
        <f t="shared" si="6"/>
        <v>0</v>
      </c>
      <c r="AF21" s="243">
        <f t="shared" si="6"/>
        <v>0</v>
      </c>
      <c r="AG21" s="243">
        <f t="shared" si="6"/>
        <v>0</v>
      </c>
      <c r="AH21" s="241" t="s">
        <v>180</v>
      </c>
      <c r="AI21" s="242">
        <f>_xlfn.AGGREGATE(9,6,C21:AG21)</f>
        <v>0</v>
      </c>
      <c r="AJ21" s="232"/>
    </row>
    <row r="22" spans="2:38" x14ac:dyDescent="0.15">
      <c r="C22" s="244"/>
      <c r="D22" s="244"/>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row>
    <row r="23" spans="2:38" hidden="1" x14ac:dyDescent="0.15">
      <c r="C23" s="199" t="e">
        <f>YEAR(C26)</f>
        <v>#VALUE!</v>
      </c>
      <c r="D23" s="199" t="e">
        <f>MONTH(C26)</f>
        <v>#VALUE!</v>
      </c>
    </row>
    <row r="24" spans="2:38" x14ac:dyDescent="0.15">
      <c r="B24" s="203" t="s">
        <v>141</v>
      </c>
      <c r="C24" s="598" t="str">
        <f>C26</f>
        <v/>
      </c>
      <c r="D24" s="564"/>
      <c r="E24" s="564"/>
      <c r="F24" s="564"/>
      <c r="G24" s="564"/>
      <c r="H24" s="564"/>
      <c r="I24" s="564"/>
      <c r="J24" s="564"/>
      <c r="K24" s="564"/>
      <c r="L24" s="564"/>
      <c r="M24" s="564"/>
      <c r="N24" s="564"/>
      <c r="O24" s="564"/>
      <c r="P24" s="564"/>
      <c r="Q24" s="564"/>
      <c r="R24" s="564"/>
      <c r="S24" s="564"/>
      <c r="T24" s="564"/>
      <c r="U24" s="564"/>
      <c r="V24" s="564"/>
      <c r="W24" s="564"/>
      <c r="X24" s="564"/>
      <c r="Y24" s="564"/>
      <c r="Z24" s="564"/>
      <c r="AA24" s="564"/>
      <c r="AB24" s="564"/>
      <c r="AC24" s="564"/>
      <c r="AD24" s="564"/>
      <c r="AE24" s="564"/>
      <c r="AF24" s="564"/>
      <c r="AG24" s="564"/>
      <c r="AH24" s="564"/>
      <c r="AI24" s="565"/>
    </row>
    <row r="25" spans="2:38" hidden="1" x14ac:dyDescent="0.15">
      <c r="B25" s="245"/>
      <c r="C25" s="226" t="e">
        <f>DATE($C23,$D23,1)</f>
        <v>#VALUE!</v>
      </c>
      <c r="D25" s="226" t="e">
        <f>C25+1</f>
        <v>#VALUE!</v>
      </c>
      <c r="E25" s="226" t="e">
        <f t="shared" ref="E25:AG25" si="7">D25+1</f>
        <v>#VALUE!</v>
      </c>
      <c r="F25" s="226" t="e">
        <f t="shared" si="7"/>
        <v>#VALUE!</v>
      </c>
      <c r="G25" s="226" t="e">
        <f t="shared" si="7"/>
        <v>#VALUE!</v>
      </c>
      <c r="H25" s="226" t="e">
        <f t="shared" si="7"/>
        <v>#VALUE!</v>
      </c>
      <c r="I25" s="226" t="e">
        <f t="shared" si="7"/>
        <v>#VALUE!</v>
      </c>
      <c r="J25" s="226" t="e">
        <f t="shared" si="7"/>
        <v>#VALUE!</v>
      </c>
      <c r="K25" s="226" t="e">
        <f t="shared" si="7"/>
        <v>#VALUE!</v>
      </c>
      <c r="L25" s="226" t="e">
        <f t="shared" si="7"/>
        <v>#VALUE!</v>
      </c>
      <c r="M25" s="226" t="e">
        <f t="shared" si="7"/>
        <v>#VALUE!</v>
      </c>
      <c r="N25" s="226" t="e">
        <f t="shared" si="7"/>
        <v>#VALUE!</v>
      </c>
      <c r="O25" s="226" t="e">
        <f t="shared" si="7"/>
        <v>#VALUE!</v>
      </c>
      <c r="P25" s="226" t="e">
        <f t="shared" si="7"/>
        <v>#VALUE!</v>
      </c>
      <c r="Q25" s="226" t="e">
        <f t="shared" si="7"/>
        <v>#VALUE!</v>
      </c>
      <c r="R25" s="226" t="e">
        <f t="shared" si="7"/>
        <v>#VALUE!</v>
      </c>
      <c r="S25" s="226" t="e">
        <f t="shared" si="7"/>
        <v>#VALUE!</v>
      </c>
      <c r="T25" s="226" t="e">
        <f t="shared" si="7"/>
        <v>#VALUE!</v>
      </c>
      <c r="U25" s="226" t="e">
        <f t="shared" si="7"/>
        <v>#VALUE!</v>
      </c>
      <c r="V25" s="226" t="e">
        <f t="shared" si="7"/>
        <v>#VALUE!</v>
      </c>
      <c r="W25" s="226" t="e">
        <f t="shared" si="7"/>
        <v>#VALUE!</v>
      </c>
      <c r="X25" s="226" t="e">
        <f t="shared" si="7"/>
        <v>#VALUE!</v>
      </c>
      <c r="Y25" s="226" t="e">
        <f t="shared" si="7"/>
        <v>#VALUE!</v>
      </c>
      <c r="Z25" s="226" t="e">
        <f t="shared" si="7"/>
        <v>#VALUE!</v>
      </c>
      <c r="AA25" s="226" t="e">
        <f t="shared" si="7"/>
        <v>#VALUE!</v>
      </c>
      <c r="AB25" s="226" t="e">
        <f t="shared" si="7"/>
        <v>#VALUE!</v>
      </c>
      <c r="AC25" s="226" t="e">
        <f t="shared" si="7"/>
        <v>#VALUE!</v>
      </c>
      <c r="AD25" s="226" t="e">
        <f t="shared" si="7"/>
        <v>#VALUE!</v>
      </c>
      <c r="AE25" s="226" t="e">
        <f t="shared" si="7"/>
        <v>#VALUE!</v>
      </c>
      <c r="AF25" s="226" t="e">
        <f t="shared" si="7"/>
        <v>#VALUE!</v>
      </c>
      <c r="AG25" s="226" t="e">
        <f t="shared" si="7"/>
        <v>#VALUE!</v>
      </c>
      <c r="AH25" s="246"/>
      <c r="AI25" s="247"/>
    </row>
    <row r="26" spans="2:38" x14ac:dyDescent="0.15">
      <c r="B26" s="248" t="s">
        <v>145</v>
      </c>
      <c r="C26" s="249" t="str">
        <f>IF(EDATE(C9,1)&gt;$G$5,"",EDATE(C9,1))</f>
        <v/>
      </c>
      <c r="D26" s="226" t="e">
        <f>IF(D25&gt;$G$5,"",IF(C26=EOMONTH(DATE($C23,$D23,1),0),"",IF(C26="","",C26+1)))</f>
        <v>#VALUE!</v>
      </c>
      <c r="E26" s="226" t="e">
        <f t="shared" ref="E26:AG26" si="8">IF(E25&gt;$G$5,"",IF(D26=EOMONTH(DATE($C23,$D23,1),0),"",IF(D26="","",D26+1)))</f>
        <v>#VALUE!</v>
      </c>
      <c r="F26" s="226" t="e">
        <f t="shared" si="8"/>
        <v>#VALUE!</v>
      </c>
      <c r="G26" s="226" t="e">
        <f t="shared" si="8"/>
        <v>#VALUE!</v>
      </c>
      <c r="H26" s="226" t="e">
        <f t="shared" si="8"/>
        <v>#VALUE!</v>
      </c>
      <c r="I26" s="226" t="e">
        <f t="shared" si="8"/>
        <v>#VALUE!</v>
      </c>
      <c r="J26" s="226" t="e">
        <f t="shared" si="8"/>
        <v>#VALUE!</v>
      </c>
      <c r="K26" s="226" t="e">
        <f t="shared" si="8"/>
        <v>#VALUE!</v>
      </c>
      <c r="L26" s="226" t="e">
        <f t="shared" si="8"/>
        <v>#VALUE!</v>
      </c>
      <c r="M26" s="226" t="e">
        <f t="shared" si="8"/>
        <v>#VALUE!</v>
      </c>
      <c r="N26" s="226" t="e">
        <f t="shared" si="8"/>
        <v>#VALUE!</v>
      </c>
      <c r="O26" s="226" t="e">
        <f t="shared" si="8"/>
        <v>#VALUE!</v>
      </c>
      <c r="P26" s="226" t="e">
        <f t="shared" si="8"/>
        <v>#VALUE!</v>
      </c>
      <c r="Q26" s="226" t="e">
        <f t="shared" si="8"/>
        <v>#VALUE!</v>
      </c>
      <c r="R26" s="226" t="e">
        <f t="shared" si="8"/>
        <v>#VALUE!</v>
      </c>
      <c r="S26" s="226" t="e">
        <f t="shared" si="8"/>
        <v>#VALUE!</v>
      </c>
      <c r="T26" s="226" t="e">
        <f t="shared" si="8"/>
        <v>#VALUE!</v>
      </c>
      <c r="U26" s="226" t="e">
        <f t="shared" si="8"/>
        <v>#VALUE!</v>
      </c>
      <c r="V26" s="226" t="e">
        <f t="shared" si="8"/>
        <v>#VALUE!</v>
      </c>
      <c r="W26" s="226" t="e">
        <f t="shared" si="8"/>
        <v>#VALUE!</v>
      </c>
      <c r="X26" s="226" t="e">
        <f t="shared" si="8"/>
        <v>#VALUE!</v>
      </c>
      <c r="Y26" s="226" t="e">
        <f t="shared" si="8"/>
        <v>#VALUE!</v>
      </c>
      <c r="Z26" s="226" t="e">
        <f t="shared" si="8"/>
        <v>#VALUE!</v>
      </c>
      <c r="AA26" s="226" t="e">
        <f>IF(AA25&gt;$G$5,"",IF(Z26=EOMONTH(DATE($C23,$D23,1),0),"",IF(Z26="","",Z26+1)))</f>
        <v>#VALUE!</v>
      </c>
      <c r="AB26" s="226" t="e">
        <f t="shared" si="8"/>
        <v>#VALUE!</v>
      </c>
      <c r="AC26" s="226" t="e">
        <f t="shared" si="8"/>
        <v>#VALUE!</v>
      </c>
      <c r="AD26" s="226" t="e">
        <f t="shared" si="8"/>
        <v>#VALUE!</v>
      </c>
      <c r="AE26" s="226" t="e">
        <f t="shared" si="8"/>
        <v>#VALUE!</v>
      </c>
      <c r="AF26" s="226" t="e">
        <f t="shared" si="8"/>
        <v>#VALUE!</v>
      </c>
      <c r="AG26" s="226" t="e">
        <f t="shared" si="8"/>
        <v>#VALUE!</v>
      </c>
      <c r="AH26" s="227" t="s">
        <v>177</v>
      </c>
      <c r="AI26" s="228">
        <f>+COUNTIFS(C27:AG27,"土",C28:AG28,"")+COUNTIFS(C27:AG27,"日",C28:AG28,"")</f>
        <v>0</v>
      </c>
    </row>
    <row r="27" spans="2:38" x14ac:dyDescent="0.15">
      <c r="B27" s="220" t="s">
        <v>65</v>
      </c>
      <c r="C27" s="229" t="str">
        <f>IFERROR(TEXT(WEEKDAY(+C26),"aaa"),"")</f>
        <v/>
      </c>
      <c r="D27" s="229" t="str">
        <f t="shared" ref="D27:AG27" si="9">IFERROR(TEXT(WEEKDAY(+D26),"aaa"),"")</f>
        <v/>
      </c>
      <c r="E27" s="229" t="str">
        <f t="shared" si="9"/>
        <v/>
      </c>
      <c r="F27" s="229" t="str">
        <f t="shared" si="9"/>
        <v/>
      </c>
      <c r="G27" s="229" t="str">
        <f t="shared" si="9"/>
        <v/>
      </c>
      <c r="H27" s="229" t="str">
        <f t="shared" si="9"/>
        <v/>
      </c>
      <c r="I27" s="229" t="str">
        <f t="shared" si="9"/>
        <v/>
      </c>
      <c r="J27" s="229" t="str">
        <f t="shared" si="9"/>
        <v/>
      </c>
      <c r="K27" s="229" t="str">
        <f t="shared" si="9"/>
        <v/>
      </c>
      <c r="L27" s="229" t="str">
        <f t="shared" si="9"/>
        <v/>
      </c>
      <c r="M27" s="229" t="str">
        <f t="shared" si="9"/>
        <v/>
      </c>
      <c r="N27" s="229" t="str">
        <f t="shared" si="9"/>
        <v/>
      </c>
      <c r="O27" s="229" t="str">
        <f t="shared" si="9"/>
        <v/>
      </c>
      <c r="P27" s="229" t="str">
        <f t="shared" si="9"/>
        <v/>
      </c>
      <c r="Q27" s="229" t="str">
        <f t="shared" si="9"/>
        <v/>
      </c>
      <c r="R27" s="229" t="str">
        <f t="shared" si="9"/>
        <v/>
      </c>
      <c r="S27" s="229" t="str">
        <f t="shared" si="9"/>
        <v/>
      </c>
      <c r="T27" s="229" t="str">
        <f t="shared" si="9"/>
        <v/>
      </c>
      <c r="U27" s="229" t="str">
        <f t="shared" si="9"/>
        <v/>
      </c>
      <c r="V27" s="229" t="str">
        <f t="shared" si="9"/>
        <v/>
      </c>
      <c r="W27" s="229" t="str">
        <f t="shared" si="9"/>
        <v/>
      </c>
      <c r="X27" s="229" t="str">
        <f t="shared" si="9"/>
        <v/>
      </c>
      <c r="Y27" s="229" t="str">
        <f t="shared" si="9"/>
        <v/>
      </c>
      <c r="Z27" s="229" t="str">
        <f t="shared" si="9"/>
        <v/>
      </c>
      <c r="AA27" s="229" t="str">
        <f>IFERROR(TEXT(WEEKDAY(+AA26),"aaa"),"")</f>
        <v/>
      </c>
      <c r="AB27" s="229" t="str">
        <f t="shared" si="9"/>
        <v/>
      </c>
      <c r="AC27" s="229" t="str">
        <f t="shared" si="9"/>
        <v/>
      </c>
      <c r="AD27" s="229" t="str">
        <f t="shared" si="9"/>
        <v/>
      </c>
      <c r="AE27" s="229" t="str">
        <f t="shared" si="9"/>
        <v/>
      </c>
      <c r="AF27" s="229" t="str">
        <f t="shared" si="9"/>
        <v/>
      </c>
      <c r="AG27" s="229" t="str">
        <f t="shared" si="9"/>
        <v/>
      </c>
      <c r="AH27" s="227" t="s">
        <v>178</v>
      </c>
      <c r="AI27" s="228">
        <f>+COUNTIF(C28:AG28,"夏休")+COUNTIF(C28:AG28,"冬休")+COUNTIF(C28:AG28,"中止")</f>
        <v>0</v>
      </c>
    </row>
    <row r="28" spans="2:38" ht="13.5" customHeight="1" x14ac:dyDescent="0.15">
      <c r="B28" s="566" t="s">
        <v>149</v>
      </c>
      <c r="C28" s="568"/>
      <c r="D28" s="563"/>
      <c r="E28" s="563"/>
      <c r="F28" s="563"/>
      <c r="G28" s="563"/>
      <c r="H28" s="563"/>
      <c r="I28" s="563"/>
      <c r="J28" s="563"/>
      <c r="K28" s="563"/>
      <c r="L28" s="563"/>
      <c r="M28" s="563"/>
      <c r="N28" s="563"/>
      <c r="O28" s="563"/>
      <c r="P28" s="563"/>
      <c r="Q28" s="563"/>
      <c r="R28" s="563"/>
      <c r="S28" s="563"/>
      <c r="T28" s="563"/>
      <c r="U28" s="563"/>
      <c r="V28" s="563"/>
      <c r="W28" s="563"/>
      <c r="X28" s="563"/>
      <c r="Y28" s="563"/>
      <c r="Z28" s="563"/>
      <c r="AA28" s="563"/>
      <c r="AB28" s="563"/>
      <c r="AC28" s="563"/>
      <c r="AD28" s="563"/>
      <c r="AE28" s="563"/>
      <c r="AF28" s="563"/>
      <c r="AG28" s="589"/>
      <c r="AH28" s="230" t="s">
        <v>66</v>
      </c>
      <c r="AI28" s="231">
        <f>COUNT(C26:AG26)-AI27</f>
        <v>0</v>
      </c>
    </row>
    <row r="29" spans="2:38" ht="13.5" customHeight="1" x14ac:dyDescent="0.15">
      <c r="B29" s="567"/>
      <c r="C29" s="568"/>
      <c r="D29" s="563"/>
      <c r="E29" s="563"/>
      <c r="F29" s="563"/>
      <c r="G29" s="563"/>
      <c r="H29" s="563"/>
      <c r="I29" s="563"/>
      <c r="J29" s="563"/>
      <c r="K29" s="563"/>
      <c r="L29" s="563"/>
      <c r="M29" s="563"/>
      <c r="N29" s="563"/>
      <c r="O29" s="563"/>
      <c r="P29" s="563"/>
      <c r="Q29" s="563"/>
      <c r="R29" s="563"/>
      <c r="S29" s="563"/>
      <c r="T29" s="563"/>
      <c r="U29" s="563"/>
      <c r="V29" s="563"/>
      <c r="W29" s="563"/>
      <c r="X29" s="563"/>
      <c r="Y29" s="563"/>
      <c r="Z29" s="563"/>
      <c r="AA29" s="563"/>
      <c r="AB29" s="563"/>
      <c r="AC29" s="563"/>
      <c r="AD29" s="563"/>
      <c r="AE29" s="563"/>
      <c r="AF29" s="563"/>
      <c r="AG29" s="589"/>
      <c r="AH29" s="230" t="s">
        <v>67</v>
      </c>
      <c r="AI29" s="231">
        <f>+COUNTIF(C30:AG31,"休")</f>
        <v>0</v>
      </c>
      <c r="AJ29" s="232" t="e">
        <f>IF(AI30&gt;0.285,"",IF(AI29&lt;AI26,"←計画日数が足りません",""))</f>
        <v>#DIV/0!</v>
      </c>
    </row>
    <row r="30" spans="2:38" ht="13.5" customHeight="1" x14ac:dyDescent="0.15">
      <c r="B30" s="590" t="s">
        <v>60</v>
      </c>
      <c r="C30" s="601"/>
      <c r="D30" s="603"/>
      <c r="E30" s="599"/>
      <c r="F30" s="599"/>
      <c r="G30" s="603"/>
      <c r="H30" s="588"/>
      <c r="I30" s="588"/>
      <c r="J30" s="588"/>
      <c r="K30" s="588"/>
      <c r="L30" s="599"/>
      <c r="M30" s="599"/>
      <c r="N30" s="603"/>
      <c r="O30" s="588"/>
      <c r="P30" s="588"/>
      <c r="Q30" s="588"/>
      <c r="R30" s="588"/>
      <c r="S30" s="599"/>
      <c r="T30" s="603"/>
      <c r="U30" s="603"/>
      <c r="V30" s="588"/>
      <c r="W30" s="588"/>
      <c r="X30" s="588"/>
      <c r="Y30" s="588"/>
      <c r="Z30" s="592"/>
      <c r="AA30" s="592"/>
      <c r="AB30" s="588"/>
      <c r="AC30" s="588"/>
      <c r="AD30" s="588"/>
      <c r="AE30" s="588"/>
      <c r="AF30" s="588"/>
      <c r="AG30" s="606"/>
      <c r="AH30" s="230" t="s">
        <v>68</v>
      </c>
      <c r="AI30" s="233" t="e">
        <f>+AI29/AI28</f>
        <v>#DIV/0!</v>
      </c>
    </row>
    <row r="31" spans="2:38" x14ac:dyDescent="0.15">
      <c r="B31" s="590"/>
      <c r="C31" s="602"/>
      <c r="D31" s="604"/>
      <c r="E31" s="600"/>
      <c r="F31" s="600"/>
      <c r="G31" s="604"/>
      <c r="H31" s="588"/>
      <c r="I31" s="588"/>
      <c r="J31" s="588"/>
      <c r="K31" s="588"/>
      <c r="L31" s="600"/>
      <c r="M31" s="600"/>
      <c r="N31" s="604"/>
      <c r="O31" s="588"/>
      <c r="P31" s="588"/>
      <c r="Q31" s="588"/>
      <c r="R31" s="588"/>
      <c r="S31" s="600"/>
      <c r="T31" s="604"/>
      <c r="U31" s="604"/>
      <c r="V31" s="588"/>
      <c r="W31" s="588"/>
      <c r="X31" s="588"/>
      <c r="Y31" s="588"/>
      <c r="Z31" s="592"/>
      <c r="AA31" s="592"/>
      <c r="AB31" s="588"/>
      <c r="AC31" s="588"/>
      <c r="AD31" s="588"/>
      <c r="AE31" s="588"/>
      <c r="AF31" s="588"/>
      <c r="AG31" s="606"/>
      <c r="AH31" s="230" t="s">
        <v>57</v>
      </c>
      <c r="AI31" s="231">
        <f>+COUNTA(C32:AG33)</f>
        <v>0</v>
      </c>
    </row>
    <row r="32" spans="2:38" x14ac:dyDescent="0.15">
      <c r="B32" s="594" t="s">
        <v>62</v>
      </c>
      <c r="C32" s="607"/>
      <c r="D32" s="599"/>
      <c r="E32" s="599"/>
      <c r="F32" s="599"/>
      <c r="G32" s="599"/>
      <c r="H32" s="592"/>
      <c r="I32" s="592"/>
      <c r="J32" s="592"/>
      <c r="K32" s="592"/>
      <c r="L32" s="599"/>
      <c r="M32" s="599"/>
      <c r="N32" s="599"/>
      <c r="O32" s="592"/>
      <c r="P32" s="592"/>
      <c r="Q32" s="592"/>
      <c r="R32" s="592"/>
      <c r="S32" s="599"/>
      <c r="T32" s="599"/>
      <c r="U32" s="599"/>
      <c r="V32" s="592"/>
      <c r="W32" s="592"/>
      <c r="X32" s="592"/>
      <c r="Y32" s="592"/>
      <c r="Z32" s="600"/>
      <c r="AA32" s="600"/>
      <c r="AB32" s="592"/>
      <c r="AC32" s="592"/>
      <c r="AD32" s="592"/>
      <c r="AE32" s="592"/>
      <c r="AF32" s="592"/>
      <c r="AG32" s="609"/>
      <c r="AH32" s="234" t="s">
        <v>69</v>
      </c>
      <c r="AI32" s="235" t="e">
        <f>+AI31/AI28</f>
        <v>#DIV/0!</v>
      </c>
      <c r="AL32" s="199">
        <f>+COUNTIF(C30:AG31,"休")</f>
        <v>0</v>
      </c>
    </row>
    <row r="33" spans="2:38" x14ac:dyDescent="0.15">
      <c r="B33" s="595"/>
      <c r="C33" s="608"/>
      <c r="D33" s="605"/>
      <c r="E33" s="605"/>
      <c r="F33" s="605"/>
      <c r="G33" s="605"/>
      <c r="H33" s="593"/>
      <c r="I33" s="593"/>
      <c r="J33" s="593"/>
      <c r="K33" s="593"/>
      <c r="L33" s="605"/>
      <c r="M33" s="605"/>
      <c r="N33" s="605"/>
      <c r="O33" s="593"/>
      <c r="P33" s="593"/>
      <c r="Q33" s="593"/>
      <c r="R33" s="593"/>
      <c r="S33" s="605"/>
      <c r="T33" s="605"/>
      <c r="U33" s="605"/>
      <c r="V33" s="593"/>
      <c r="W33" s="593"/>
      <c r="X33" s="593"/>
      <c r="Y33" s="593"/>
      <c r="Z33" s="593"/>
      <c r="AA33" s="593"/>
      <c r="AB33" s="593"/>
      <c r="AC33" s="593"/>
      <c r="AD33" s="593"/>
      <c r="AE33" s="593"/>
      <c r="AF33" s="593"/>
      <c r="AG33" s="610"/>
      <c r="AH33" s="236" t="s">
        <v>153</v>
      </c>
      <c r="AI33" s="237" t="str">
        <f>IF(7&gt;AI28,"対象外",IF(OR(AI32&gt;=0.285,AI31&gt;=AI26),"OK","NG"))</f>
        <v>対象外</v>
      </c>
      <c r="AJ33" s="232" t="str">
        <f>IF(AI33="対象外","←７日間に満たない期間は達成判定の対象外",IF(AI33="NG","←月単位未達成","←月単位達成"))</f>
        <v>←７日間に満たない期間は達成判定の対象外</v>
      </c>
      <c r="AL33" s="238" t="str">
        <f>IF(7&gt;AI28,"対象外",IF(AL32&gt;=AI26,"OK","NG"))</f>
        <v>対象外</v>
      </c>
    </row>
    <row r="34" spans="2:38" hidden="1" x14ac:dyDescent="0.15">
      <c r="B34" s="239" t="s">
        <v>207</v>
      </c>
      <c r="C34" s="240" t="e">
        <f t="shared" ref="C34:AG34" si="10">IF(AND(DAY(C26)&gt;=22,DAY(C26)&lt;=28,C27="土"),1,0)</f>
        <v>#VALUE!</v>
      </c>
      <c r="D34" s="240" t="e">
        <f t="shared" si="10"/>
        <v>#VALUE!</v>
      </c>
      <c r="E34" s="240" t="e">
        <f t="shared" si="10"/>
        <v>#VALUE!</v>
      </c>
      <c r="F34" s="240" t="e">
        <f t="shared" si="10"/>
        <v>#VALUE!</v>
      </c>
      <c r="G34" s="240" t="e">
        <f t="shared" si="10"/>
        <v>#VALUE!</v>
      </c>
      <c r="H34" s="240" t="e">
        <f t="shared" si="10"/>
        <v>#VALUE!</v>
      </c>
      <c r="I34" s="240" t="e">
        <f t="shared" si="10"/>
        <v>#VALUE!</v>
      </c>
      <c r="J34" s="240" t="e">
        <f t="shared" si="10"/>
        <v>#VALUE!</v>
      </c>
      <c r="K34" s="240" t="e">
        <f t="shared" si="10"/>
        <v>#VALUE!</v>
      </c>
      <c r="L34" s="240" t="e">
        <f t="shared" si="10"/>
        <v>#VALUE!</v>
      </c>
      <c r="M34" s="240" t="e">
        <f t="shared" si="10"/>
        <v>#VALUE!</v>
      </c>
      <c r="N34" s="240" t="e">
        <f t="shared" si="10"/>
        <v>#VALUE!</v>
      </c>
      <c r="O34" s="240" t="e">
        <f t="shared" si="10"/>
        <v>#VALUE!</v>
      </c>
      <c r="P34" s="240" t="e">
        <f t="shared" si="10"/>
        <v>#VALUE!</v>
      </c>
      <c r="Q34" s="240" t="e">
        <f t="shared" si="10"/>
        <v>#VALUE!</v>
      </c>
      <c r="R34" s="240" t="e">
        <f t="shared" si="10"/>
        <v>#VALUE!</v>
      </c>
      <c r="S34" s="240" t="e">
        <f t="shared" si="10"/>
        <v>#VALUE!</v>
      </c>
      <c r="T34" s="240" t="e">
        <f t="shared" si="10"/>
        <v>#VALUE!</v>
      </c>
      <c r="U34" s="240" t="e">
        <f t="shared" si="10"/>
        <v>#VALUE!</v>
      </c>
      <c r="V34" s="240" t="e">
        <f t="shared" si="10"/>
        <v>#VALUE!</v>
      </c>
      <c r="W34" s="240" t="e">
        <f t="shared" si="10"/>
        <v>#VALUE!</v>
      </c>
      <c r="X34" s="240" t="e">
        <f t="shared" si="10"/>
        <v>#VALUE!</v>
      </c>
      <c r="Y34" s="240" t="e">
        <f t="shared" si="10"/>
        <v>#VALUE!</v>
      </c>
      <c r="Z34" s="240" t="e">
        <f t="shared" si="10"/>
        <v>#VALUE!</v>
      </c>
      <c r="AA34" s="240" t="e">
        <f t="shared" si="10"/>
        <v>#VALUE!</v>
      </c>
      <c r="AB34" s="240" t="e">
        <f t="shared" si="10"/>
        <v>#VALUE!</v>
      </c>
      <c r="AC34" s="240" t="e">
        <f t="shared" si="10"/>
        <v>#VALUE!</v>
      </c>
      <c r="AD34" s="240" t="e">
        <f t="shared" si="10"/>
        <v>#VALUE!</v>
      </c>
      <c r="AE34" s="240" t="e">
        <f t="shared" si="10"/>
        <v>#VALUE!</v>
      </c>
      <c r="AF34" s="240" t="e">
        <f t="shared" si="10"/>
        <v>#VALUE!</v>
      </c>
      <c r="AG34" s="240" t="e">
        <f t="shared" si="10"/>
        <v>#VALUE!</v>
      </c>
      <c r="AH34" s="241" t="s">
        <v>179</v>
      </c>
      <c r="AI34" s="242">
        <f>_xlfn.AGGREGATE(9,6,C34:AG34)</f>
        <v>0</v>
      </c>
      <c r="AJ34" s="232"/>
    </row>
    <row r="35" spans="2:38" hidden="1" x14ac:dyDescent="0.15">
      <c r="B35" s="239" t="s">
        <v>208</v>
      </c>
      <c r="C35" s="243" t="e">
        <f t="shared" ref="C35:AG35" si="11">IF(AND(DAY(C26)&gt;=22,DAY(C26)&lt;=28,C27="土",OR(C32="休",C32="雨")),1,0)</f>
        <v>#VALUE!</v>
      </c>
      <c r="D35" s="243" t="e">
        <f t="shared" si="11"/>
        <v>#VALUE!</v>
      </c>
      <c r="E35" s="243" t="e">
        <f t="shared" si="11"/>
        <v>#VALUE!</v>
      </c>
      <c r="F35" s="243" t="e">
        <f t="shared" si="11"/>
        <v>#VALUE!</v>
      </c>
      <c r="G35" s="243" t="e">
        <f t="shared" si="11"/>
        <v>#VALUE!</v>
      </c>
      <c r="H35" s="243" t="e">
        <f t="shared" si="11"/>
        <v>#VALUE!</v>
      </c>
      <c r="I35" s="243" t="e">
        <f t="shared" si="11"/>
        <v>#VALUE!</v>
      </c>
      <c r="J35" s="243" t="e">
        <f t="shared" si="11"/>
        <v>#VALUE!</v>
      </c>
      <c r="K35" s="243" t="e">
        <f t="shared" si="11"/>
        <v>#VALUE!</v>
      </c>
      <c r="L35" s="243" t="e">
        <f t="shared" si="11"/>
        <v>#VALUE!</v>
      </c>
      <c r="M35" s="243" t="e">
        <f t="shared" si="11"/>
        <v>#VALUE!</v>
      </c>
      <c r="N35" s="243" t="e">
        <f t="shared" si="11"/>
        <v>#VALUE!</v>
      </c>
      <c r="O35" s="243" t="e">
        <f t="shared" si="11"/>
        <v>#VALUE!</v>
      </c>
      <c r="P35" s="243" t="e">
        <f t="shared" si="11"/>
        <v>#VALUE!</v>
      </c>
      <c r="Q35" s="243" t="e">
        <f t="shared" si="11"/>
        <v>#VALUE!</v>
      </c>
      <c r="R35" s="243" t="e">
        <f t="shared" si="11"/>
        <v>#VALUE!</v>
      </c>
      <c r="S35" s="243" t="e">
        <f t="shared" si="11"/>
        <v>#VALUE!</v>
      </c>
      <c r="T35" s="243" t="e">
        <f t="shared" si="11"/>
        <v>#VALUE!</v>
      </c>
      <c r="U35" s="243" t="e">
        <f t="shared" si="11"/>
        <v>#VALUE!</v>
      </c>
      <c r="V35" s="243" t="e">
        <f t="shared" si="11"/>
        <v>#VALUE!</v>
      </c>
      <c r="W35" s="243" t="e">
        <f t="shared" si="11"/>
        <v>#VALUE!</v>
      </c>
      <c r="X35" s="243" t="e">
        <f t="shared" si="11"/>
        <v>#VALUE!</v>
      </c>
      <c r="Y35" s="243" t="e">
        <f t="shared" si="11"/>
        <v>#VALUE!</v>
      </c>
      <c r="Z35" s="243" t="e">
        <f t="shared" si="11"/>
        <v>#VALUE!</v>
      </c>
      <c r="AA35" s="243" t="e">
        <f t="shared" si="11"/>
        <v>#VALUE!</v>
      </c>
      <c r="AB35" s="243" t="e">
        <f t="shared" si="11"/>
        <v>#VALUE!</v>
      </c>
      <c r="AC35" s="243" t="e">
        <f t="shared" si="11"/>
        <v>#VALUE!</v>
      </c>
      <c r="AD35" s="243" t="e">
        <f t="shared" si="11"/>
        <v>#VALUE!</v>
      </c>
      <c r="AE35" s="243" t="e">
        <f t="shared" si="11"/>
        <v>#VALUE!</v>
      </c>
      <c r="AF35" s="243" t="e">
        <f t="shared" si="11"/>
        <v>#VALUE!</v>
      </c>
      <c r="AG35" s="243" t="e">
        <f t="shared" si="11"/>
        <v>#VALUE!</v>
      </c>
      <c r="AH35" s="241" t="s">
        <v>180</v>
      </c>
      <c r="AI35" s="242">
        <f>_xlfn.AGGREGATE(9,6,C35:AG35)</f>
        <v>0</v>
      </c>
      <c r="AJ35" s="232"/>
    </row>
    <row r="36" spans="2:38" hidden="1" x14ac:dyDescent="0.15">
      <c r="B36" s="239" t="s">
        <v>209</v>
      </c>
      <c r="C36" s="240" t="e">
        <f>IF(AND(DAY(C26)&gt;=8,DAY(C26)&lt;=14,C27="土"),1,0)</f>
        <v>#VALUE!</v>
      </c>
      <c r="D36" s="240" t="e">
        <f>IF(AND(DAY(D26)&gt;=8,DAY(D26)&lt;=14,D27="土"),1,0)</f>
        <v>#VALUE!</v>
      </c>
      <c r="E36" s="240" t="e">
        <f t="shared" ref="E36:AG36" si="12">IF(AND(DAY(E26)&gt;=8,DAY(E26)&lt;=14,E27="土"),1,0)</f>
        <v>#VALUE!</v>
      </c>
      <c r="F36" s="240" t="e">
        <f t="shared" si="12"/>
        <v>#VALUE!</v>
      </c>
      <c r="G36" s="240" t="e">
        <f t="shared" si="12"/>
        <v>#VALUE!</v>
      </c>
      <c r="H36" s="240" t="e">
        <f t="shared" si="12"/>
        <v>#VALUE!</v>
      </c>
      <c r="I36" s="240" t="e">
        <f t="shared" si="12"/>
        <v>#VALUE!</v>
      </c>
      <c r="J36" s="240" t="e">
        <f t="shared" si="12"/>
        <v>#VALUE!</v>
      </c>
      <c r="K36" s="240" t="e">
        <f t="shared" si="12"/>
        <v>#VALUE!</v>
      </c>
      <c r="L36" s="240" t="e">
        <f t="shared" si="12"/>
        <v>#VALUE!</v>
      </c>
      <c r="M36" s="240" t="e">
        <f t="shared" si="12"/>
        <v>#VALUE!</v>
      </c>
      <c r="N36" s="240" t="e">
        <f t="shared" si="12"/>
        <v>#VALUE!</v>
      </c>
      <c r="O36" s="240" t="e">
        <f t="shared" si="12"/>
        <v>#VALUE!</v>
      </c>
      <c r="P36" s="240" t="e">
        <f t="shared" si="12"/>
        <v>#VALUE!</v>
      </c>
      <c r="Q36" s="240" t="e">
        <f t="shared" si="12"/>
        <v>#VALUE!</v>
      </c>
      <c r="R36" s="240" t="e">
        <f t="shared" si="12"/>
        <v>#VALUE!</v>
      </c>
      <c r="S36" s="240" t="e">
        <f t="shared" si="12"/>
        <v>#VALUE!</v>
      </c>
      <c r="T36" s="240" t="e">
        <f t="shared" si="12"/>
        <v>#VALUE!</v>
      </c>
      <c r="U36" s="240" t="e">
        <f t="shared" si="12"/>
        <v>#VALUE!</v>
      </c>
      <c r="V36" s="240" t="e">
        <f t="shared" si="12"/>
        <v>#VALUE!</v>
      </c>
      <c r="W36" s="240" t="e">
        <f t="shared" si="12"/>
        <v>#VALUE!</v>
      </c>
      <c r="X36" s="240" t="e">
        <f t="shared" si="12"/>
        <v>#VALUE!</v>
      </c>
      <c r="Y36" s="240" t="e">
        <f t="shared" si="12"/>
        <v>#VALUE!</v>
      </c>
      <c r="Z36" s="240" t="e">
        <f t="shared" si="12"/>
        <v>#VALUE!</v>
      </c>
      <c r="AA36" s="240" t="e">
        <f t="shared" si="12"/>
        <v>#VALUE!</v>
      </c>
      <c r="AB36" s="240" t="e">
        <f t="shared" si="12"/>
        <v>#VALUE!</v>
      </c>
      <c r="AC36" s="240" t="e">
        <f t="shared" si="12"/>
        <v>#VALUE!</v>
      </c>
      <c r="AD36" s="240" t="e">
        <f t="shared" si="12"/>
        <v>#VALUE!</v>
      </c>
      <c r="AE36" s="240" t="e">
        <f t="shared" si="12"/>
        <v>#VALUE!</v>
      </c>
      <c r="AF36" s="240" t="e">
        <f t="shared" si="12"/>
        <v>#VALUE!</v>
      </c>
      <c r="AG36" s="240" t="e">
        <f t="shared" si="12"/>
        <v>#VALUE!</v>
      </c>
      <c r="AH36" s="241" t="s">
        <v>179</v>
      </c>
      <c r="AI36" s="242">
        <f>_xlfn.AGGREGATE(9,6,C36:AG36)</f>
        <v>0</v>
      </c>
      <c r="AJ36" s="232"/>
    </row>
    <row r="37" spans="2:38" hidden="1" x14ac:dyDescent="0.15">
      <c r="B37" s="239" t="s">
        <v>210</v>
      </c>
      <c r="C37" s="243" t="e">
        <f>IF(AND(DAY(C26)&gt;=8,DAY(C26)&lt;=14,C27="土",OR(C32="休",C32="雨")),1,0)</f>
        <v>#VALUE!</v>
      </c>
      <c r="D37" s="243" t="e">
        <f>IF(AND(DAY(D26)&gt;=8,DAY(D26)&lt;=14,D27="土",OR(D32="休",D32="雨")),1,0)</f>
        <v>#VALUE!</v>
      </c>
      <c r="E37" s="243" t="e">
        <f t="shared" ref="E37:AG37" si="13">IF(AND(DAY(E26)&gt;=8,DAY(E26)&lt;=14,E27="土",OR(E32="休",E32="雨")),1,0)</f>
        <v>#VALUE!</v>
      </c>
      <c r="F37" s="243" t="e">
        <f t="shared" si="13"/>
        <v>#VALUE!</v>
      </c>
      <c r="G37" s="243" t="e">
        <f t="shared" si="13"/>
        <v>#VALUE!</v>
      </c>
      <c r="H37" s="243" t="e">
        <f t="shared" si="13"/>
        <v>#VALUE!</v>
      </c>
      <c r="I37" s="243" t="e">
        <f t="shared" si="13"/>
        <v>#VALUE!</v>
      </c>
      <c r="J37" s="243" t="e">
        <f t="shared" si="13"/>
        <v>#VALUE!</v>
      </c>
      <c r="K37" s="243" t="e">
        <f t="shared" si="13"/>
        <v>#VALUE!</v>
      </c>
      <c r="L37" s="243" t="e">
        <f t="shared" si="13"/>
        <v>#VALUE!</v>
      </c>
      <c r="M37" s="243" t="e">
        <f t="shared" si="13"/>
        <v>#VALUE!</v>
      </c>
      <c r="N37" s="243" t="e">
        <f t="shared" si="13"/>
        <v>#VALUE!</v>
      </c>
      <c r="O37" s="243" t="e">
        <f t="shared" si="13"/>
        <v>#VALUE!</v>
      </c>
      <c r="P37" s="243" t="e">
        <f t="shared" si="13"/>
        <v>#VALUE!</v>
      </c>
      <c r="Q37" s="243" t="e">
        <f t="shared" si="13"/>
        <v>#VALUE!</v>
      </c>
      <c r="R37" s="243" t="e">
        <f t="shared" si="13"/>
        <v>#VALUE!</v>
      </c>
      <c r="S37" s="243" t="e">
        <f t="shared" si="13"/>
        <v>#VALUE!</v>
      </c>
      <c r="T37" s="243" t="e">
        <f t="shared" si="13"/>
        <v>#VALUE!</v>
      </c>
      <c r="U37" s="243" t="e">
        <f t="shared" si="13"/>
        <v>#VALUE!</v>
      </c>
      <c r="V37" s="243" t="e">
        <f t="shared" si="13"/>
        <v>#VALUE!</v>
      </c>
      <c r="W37" s="243" t="e">
        <f t="shared" si="13"/>
        <v>#VALUE!</v>
      </c>
      <c r="X37" s="243" t="e">
        <f t="shared" si="13"/>
        <v>#VALUE!</v>
      </c>
      <c r="Y37" s="243" t="e">
        <f t="shared" si="13"/>
        <v>#VALUE!</v>
      </c>
      <c r="Z37" s="243" t="e">
        <f t="shared" si="13"/>
        <v>#VALUE!</v>
      </c>
      <c r="AA37" s="243" t="e">
        <f t="shared" si="13"/>
        <v>#VALUE!</v>
      </c>
      <c r="AB37" s="243" t="e">
        <f t="shared" si="13"/>
        <v>#VALUE!</v>
      </c>
      <c r="AC37" s="243" t="e">
        <f t="shared" si="13"/>
        <v>#VALUE!</v>
      </c>
      <c r="AD37" s="243" t="e">
        <f t="shared" si="13"/>
        <v>#VALUE!</v>
      </c>
      <c r="AE37" s="243" t="e">
        <f t="shared" si="13"/>
        <v>#VALUE!</v>
      </c>
      <c r="AF37" s="243" t="e">
        <f t="shared" si="13"/>
        <v>#VALUE!</v>
      </c>
      <c r="AG37" s="243" t="e">
        <f t="shared" si="13"/>
        <v>#VALUE!</v>
      </c>
      <c r="AH37" s="241" t="s">
        <v>180</v>
      </c>
      <c r="AI37" s="242">
        <f>_xlfn.AGGREGATE(9,6,C37:AG37)</f>
        <v>0</v>
      </c>
      <c r="AJ37" s="232"/>
    </row>
    <row r="38" spans="2:38" x14ac:dyDescent="0.15">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row>
    <row r="39" spans="2:38" hidden="1" x14ac:dyDescent="0.15">
      <c r="C39" s="199" t="e">
        <f>YEAR(C42)</f>
        <v>#VALUE!</v>
      </c>
      <c r="D39" s="199" t="e">
        <f>MONTH(C42)</f>
        <v>#VALUE!</v>
      </c>
    </row>
    <row r="40" spans="2:38" x14ac:dyDescent="0.15">
      <c r="B40" s="203" t="s">
        <v>141</v>
      </c>
      <c r="C40" s="598" t="e">
        <f>C42</f>
        <v>#VALUE!</v>
      </c>
      <c r="D40" s="564"/>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5"/>
    </row>
    <row r="41" spans="2:38" hidden="1" x14ac:dyDescent="0.15">
      <c r="B41" s="245"/>
      <c r="C41" s="226" t="e">
        <f>DATE($C39,$D39,1)</f>
        <v>#VALUE!</v>
      </c>
      <c r="D41" s="226" t="e">
        <f t="shared" ref="D41:AG41" si="14">C41+1</f>
        <v>#VALUE!</v>
      </c>
      <c r="E41" s="226" t="e">
        <f t="shared" si="14"/>
        <v>#VALUE!</v>
      </c>
      <c r="F41" s="226" t="e">
        <f t="shared" si="14"/>
        <v>#VALUE!</v>
      </c>
      <c r="G41" s="226" t="e">
        <f t="shared" si="14"/>
        <v>#VALUE!</v>
      </c>
      <c r="H41" s="226" t="e">
        <f t="shared" si="14"/>
        <v>#VALUE!</v>
      </c>
      <c r="I41" s="226" t="e">
        <f t="shared" si="14"/>
        <v>#VALUE!</v>
      </c>
      <c r="J41" s="226" t="e">
        <f t="shared" si="14"/>
        <v>#VALUE!</v>
      </c>
      <c r="K41" s="226" t="e">
        <f t="shared" si="14"/>
        <v>#VALUE!</v>
      </c>
      <c r="L41" s="226" t="e">
        <f t="shared" si="14"/>
        <v>#VALUE!</v>
      </c>
      <c r="M41" s="226" t="e">
        <f t="shared" si="14"/>
        <v>#VALUE!</v>
      </c>
      <c r="N41" s="226" t="e">
        <f t="shared" si="14"/>
        <v>#VALUE!</v>
      </c>
      <c r="O41" s="226" t="e">
        <f t="shared" si="14"/>
        <v>#VALUE!</v>
      </c>
      <c r="P41" s="226" t="e">
        <f t="shared" si="14"/>
        <v>#VALUE!</v>
      </c>
      <c r="Q41" s="226" t="e">
        <f t="shared" si="14"/>
        <v>#VALUE!</v>
      </c>
      <c r="R41" s="226" t="e">
        <f t="shared" si="14"/>
        <v>#VALUE!</v>
      </c>
      <c r="S41" s="226" t="e">
        <f t="shared" si="14"/>
        <v>#VALUE!</v>
      </c>
      <c r="T41" s="226" t="e">
        <f t="shared" si="14"/>
        <v>#VALUE!</v>
      </c>
      <c r="U41" s="226" t="e">
        <f t="shared" si="14"/>
        <v>#VALUE!</v>
      </c>
      <c r="V41" s="226" t="e">
        <f t="shared" si="14"/>
        <v>#VALUE!</v>
      </c>
      <c r="W41" s="226" t="e">
        <f t="shared" si="14"/>
        <v>#VALUE!</v>
      </c>
      <c r="X41" s="226" t="e">
        <f t="shared" si="14"/>
        <v>#VALUE!</v>
      </c>
      <c r="Y41" s="226" t="e">
        <f t="shared" si="14"/>
        <v>#VALUE!</v>
      </c>
      <c r="Z41" s="226" t="e">
        <f t="shared" si="14"/>
        <v>#VALUE!</v>
      </c>
      <c r="AA41" s="226" t="e">
        <f t="shared" si="14"/>
        <v>#VALUE!</v>
      </c>
      <c r="AB41" s="226" t="e">
        <f t="shared" si="14"/>
        <v>#VALUE!</v>
      </c>
      <c r="AC41" s="226" t="e">
        <f t="shared" si="14"/>
        <v>#VALUE!</v>
      </c>
      <c r="AD41" s="226" t="e">
        <f t="shared" si="14"/>
        <v>#VALUE!</v>
      </c>
      <c r="AE41" s="226" t="e">
        <f t="shared" si="14"/>
        <v>#VALUE!</v>
      </c>
      <c r="AF41" s="226" t="e">
        <f t="shared" si="14"/>
        <v>#VALUE!</v>
      </c>
      <c r="AG41" s="226" t="e">
        <f t="shared" si="14"/>
        <v>#VALUE!</v>
      </c>
      <c r="AH41" s="246"/>
      <c r="AI41" s="247"/>
    </row>
    <row r="42" spans="2:38" x14ac:dyDescent="0.15">
      <c r="B42" s="248" t="s">
        <v>145</v>
      </c>
      <c r="C42" s="249" t="e">
        <f>IF(EDATE(C25,1)&gt;$G$5,"",EDATE(C25,1))</f>
        <v>#VALUE!</v>
      </c>
      <c r="D42" s="226" t="e">
        <f t="shared" ref="D42:AG42" si="15">IF(D41&gt;$G$5,"",IF(C42=EOMONTH(DATE($C39,$D39,1),0),"",IF(C42="","",C42+1)))</f>
        <v>#VALUE!</v>
      </c>
      <c r="E42" s="226" t="e">
        <f t="shared" si="15"/>
        <v>#VALUE!</v>
      </c>
      <c r="F42" s="226" t="e">
        <f t="shared" si="15"/>
        <v>#VALUE!</v>
      </c>
      <c r="G42" s="226" t="e">
        <f t="shared" si="15"/>
        <v>#VALUE!</v>
      </c>
      <c r="H42" s="226" t="e">
        <f t="shared" si="15"/>
        <v>#VALUE!</v>
      </c>
      <c r="I42" s="226" t="e">
        <f t="shared" si="15"/>
        <v>#VALUE!</v>
      </c>
      <c r="J42" s="226" t="e">
        <f t="shared" si="15"/>
        <v>#VALUE!</v>
      </c>
      <c r="K42" s="226" t="e">
        <f t="shared" si="15"/>
        <v>#VALUE!</v>
      </c>
      <c r="L42" s="226" t="e">
        <f t="shared" si="15"/>
        <v>#VALUE!</v>
      </c>
      <c r="M42" s="226" t="e">
        <f t="shared" si="15"/>
        <v>#VALUE!</v>
      </c>
      <c r="N42" s="226" t="e">
        <f t="shared" si="15"/>
        <v>#VALUE!</v>
      </c>
      <c r="O42" s="226" t="e">
        <f t="shared" si="15"/>
        <v>#VALUE!</v>
      </c>
      <c r="P42" s="226" t="e">
        <f t="shared" si="15"/>
        <v>#VALUE!</v>
      </c>
      <c r="Q42" s="226" t="e">
        <f t="shared" si="15"/>
        <v>#VALUE!</v>
      </c>
      <c r="R42" s="226" t="e">
        <f t="shared" si="15"/>
        <v>#VALUE!</v>
      </c>
      <c r="S42" s="226" t="e">
        <f t="shared" si="15"/>
        <v>#VALUE!</v>
      </c>
      <c r="T42" s="226" t="e">
        <f t="shared" si="15"/>
        <v>#VALUE!</v>
      </c>
      <c r="U42" s="226" t="e">
        <f t="shared" si="15"/>
        <v>#VALUE!</v>
      </c>
      <c r="V42" s="226" t="e">
        <f t="shared" si="15"/>
        <v>#VALUE!</v>
      </c>
      <c r="W42" s="226" t="e">
        <f t="shared" si="15"/>
        <v>#VALUE!</v>
      </c>
      <c r="X42" s="226" t="e">
        <f t="shared" si="15"/>
        <v>#VALUE!</v>
      </c>
      <c r="Y42" s="226" t="e">
        <f t="shared" si="15"/>
        <v>#VALUE!</v>
      </c>
      <c r="Z42" s="226" t="e">
        <f t="shared" si="15"/>
        <v>#VALUE!</v>
      </c>
      <c r="AA42" s="226" t="e">
        <f t="shared" si="15"/>
        <v>#VALUE!</v>
      </c>
      <c r="AB42" s="226" t="e">
        <f t="shared" si="15"/>
        <v>#VALUE!</v>
      </c>
      <c r="AC42" s="226" t="e">
        <f t="shared" si="15"/>
        <v>#VALUE!</v>
      </c>
      <c r="AD42" s="226" t="e">
        <f t="shared" si="15"/>
        <v>#VALUE!</v>
      </c>
      <c r="AE42" s="226" t="e">
        <f t="shared" si="15"/>
        <v>#VALUE!</v>
      </c>
      <c r="AF42" s="226" t="e">
        <f t="shared" si="15"/>
        <v>#VALUE!</v>
      </c>
      <c r="AG42" s="226" t="e">
        <f t="shared" si="15"/>
        <v>#VALUE!</v>
      </c>
      <c r="AH42" s="227" t="s">
        <v>177</v>
      </c>
      <c r="AI42" s="228">
        <f>+COUNTIFS(C43:AG43,"土",C44:AG44,"")+COUNTIFS(C43:AG43,"日",C44:AG44,"")</f>
        <v>0</v>
      </c>
    </row>
    <row r="43" spans="2:38" x14ac:dyDescent="0.15">
      <c r="B43" s="220" t="s">
        <v>65</v>
      </c>
      <c r="C43" s="229" t="str">
        <f>IFERROR(TEXT(WEEKDAY(+C42),"aaa"),"")</f>
        <v/>
      </c>
      <c r="D43" s="229" t="str">
        <f t="shared" ref="D43:AG43" si="16">IFERROR(TEXT(WEEKDAY(+D42),"aaa"),"")</f>
        <v/>
      </c>
      <c r="E43" s="229" t="str">
        <f t="shared" si="16"/>
        <v/>
      </c>
      <c r="F43" s="229" t="str">
        <f t="shared" si="16"/>
        <v/>
      </c>
      <c r="G43" s="229" t="str">
        <f t="shared" si="16"/>
        <v/>
      </c>
      <c r="H43" s="229" t="str">
        <f t="shared" si="16"/>
        <v/>
      </c>
      <c r="I43" s="229" t="str">
        <f t="shared" si="16"/>
        <v/>
      </c>
      <c r="J43" s="229" t="str">
        <f t="shared" si="16"/>
        <v/>
      </c>
      <c r="K43" s="229" t="str">
        <f t="shared" si="16"/>
        <v/>
      </c>
      <c r="L43" s="229" t="str">
        <f t="shared" si="16"/>
        <v/>
      </c>
      <c r="M43" s="229" t="str">
        <f t="shared" si="16"/>
        <v/>
      </c>
      <c r="N43" s="229" t="str">
        <f t="shared" si="16"/>
        <v/>
      </c>
      <c r="O43" s="229" t="str">
        <f t="shared" si="16"/>
        <v/>
      </c>
      <c r="P43" s="229" t="str">
        <f t="shared" si="16"/>
        <v/>
      </c>
      <c r="Q43" s="229" t="str">
        <f t="shared" si="16"/>
        <v/>
      </c>
      <c r="R43" s="229" t="str">
        <f t="shared" si="16"/>
        <v/>
      </c>
      <c r="S43" s="229" t="str">
        <f t="shared" si="16"/>
        <v/>
      </c>
      <c r="T43" s="229" t="str">
        <f t="shared" si="16"/>
        <v/>
      </c>
      <c r="U43" s="229" t="str">
        <f t="shared" si="16"/>
        <v/>
      </c>
      <c r="V43" s="229" t="str">
        <f t="shared" si="16"/>
        <v/>
      </c>
      <c r="W43" s="229" t="str">
        <f t="shared" si="16"/>
        <v/>
      </c>
      <c r="X43" s="229" t="str">
        <f t="shared" si="16"/>
        <v/>
      </c>
      <c r="Y43" s="229" t="str">
        <f t="shared" si="16"/>
        <v/>
      </c>
      <c r="Z43" s="229" t="str">
        <f t="shared" si="16"/>
        <v/>
      </c>
      <c r="AA43" s="229" t="str">
        <f t="shared" si="16"/>
        <v/>
      </c>
      <c r="AB43" s="229" t="str">
        <f t="shared" si="16"/>
        <v/>
      </c>
      <c r="AC43" s="229" t="str">
        <f t="shared" si="16"/>
        <v/>
      </c>
      <c r="AD43" s="229" t="str">
        <f t="shared" si="16"/>
        <v/>
      </c>
      <c r="AE43" s="229" t="str">
        <f t="shared" si="16"/>
        <v/>
      </c>
      <c r="AF43" s="229" t="str">
        <f t="shared" si="16"/>
        <v/>
      </c>
      <c r="AG43" s="229" t="str">
        <f t="shared" si="16"/>
        <v/>
      </c>
      <c r="AH43" s="227" t="s">
        <v>178</v>
      </c>
      <c r="AI43" s="228">
        <f>+COUNTIF(C44:AG44,"夏休")+COUNTIF(C44:AG44,"冬休")+COUNTIF(C44:AG44,"中止")</f>
        <v>0</v>
      </c>
    </row>
    <row r="44" spans="2:38" ht="13.5" customHeight="1" x14ac:dyDescent="0.15">
      <c r="B44" s="566" t="s">
        <v>149</v>
      </c>
      <c r="C44" s="568"/>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c r="AG44" s="589"/>
      <c r="AH44" s="230" t="s">
        <v>66</v>
      </c>
      <c r="AI44" s="231">
        <f>COUNT(C42:AG42)-AI43</f>
        <v>0</v>
      </c>
    </row>
    <row r="45" spans="2:38" ht="13.5" customHeight="1" x14ac:dyDescent="0.15">
      <c r="B45" s="567"/>
      <c r="C45" s="568"/>
      <c r="D45" s="563"/>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89"/>
      <c r="AH45" s="230" t="s">
        <v>67</v>
      </c>
      <c r="AI45" s="231">
        <f>+COUNTIF(C46:AG47,"休")</f>
        <v>0</v>
      </c>
      <c r="AJ45" s="232" t="e">
        <f>IF(AI46&gt;0.285,"",IF(AI45&lt;AI42,"←計画日数が足りません",""))</f>
        <v>#DIV/0!</v>
      </c>
    </row>
    <row r="46" spans="2:38" ht="13.5" customHeight="1" x14ac:dyDescent="0.15">
      <c r="B46" s="590" t="s">
        <v>60</v>
      </c>
      <c r="C46" s="591"/>
      <c r="D46" s="588"/>
      <c r="E46" s="588"/>
      <c r="F46" s="588"/>
      <c r="G46" s="588"/>
      <c r="H46" s="588"/>
      <c r="I46" s="588"/>
      <c r="J46" s="592"/>
      <c r="K46" s="588"/>
      <c r="L46" s="588"/>
      <c r="M46" s="588"/>
      <c r="N46" s="588"/>
      <c r="O46" s="588"/>
      <c r="P46" s="588"/>
      <c r="Q46" s="592"/>
      <c r="R46" s="588"/>
      <c r="S46" s="588"/>
      <c r="T46" s="588"/>
      <c r="U46" s="588"/>
      <c r="V46" s="588"/>
      <c r="W46" s="588"/>
      <c r="X46" s="592"/>
      <c r="Y46" s="588"/>
      <c r="Z46" s="588"/>
      <c r="AA46" s="588"/>
      <c r="AB46" s="588"/>
      <c r="AC46" s="588"/>
      <c r="AD46" s="588"/>
      <c r="AE46" s="592"/>
      <c r="AF46" s="588"/>
      <c r="AG46" s="606"/>
      <c r="AH46" s="230" t="s">
        <v>68</v>
      </c>
      <c r="AI46" s="233" t="e">
        <f>+AI45/AI44</f>
        <v>#DIV/0!</v>
      </c>
    </row>
    <row r="47" spans="2:38" x14ac:dyDescent="0.15">
      <c r="B47" s="590"/>
      <c r="C47" s="591"/>
      <c r="D47" s="588"/>
      <c r="E47" s="588"/>
      <c r="F47" s="588"/>
      <c r="G47" s="588"/>
      <c r="H47" s="588"/>
      <c r="I47" s="588"/>
      <c r="J47" s="592"/>
      <c r="K47" s="588"/>
      <c r="L47" s="588"/>
      <c r="M47" s="588"/>
      <c r="N47" s="588"/>
      <c r="O47" s="588"/>
      <c r="P47" s="588"/>
      <c r="Q47" s="592"/>
      <c r="R47" s="588"/>
      <c r="S47" s="588"/>
      <c r="T47" s="588"/>
      <c r="U47" s="588"/>
      <c r="V47" s="588"/>
      <c r="W47" s="588"/>
      <c r="X47" s="592"/>
      <c r="Y47" s="588"/>
      <c r="Z47" s="588"/>
      <c r="AA47" s="588"/>
      <c r="AB47" s="588"/>
      <c r="AC47" s="588"/>
      <c r="AD47" s="588"/>
      <c r="AE47" s="592"/>
      <c r="AF47" s="588"/>
      <c r="AG47" s="606"/>
      <c r="AH47" s="230" t="s">
        <v>57</v>
      </c>
      <c r="AI47" s="231">
        <f>+COUNTA(C48:AG49)</f>
        <v>0</v>
      </c>
    </row>
    <row r="48" spans="2:38" x14ac:dyDescent="0.15">
      <c r="B48" s="594" t="s">
        <v>62</v>
      </c>
      <c r="C48" s="596"/>
      <c r="D48" s="592"/>
      <c r="E48" s="592"/>
      <c r="F48" s="592"/>
      <c r="G48" s="592"/>
      <c r="H48" s="592"/>
      <c r="I48" s="592"/>
      <c r="J48" s="600"/>
      <c r="K48" s="592"/>
      <c r="L48" s="592"/>
      <c r="M48" s="592"/>
      <c r="N48" s="592"/>
      <c r="O48" s="592"/>
      <c r="P48" s="592"/>
      <c r="Q48" s="600"/>
      <c r="R48" s="592"/>
      <c r="S48" s="592"/>
      <c r="T48" s="592"/>
      <c r="U48" s="592"/>
      <c r="V48" s="592"/>
      <c r="W48" s="592"/>
      <c r="X48" s="600"/>
      <c r="Y48" s="592"/>
      <c r="Z48" s="592"/>
      <c r="AA48" s="592"/>
      <c r="AB48" s="592"/>
      <c r="AC48" s="592"/>
      <c r="AD48" s="592"/>
      <c r="AE48" s="600"/>
      <c r="AF48" s="592"/>
      <c r="AG48" s="609"/>
      <c r="AH48" s="234" t="s">
        <v>69</v>
      </c>
      <c r="AI48" s="235" t="e">
        <f>+AI47/AI44</f>
        <v>#DIV/0!</v>
      </c>
      <c r="AL48" s="199">
        <f>+COUNTIF(C46:AG47,"休")</f>
        <v>0</v>
      </c>
    </row>
    <row r="49" spans="2:38" x14ac:dyDescent="0.15">
      <c r="B49" s="595"/>
      <c r="C49" s="597"/>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610"/>
      <c r="AH49" s="236" t="s">
        <v>153</v>
      </c>
      <c r="AI49" s="237" t="str">
        <f>IF(7&gt;AI44,"対象外",IF(OR(AI48&gt;=0.285,AI47&gt;=AI42),"OK","NG"))</f>
        <v>対象外</v>
      </c>
      <c r="AJ49" s="232" t="str">
        <f>IF(AI49="対象外","←７日間に満たない期間は達成判定の対象外",IF(AI49="NG","←月単位未達成","←月単位達成"))</f>
        <v>←７日間に満たない期間は達成判定の対象外</v>
      </c>
      <c r="AL49" s="238" t="str">
        <f>IF(7&gt;AI44,"対象外",IF(AL48&gt;=AI42,"OK","NG"))</f>
        <v>対象外</v>
      </c>
    </row>
    <row r="50" spans="2:38" hidden="1" x14ac:dyDescent="0.15">
      <c r="B50" s="239" t="s">
        <v>207</v>
      </c>
      <c r="C50" s="240" t="e">
        <f t="shared" ref="C50:AG50" si="17">IF(AND(DAY(C42)&gt;=22,DAY(C42)&lt;=28,C43="土"),1,0)</f>
        <v>#VALUE!</v>
      </c>
      <c r="D50" s="240" t="e">
        <f t="shared" si="17"/>
        <v>#VALUE!</v>
      </c>
      <c r="E50" s="240" t="e">
        <f t="shared" si="17"/>
        <v>#VALUE!</v>
      </c>
      <c r="F50" s="240" t="e">
        <f t="shared" si="17"/>
        <v>#VALUE!</v>
      </c>
      <c r="G50" s="240" t="e">
        <f t="shared" si="17"/>
        <v>#VALUE!</v>
      </c>
      <c r="H50" s="240" t="e">
        <f t="shared" si="17"/>
        <v>#VALUE!</v>
      </c>
      <c r="I50" s="240" t="e">
        <f t="shared" si="17"/>
        <v>#VALUE!</v>
      </c>
      <c r="J50" s="240" t="e">
        <f t="shared" si="17"/>
        <v>#VALUE!</v>
      </c>
      <c r="K50" s="240" t="e">
        <f t="shared" si="17"/>
        <v>#VALUE!</v>
      </c>
      <c r="L50" s="240" t="e">
        <f t="shared" si="17"/>
        <v>#VALUE!</v>
      </c>
      <c r="M50" s="240" t="e">
        <f t="shared" si="17"/>
        <v>#VALUE!</v>
      </c>
      <c r="N50" s="240" t="e">
        <f t="shared" si="17"/>
        <v>#VALUE!</v>
      </c>
      <c r="O50" s="240" t="e">
        <f t="shared" si="17"/>
        <v>#VALUE!</v>
      </c>
      <c r="P50" s="240" t="e">
        <f t="shared" si="17"/>
        <v>#VALUE!</v>
      </c>
      <c r="Q50" s="240" t="e">
        <f t="shared" si="17"/>
        <v>#VALUE!</v>
      </c>
      <c r="R50" s="240" t="e">
        <f t="shared" si="17"/>
        <v>#VALUE!</v>
      </c>
      <c r="S50" s="240" t="e">
        <f t="shared" si="17"/>
        <v>#VALUE!</v>
      </c>
      <c r="T50" s="240" t="e">
        <f t="shared" si="17"/>
        <v>#VALUE!</v>
      </c>
      <c r="U50" s="240" t="e">
        <f t="shared" si="17"/>
        <v>#VALUE!</v>
      </c>
      <c r="V50" s="240" t="e">
        <f t="shared" si="17"/>
        <v>#VALUE!</v>
      </c>
      <c r="W50" s="240" t="e">
        <f t="shared" si="17"/>
        <v>#VALUE!</v>
      </c>
      <c r="X50" s="240" t="e">
        <f t="shared" si="17"/>
        <v>#VALUE!</v>
      </c>
      <c r="Y50" s="240" t="e">
        <f t="shared" si="17"/>
        <v>#VALUE!</v>
      </c>
      <c r="Z50" s="240" t="e">
        <f t="shared" si="17"/>
        <v>#VALUE!</v>
      </c>
      <c r="AA50" s="240" t="e">
        <f t="shared" si="17"/>
        <v>#VALUE!</v>
      </c>
      <c r="AB50" s="240" t="e">
        <f t="shared" si="17"/>
        <v>#VALUE!</v>
      </c>
      <c r="AC50" s="240" t="e">
        <f t="shared" si="17"/>
        <v>#VALUE!</v>
      </c>
      <c r="AD50" s="240" t="e">
        <f t="shared" si="17"/>
        <v>#VALUE!</v>
      </c>
      <c r="AE50" s="240" t="e">
        <f t="shared" si="17"/>
        <v>#VALUE!</v>
      </c>
      <c r="AF50" s="240" t="e">
        <f t="shared" si="17"/>
        <v>#VALUE!</v>
      </c>
      <c r="AG50" s="240" t="e">
        <f t="shared" si="17"/>
        <v>#VALUE!</v>
      </c>
      <c r="AH50" s="241" t="s">
        <v>179</v>
      </c>
      <c r="AI50" s="242">
        <f>_xlfn.AGGREGATE(9,6,C50:AG50)</f>
        <v>0</v>
      </c>
      <c r="AJ50" s="232"/>
    </row>
    <row r="51" spans="2:38" hidden="1" x14ac:dyDescent="0.15">
      <c r="B51" s="239" t="s">
        <v>208</v>
      </c>
      <c r="C51" s="243" t="e">
        <f t="shared" ref="C51:AG51" si="18">IF(AND(DAY(C42)&gt;=22,DAY(C42)&lt;=28,C43="土",OR(C48="休",C48="雨")),1,0)</f>
        <v>#VALUE!</v>
      </c>
      <c r="D51" s="243" t="e">
        <f t="shared" si="18"/>
        <v>#VALUE!</v>
      </c>
      <c r="E51" s="243" t="e">
        <f t="shared" si="18"/>
        <v>#VALUE!</v>
      </c>
      <c r="F51" s="243" t="e">
        <f t="shared" si="18"/>
        <v>#VALUE!</v>
      </c>
      <c r="G51" s="243" t="e">
        <f t="shared" si="18"/>
        <v>#VALUE!</v>
      </c>
      <c r="H51" s="243" t="e">
        <f t="shared" si="18"/>
        <v>#VALUE!</v>
      </c>
      <c r="I51" s="243" t="e">
        <f t="shared" si="18"/>
        <v>#VALUE!</v>
      </c>
      <c r="J51" s="243" t="e">
        <f t="shared" si="18"/>
        <v>#VALUE!</v>
      </c>
      <c r="K51" s="243" t="e">
        <f t="shared" si="18"/>
        <v>#VALUE!</v>
      </c>
      <c r="L51" s="243" t="e">
        <f t="shared" si="18"/>
        <v>#VALUE!</v>
      </c>
      <c r="M51" s="243" t="e">
        <f t="shared" si="18"/>
        <v>#VALUE!</v>
      </c>
      <c r="N51" s="243" t="e">
        <f t="shared" si="18"/>
        <v>#VALUE!</v>
      </c>
      <c r="O51" s="243" t="e">
        <f t="shared" si="18"/>
        <v>#VALUE!</v>
      </c>
      <c r="P51" s="243" t="e">
        <f t="shared" si="18"/>
        <v>#VALUE!</v>
      </c>
      <c r="Q51" s="243" t="e">
        <f t="shared" si="18"/>
        <v>#VALUE!</v>
      </c>
      <c r="R51" s="243" t="e">
        <f t="shared" si="18"/>
        <v>#VALUE!</v>
      </c>
      <c r="S51" s="243" t="e">
        <f t="shared" si="18"/>
        <v>#VALUE!</v>
      </c>
      <c r="T51" s="243" t="e">
        <f t="shared" si="18"/>
        <v>#VALUE!</v>
      </c>
      <c r="U51" s="243" t="e">
        <f t="shared" si="18"/>
        <v>#VALUE!</v>
      </c>
      <c r="V51" s="243" t="e">
        <f t="shared" si="18"/>
        <v>#VALUE!</v>
      </c>
      <c r="W51" s="243" t="e">
        <f t="shared" si="18"/>
        <v>#VALUE!</v>
      </c>
      <c r="X51" s="243" t="e">
        <f t="shared" si="18"/>
        <v>#VALUE!</v>
      </c>
      <c r="Y51" s="243" t="e">
        <f t="shared" si="18"/>
        <v>#VALUE!</v>
      </c>
      <c r="Z51" s="243" t="e">
        <f t="shared" si="18"/>
        <v>#VALUE!</v>
      </c>
      <c r="AA51" s="243" t="e">
        <f t="shared" si="18"/>
        <v>#VALUE!</v>
      </c>
      <c r="AB51" s="243" t="e">
        <f t="shared" si="18"/>
        <v>#VALUE!</v>
      </c>
      <c r="AC51" s="243" t="e">
        <f t="shared" si="18"/>
        <v>#VALUE!</v>
      </c>
      <c r="AD51" s="243" t="e">
        <f t="shared" si="18"/>
        <v>#VALUE!</v>
      </c>
      <c r="AE51" s="243" t="e">
        <f>IF(AND(DAY(AE42)&gt;=22,DAY(AE42)&lt;=28,AE43="土",OR(AE48="休",AE48="雨")),1,0)</f>
        <v>#VALUE!</v>
      </c>
      <c r="AF51" s="243" t="e">
        <f>IF(AND(DAY(AF42)&gt;=22,DAY(AF42)&lt;=28,AF43="土",OR(AF48="休",AF48="雨")),1,0)</f>
        <v>#VALUE!</v>
      </c>
      <c r="AG51" s="243" t="e">
        <f t="shared" si="18"/>
        <v>#VALUE!</v>
      </c>
      <c r="AH51" s="241" t="s">
        <v>180</v>
      </c>
      <c r="AI51" s="242">
        <f>_xlfn.AGGREGATE(9,6,C51:AG51)</f>
        <v>0</v>
      </c>
      <c r="AJ51" s="232"/>
    </row>
    <row r="52" spans="2:38" hidden="1" x14ac:dyDescent="0.15">
      <c r="B52" s="239" t="s">
        <v>209</v>
      </c>
      <c r="C52" s="240" t="e">
        <f>IF(AND(DAY(C42)&gt;=8,DAY(C42)&lt;=14,C43="土"),1,0)</f>
        <v>#VALUE!</v>
      </c>
      <c r="D52" s="240" t="e">
        <f>IF(AND(DAY(D42)&gt;=8,DAY(D42)&lt;=14,D43="土"),1,0)</f>
        <v>#VALUE!</v>
      </c>
      <c r="E52" s="240" t="e">
        <f t="shared" ref="E52:AG52" si="19">IF(AND(DAY(E42)&gt;=8,DAY(E42)&lt;=14,E43="土"),1,0)</f>
        <v>#VALUE!</v>
      </c>
      <c r="F52" s="240" t="e">
        <f t="shared" si="19"/>
        <v>#VALUE!</v>
      </c>
      <c r="G52" s="240" t="e">
        <f t="shared" si="19"/>
        <v>#VALUE!</v>
      </c>
      <c r="H52" s="240" t="e">
        <f t="shared" si="19"/>
        <v>#VALUE!</v>
      </c>
      <c r="I52" s="240" t="e">
        <f t="shared" si="19"/>
        <v>#VALUE!</v>
      </c>
      <c r="J52" s="240" t="e">
        <f t="shared" si="19"/>
        <v>#VALUE!</v>
      </c>
      <c r="K52" s="240" t="e">
        <f t="shared" si="19"/>
        <v>#VALUE!</v>
      </c>
      <c r="L52" s="240" t="e">
        <f t="shared" si="19"/>
        <v>#VALUE!</v>
      </c>
      <c r="M52" s="240" t="e">
        <f t="shared" si="19"/>
        <v>#VALUE!</v>
      </c>
      <c r="N52" s="240" t="e">
        <f t="shared" si="19"/>
        <v>#VALUE!</v>
      </c>
      <c r="O52" s="240" t="e">
        <f t="shared" si="19"/>
        <v>#VALUE!</v>
      </c>
      <c r="P52" s="240" t="e">
        <f t="shared" si="19"/>
        <v>#VALUE!</v>
      </c>
      <c r="Q52" s="240" t="e">
        <f t="shared" si="19"/>
        <v>#VALUE!</v>
      </c>
      <c r="R52" s="240" t="e">
        <f t="shared" si="19"/>
        <v>#VALUE!</v>
      </c>
      <c r="S52" s="240" t="e">
        <f t="shared" si="19"/>
        <v>#VALUE!</v>
      </c>
      <c r="T52" s="240" t="e">
        <f t="shared" si="19"/>
        <v>#VALUE!</v>
      </c>
      <c r="U52" s="240" t="e">
        <f t="shared" si="19"/>
        <v>#VALUE!</v>
      </c>
      <c r="V52" s="240" t="e">
        <f t="shared" si="19"/>
        <v>#VALUE!</v>
      </c>
      <c r="W52" s="240" t="e">
        <f t="shared" si="19"/>
        <v>#VALUE!</v>
      </c>
      <c r="X52" s="240" t="e">
        <f t="shared" si="19"/>
        <v>#VALUE!</v>
      </c>
      <c r="Y52" s="240" t="e">
        <f t="shared" si="19"/>
        <v>#VALUE!</v>
      </c>
      <c r="Z52" s="240" t="e">
        <f t="shared" si="19"/>
        <v>#VALUE!</v>
      </c>
      <c r="AA52" s="240" t="e">
        <f t="shared" si="19"/>
        <v>#VALUE!</v>
      </c>
      <c r="AB52" s="240" t="e">
        <f t="shared" si="19"/>
        <v>#VALUE!</v>
      </c>
      <c r="AC52" s="240" t="e">
        <f t="shared" si="19"/>
        <v>#VALUE!</v>
      </c>
      <c r="AD52" s="240" t="e">
        <f t="shared" si="19"/>
        <v>#VALUE!</v>
      </c>
      <c r="AE52" s="240" t="e">
        <f t="shared" si="19"/>
        <v>#VALUE!</v>
      </c>
      <c r="AF52" s="240" t="e">
        <f t="shared" si="19"/>
        <v>#VALUE!</v>
      </c>
      <c r="AG52" s="240" t="e">
        <f t="shared" si="19"/>
        <v>#VALUE!</v>
      </c>
      <c r="AH52" s="241" t="s">
        <v>179</v>
      </c>
      <c r="AI52" s="242">
        <f>_xlfn.AGGREGATE(9,6,C52:AG52)</f>
        <v>0</v>
      </c>
      <c r="AJ52" s="232"/>
    </row>
    <row r="53" spans="2:38" hidden="1" x14ac:dyDescent="0.15">
      <c r="B53" s="239" t="s">
        <v>210</v>
      </c>
      <c r="C53" s="243" t="e">
        <f>IF(AND(DAY(C42)&gt;=8,DAY(C42)&lt;=14,C43="土",OR(C48="休",C48="雨")),1,0)</f>
        <v>#VALUE!</v>
      </c>
      <c r="D53" s="243" t="e">
        <f>IF(AND(DAY(D42)&gt;=8,DAY(D42)&lt;=14,D43="土",OR(D48="休",D48="雨")),1,0)</f>
        <v>#VALUE!</v>
      </c>
      <c r="E53" s="243" t="e">
        <f t="shared" ref="E53:AG53" si="20">IF(AND(DAY(E42)&gt;=8,DAY(E42)&lt;=14,E43="土",OR(E48="休",E48="雨")),1,0)</f>
        <v>#VALUE!</v>
      </c>
      <c r="F53" s="243" t="e">
        <f t="shared" si="20"/>
        <v>#VALUE!</v>
      </c>
      <c r="G53" s="243" t="e">
        <f t="shared" si="20"/>
        <v>#VALUE!</v>
      </c>
      <c r="H53" s="243" t="e">
        <f t="shared" si="20"/>
        <v>#VALUE!</v>
      </c>
      <c r="I53" s="243" t="e">
        <f t="shared" si="20"/>
        <v>#VALUE!</v>
      </c>
      <c r="J53" s="243" t="e">
        <f t="shared" si="20"/>
        <v>#VALUE!</v>
      </c>
      <c r="K53" s="243" t="e">
        <f t="shared" si="20"/>
        <v>#VALUE!</v>
      </c>
      <c r="L53" s="243" t="e">
        <f t="shared" si="20"/>
        <v>#VALUE!</v>
      </c>
      <c r="M53" s="243" t="e">
        <f t="shared" si="20"/>
        <v>#VALUE!</v>
      </c>
      <c r="N53" s="243" t="e">
        <f t="shared" si="20"/>
        <v>#VALUE!</v>
      </c>
      <c r="O53" s="243" t="e">
        <f t="shared" si="20"/>
        <v>#VALUE!</v>
      </c>
      <c r="P53" s="243" t="e">
        <f t="shared" si="20"/>
        <v>#VALUE!</v>
      </c>
      <c r="Q53" s="243" t="e">
        <f t="shared" si="20"/>
        <v>#VALUE!</v>
      </c>
      <c r="R53" s="243" t="e">
        <f t="shared" si="20"/>
        <v>#VALUE!</v>
      </c>
      <c r="S53" s="243" t="e">
        <f t="shared" si="20"/>
        <v>#VALUE!</v>
      </c>
      <c r="T53" s="243" t="e">
        <f t="shared" si="20"/>
        <v>#VALUE!</v>
      </c>
      <c r="U53" s="243" t="e">
        <f t="shared" si="20"/>
        <v>#VALUE!</v>
      </c>
      <c r="V53" s="243" t="e">
        <f t="shared" si="20"/>
        <v>#VALUE!</v>
      </c>
      <c r="W53" s="243" t="e">
        <f t="shared" si="20"/>
        <v>#VALUE!</v>
      </c>
      <c r="X53" s="243" t="e">
        <f t="shared" si="20"/>
        <v>#VALUE!</v>
      </c>
      <c r="Y53" s="243" t="e">
        <f t="shared" si="20"/>
        <v>#VALUE!</v>
      </c>
      <c r="Z53" s="243" t="e">
        <f t="shared" si="20"/>
        <v>#VALUE!</v>
      </c>
      <c r="AA53" s="243" t="e">
        <f t="shared" si="20"/>
        <v>#VALUE!</v>
      </c>
      <c r="AB53" s="243" t="e">
        <f t="shared" si="20"/>
        <v>#VALUE!</v>
      </c>
      <c r="AC53" s="243" t="e">
        <f t="shared" si="20"/>
        <v>#VALUE!</v>
      </c>
      <c r="AD53" s="243" t="e">
        <f t="shared" si="20"/>
        <v>#VALUE!</v>
      </c>
      <c r="AE53" s="243" t="e">
        <f t="shared" si="20"/>
        <v>#VALUE!</v>
      </c>
      <c r="AF53" s="243" t="e">
        <f t="shared" si="20"/>
        <v>#VALUE!</v>
      </c>
      <c r="AG53" s="243" t="e">
        <f t="shared" si="20"/>
        <v>#VALUE!</v>
      </c>
      <c r="AH53" s="241" t="s">
        <v>180</v>
      </c>
      <c r="AI53" s="242">
        <f>_xlfn.AGGREGATE(9,6,C53:AG53)</f>
        <v>0</v>
      </c>
      <c r="AJ53" s="232"/>
    </row>
    <row r="55" spans="2:38" hidden="1" x14ac:dyDescent="0.15">
      <c r="C55" s="199" t="e">
        <f>YEAR(C58)</f>
        <v>#VALUE!</v>
      </c>
      <c r="D55" s="199" t="e">
        <f>MONTH(C58)</f>
        <v>#VALUE!</v>
      </c>
    </row>
    <row r="56" spans="2:38" x14ac:dyDescent="0.15">
      <c r="B56" s="203" t="s">
        <v>141</v>
      </c>
      <c r="C56" s="598" t="e">
        <f>C58</f>
        <v>#VALUE!</v>
      </c>
      <c r="D56" s="564"/>
      <c r="E56" s="564"/>
      <c r="F56" s="564"/>
      <c r="G56" s="564"/>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5"/>
    </row>
    <row r="57" spans="2:38" hidden="1" x14ac:dyDescent="0.15">
      <c r="B57" s="245"/>
      <c r="C57" s="226" t="e">
        <f>DATE($C55,$D55,1)</f>
        <v>#VALUE!</v>
      </c>
      <c r="D57" s="226" t="e">
        <f t="shared" ref="D57:AG57" si="21">C57+1</f>
        <v>#VALUE!</v>
      </c>
      <c r="E57" s="226" t="e">
        <f t="shared" si="21"/>
        <v>#VALUE!</v>
      </c>
      <c r="F57" s="226" t="e">
        <f t="shared" si="21"/>
        <v>#VALUE!</v>
      </c>
      <c r="G57" s="226" t="e">
        <f t="shared" si="21"/>
        <v>#VALUE!</v>
      </c>
      <c r="H57" s="226" t="e">
        <f t="shared" si="21"/>
        <v>#VALUE!</v>
      </c>
      <c r="I57" s="226" t="e">
        <f t="shared" si="21"/>
        <v>#VALUE!</v>
      </c>
      <c r="J57" s="226" t="e">
        <f t="shared" si="21"/>
        <v>#VALUE!</v>
      </c>
      <c r="K57" s="226" t="e">
        <f t="shared" si="21"/>
        <v>#VALUE!</v>
      </c>
      <c r="L57" s="226" t="e">
        <f t="shared" si="21"/>
        <v>#VALUE!</v>
      </c>
      <c r="M57" s="226" t="e">
        <f t="shared" si="21"/>
        <v>#VALUE!</v>
      </c>
      <c r="N57" s="226" t="e">
        <f t="shared" si="21"/>
        <v>#VALUE!</v>
      </c>
      <c r="O57" s="226" t="e">
        <f t="shared" si="21"/>
        <v>#VALUE!</v>
      </c>
      <c r="P57" s="226" t="e">
        <f t="shared" si="21"/>
        <v>#VALUE!</v>
      </c>
      <c r="Q57" s="226" t="e">
        <f t="shared" si="21"/>
        <v>#VALUE!</v>
      </c>
      <c r="R57" s="226" t="e">
        <f t="shared" si="21"/>
        <v>#VALUE!</v>
      </c>
      <c r="S57" s="226" t="e">
        <f t="shared" si="21"/>
        <v>#VALUE!</v>
      </c>
      <c r="T57" s="226" t="e">
        <f t="shared" si="21"/>
        <v>#VALUE!</v>
      </c>
      <c r="U57" s="226" t="e">
        <f t="shared" si="21"/>
        <v>#VALUE!</v>
      </c>
      <c r="V57" s="226" t="e">
        <f t="shared" si="21"/>
        <v>#VALUE!</v>
      </c>
      <c r="W57" s="226" t="e">
        <f t="shared" si="21"/>
        <v>#VALUE!</v>
      </c>
      <c r="X57" s="226" t="e">
        <f t="shared" si="21"/>
        <v>#VALUE!</v>
      </c>
      <c r="Y57" s="226" t="e">
        <f t="shared" si="21"/>
        <v>#VALUE!</v>
      </c>
      <c r="Z57" s="226" t="e">
        <f t="shared" si="21"/>
        <v>#VALUE!</v>
      </c>
      <c r="AA57" s="226" t="e">
        <f t="shared" si="21"/>
        <v>#VALUE!</v>
      </c>
      <c r="AB57" s="226" t="e">
        <f t="shared" si="21"/>
        <v>#VALUE!</v>
      </c>
      <c r="AC57" s="226" t="e">
        <f t="shared" si="21"/>
        <v>#VALUE!</v>
      </c>
      <c r="AD57" s="226" t="e">
        <f t="shared" si="21"/>
        <v>#VALUE!</v>
      </c>
      <c r="AE57" s="226" t="e">
        <f t="shared" si="21"/>
        <v>#VALUE!</v>
      </c>
      <c r="AF57" s="226" t="e">
        <f t="shared" si="21"/>
        <v>#VALUE!</v>
      </c>
      <c r="AG57" s="226" t="e">
        <f t="shared" si="21"/>
        <v>#VALUE!</v>
      </c>
      <c r="AH57" s="246"/>
      <c r="AI57" s="247"/>
    </row>
    <row r="58" spans="2:38" x14ac:dyDescent="0.15">
      <c r="B58" s="248" t="s">
        <v>145</v>
      </c>
      <c r="C58" s="249" t="e">
        <f>IF(EDATE(C41,1)&gt;$G$5,"",EDATE(C41,1))</f>
        <v>#VALUE!</v>
      </c>
      <c r="D58" s="226" t="e">
        <f t="shared" ref="D58:AG58" si="22">IF(D57&gt;$G$5,"",IF(C58=EOMONTH(DATE($C55,$D55,1),0),"",IF(C58="","",C58+1)))</f>
        <v>#VALUE!</v>
      </c>
      <c r="E58" s="226" t="e">
        <f t="shared" si="22"/>
        <v>#VALUE!</v>
      </c>
      <c r="F58" s="226" t="e">
        <f t="shared" si="22"/>
        <v>#VALUE!</v>
      </c>
      <c r="G58" s="226" t="e">
        <f t="shared" si="22"/>
        <v>#VALUE!</v>
      </c>
      <c r="H58" s="226" t="e">
        <f t="shared" si="22"/>
        <v>#VALUE!</v>
      </c>
      <c r="I58" s="226" t="e">
        <f t="shared" si="22"/>
        <v>#VALUE!</v>
      </c>
      <c r="J58" s="226" t="e">
        <f t="shared" si="22"/>
        <v>#VALUE!</v>
      </c>
      <c r="K58" s="226" t="e">
        <f t="shared" si="22"/>
        <v>#VALUE!</v>
      </c>
      <c r="L58" s="226" t="e">
        <f t="shared" si="22"/>
        <v>#VALUE!</v>
      </c>
      <c r="M58" s="226" t="e">
        <f t="shared" si="22"/>
        <v>#VALUE!</v>
      </c>
      <c r="N58" s="226" t="e">
        <f t="shared" si="22"/>
        <v>#VALUE!</v>
      </c>
      <c r="O58" s="226" t="e">
        <f t="shared" si="22"/>
        <v>#VALUE!</v>
      </c>
      <c r="P58" s="226" t="e">
        <f t="shared" si="22"/>
        <v>#VALUE!</v>
      </c>
      <c r="Q58" s="226" t="e">
        <f t="shared" si="22"/>
        <v>#VALUE!</v>
      </c>
      <c r="R58" s="226" t="e">
        <f t="shared" si="22"/>
        <v>#VALUE!</v>
      </c>
      <c r="S58" s="226" t="e">
        <f t="shared" si="22"/>
        <v>#VALUE!</v>
      </c>
      <c r="T58" s="226" t="e">
        <f t="shared" si="22"/>
        <v>#VALUE!</v>
      </c>
      <c r="U58" s="226" t="e">
        <f t="shared" si="22"/>
        <v>#VALUE!</v>
      </c>
      <c r="V58" s="226" t="e">
        <f t="shared" si="22"/>
        <v>#VALUE!</v>
      </c>
      <c r="W58" s="226" t="e">
        <f t="shared" si="22"/>
        <v>#VALUE!</v>
      </c>
      <c r="X58" s="226" t="e">
        <f t="shared" si="22"/>
        <v>#VALUE!</v>
      </c>
      <c r="Y58" s="226" t="e">
        <f t="shared" si="22"/>
        <v>#VALUE!</v>
      </c>
      <c r="Z58" s="226" t="e">
        <f t="shared" si="22"/>
        <v>#VALUE!</v>
      </c>
      <c r="AA58" s="226" t="e">
        <f t="shared" si="22"/>
        <v>#VALUE!</v>
      </c>
      <c r="AB58" s="226" t="e">
        <f t="shared" si="22"/>
        <v>#VALUE!</v>
      </c>
      <c r="AC58" s="226" t="e">
        <f t="shared" si="22"/>
        <v>#VALUE!</v>
      </c>
      <c r="AD58" s="226" t="e">
        <f t="shared" si="22"/>
        <v>#VALUE!</v>
      </c>
      <c r="AE58" s="226" t="e">
        <f t="shared" si="22"/>
        <v>#VALUE!</v>
      </c>
      <c r="AF58" s="226" t="e">
        <f t="shared" si="22"/>
        <v>#VALUE!</v>
      </c>
      <c r="AG58" s="226" t="e">
        <f t="shared" si="22"/>
        <v>#VALUE!</v>
      </c>
      <c r="AH58" s="227" t="s">
        <v>177</v>
      </c>
      <c r="AI58" s="228">
        <f>+COUNTIFS(C59:AG59,"土",C60:AG60,"")+COUNTIFS(C59:AG59,"日",C60:AG60,"")</f>
        <v>0</v>
      </c>
    </row>
    <row r="59" spans="2:38" x14ac:dyDescent="0.15">
      <c r="B59" s="220" t="s">
        <v>65</v>
      </c>
      <c r="C59" s="229" t="str">
        <f>IFERROR(TEXT(WEEKDAY(+C58),"aaa"),"")</f>
        <v/>
      </c>
      <c r="D59" s="229" t="str">
        <f t="shared" ref="D59:AG59" si="23">IFERROR(TEXT(WEEKDAY(+D58),"aaa"),"")</f>
        <v/>
      </c>
      <c r="E59" s="229" t="str">
        <f t="shared" si="23"/>
        <v/>
      </c>
      <c r="F59" s="229" t="str">
        <f t="shared" si="23"/>
        <v/>
      </c>
      <c r="G59" s="229" t="str">
        <f t="shared" si="23"/>
        <v/>
      </c>
      <c r="H59" s="229" t="str">
        <f t="shared" si="23"/>
        <v/>
      </c>
      <c r="I59" s="229" t="str">
        <f t="shared" si="23"/>
        <v/>
      </c>
      <c r="J59" s="229" t="str">
        <f t="shared" si="23"/>
        <v/>
      </c>
      <c r="K59" s="229" t="str">
        <f t="shared" si="23"/>
        <v/>
      </c>
      <c r="L59" s="229" t="str">
        <f t="shared" si="23"/>
        <v/>
      </c>
      <c r="M59" s="229" t="str">
        <f t="shared" si="23"/>
        <v/>
      </c>
      <c r="N59" s="229" t="str">
        <f t="shared" si="23"/>
        <v/>
      </c>
      <c r="O59" s="229" t="str">
        <f t="shared" si="23"/>
        <v/>
      </c>
      <c r="P59" s="229" t="str">
        <f t="shared" si="23"/>
        <v/>
      </c>
      <c r="Q59" s="229" t="str">
        <f t="shared" si="23"/>
        <v/>
      </c>
      <c r="R59" s="229" t="str">
        <f t="shared" si="23"/>
        <v/>
      </c>
      <c r="S59" s="229" t="str">
        <f t="shared" si="23"/>
        <v/>
      </c>
      <c r="T59" s="229" t="str">
        <f t="shared" si="23"/>
        <v/>
      </c>
      <c r="U59" s="229" t="str">
        <f t="shared" si="23"/>
        <v/>
      </c>
      <c r="V59" s="229" t="str">
        <f t="shared" si="23"/>
        <v/>
      </c>
      <c r="W59" s="229" t="str">
        <f t="shared" si="23"/>
        <v/>
      </c>
      <c r="X59" s="229" t="str">
        <f t="shared" si="23"/>
        <v/>
      </c>
      <c r="Y59" s="229" t="str">
        <f t="shared" si="23"/>
        <v/>
      </c>
      <c r="Z59" s="229" t="str">
        <f t="shared" si="23"/>
        <v/>
      </c>
      <c r="AA59" s="229" t="str">
        <f t="shared" si="23"/>
        <v/>
      </c>
      <c r="AB59" s="229" t="str">
        <f t="shared" si="23"/>
        <v/>
      </c>
      <c r="AC59" s="229" t="str">
        <f t="shared" si="23"/>
        <v/>
      </c>
      <c r="AD59" s="229" t="str">
        <f t="shared" si="23"/>
        <v/>
      </c>
      <c r="AE59" s="229" t="str">
        <f t="shared" si="23"/>
        <v/>
      </c>
      <c r="AF59" s="229" t="str">
        <f t="shared" si="23"/>
        <v/>
      </c>
      <c r="AG59" s="229" t="str">
        <f t="shared" si="23"/>
        <v/>
      </c>
      <c r="AH59" s="227" t="s">
        <v>178</v>
      </c>
      <c r="AI59" s="228">
        <f>+COUNTIF(C60:AG60,"夏休")+COUNTIF(C60:AG60,"冬休")+COUNTIF(C60:AG60,"中止")</f>
        <v>0</v>
      </c>
    </row>
    <row r="60" spans="2:38" ht="13.5" customHeight="1" x14ac:dyDescent="0.15">
      <c r="B60" s="566" t="s">
        <v>149</v>
      </c>
      <c r="C60" s="568"/>
      <c r="D60" s="563"/>
      <c r="E60" s="563"/>
      <c r="F60" s="563"/>
      <c r="G60" s="563"/>
      <c r="H60" s="563"/>
      <c r="I60" s="563"/>
      <c r="J60" s="563"/>
      <c r="K60" s="563"/>
      <c r="L60" s="563"/>
      <c r="M60" s="563"/>
      <c r="N60" s="563"/>
      <c r="O60" s="563"/>
      <c r="P60" s="563"/>
      <c r="Q60" s="563"/>
      <c r="R60" s="563"/>
      <c r="S60" s="563"/>
      <c r="T60" s="563"/>
      <c r="U60" s="563"/>
      <c r="V60" s="563"/>
      <c r="W60" s="563"/>
      <c r="X60" s="563"/>
      <c r="Y60" s="563"/>
      <c r="Z60" s="611"/>
      <c r="AA60" s="611"/>
      <c r="AB60" s="563"/>
      <c r="AC60" s="563"/>
      <c r="AD60" s="563"/>
      <c r="AE60" s="563"/>
      <c r="AF60" s="563"/>
      <c r="AG60" s="589"/>
      <c r="AH60" s="230" t="s">
        <v>66</v>
      </c>
      <c r="AI60" s="231">
        <f>COUNT(C58:AG58)-AI59</f>
        <v>0</v>
      </c>
    </row>
    <row r="61" spans="2:38" ht="13.5" customHeight="1" x14ac:dyDescent="0.15">
      <c r="B61" s="567"/>
      <c r="C61" s="568"/>
      <c r="D61" s="563"/>
      <c r="E61" s="563"/>
      <c r="F61" s="563"/>
      <c r="G61" s="563"/>
      <c r="H61" s="563"/>
      <c r="I61" s="563"/>
      <c r="J61" s="563"/>
      <c r="K61" s="563"/>
      <c r="L61" s="563"/>
      <c r="M61" s="563"/>
      <c r="N61" s="563"/>
      <c r="O61" s="563"/>
      <c r="P61" s="563"/>
      <c r="Q61" s="563"/>
      <c r="R61" s="563"/>
      <c r="S61" s="563"/>
      <c r="T61" s="563"/>
      <c r="U61" s="563"/>
      <c r="V61" s="563"/>
      <c r="W61" s="563"/>
      <c r="X61" s="563"/>
      <c r="Y61" s="563"/>
      <c r="Z61" s="612"/>
      <c r="AA61" s="612"/>
      <c r="AB61" s="563"/>
      <c r="AC61" s="563"/>
      <c r="AD61" s="563"/>
      <c r="AE61" s="563"/>
      <c r="AF61" s="563"/>
      <c r="AG61" s="589"/>
      <c r="AH61" s="230" t="s">
        <v>67</v>
      </c>
      <c r="AI61" s="231">
        <f>+COUNTIF(C62:AG63,"休")</f>
        <v>0</v>
      </c>
      <c r="AJ61" s="232" t="e">
        <f>IF(AI62&gt;0.285,"",IF(AI61&lt;AI58,"←計画日数が足りません",""))</f>
        <v>#DIV/0!</v>
      </c>
    </row>
    <row r="62" spans="2:38" ht="13.5" customHeight="1" x14ac:dyDescent="0.15">
      <c r="B62" s="590" t="s">
        <v>60</v>
      </c>
      <c r="C62" s="591"/>
      <c r="D62" s="588"/>
      <c r="E62" s="588"/>
      <c r="F62" s="588"/>
      <c r="G62" s="588"/>
      <c r="H62" s="592"/>
      <c r="I62" s="588"/>
      <c r="J62" s="588"/>
      <c r="K62" s="588"/>
      <c r="L62" s="588"/>
      <c r="M62" s="588"/>
      <c r="N62" s="588"/>
      <c r="O62" s="592"/>
      <c r="P62" s="588"/>
      <c r="Q62" s="588"/>
      <c r="R62" s="588"/>
      <c r="S62" s="588"/>
      <c r="T62" s="588"/>
      <c r="U62" s="588"/>
      <c r="V62" s="592"/>
      <c r="W62" s="588"/>
      <c r="X62" s="588"/>
      <c r="Y62" s="588"/>
      <c r="Z62" s="588"/>
      <c r="AA62" s="588"/>
      <c r="AB62" s="588"/>
      <c r="AC62" s="592"/>
      <c r="AD62" s="588"/>
      <c r="AE62" s="588"/>
      <c r="AF62" s="588"/>
      <c r="AG62" s="606"/>
      <c r="AH62" s="230" t="s">
        <v>68</v>
      </c>
      <c r="AI62" s="233" t="e">
        <f>+AI61/AI60</f>
        <v>#DIV/0!</v>
      </c>
    </row>
    <row r="63" spans="2:38" x14ac:dyDescent="0.15">
      <c r="B63" s="590"/>
      <c r="C63" s="591"/>
      <c r="D63" s="588"/>
      <c r="E63" s="588"/>
      <c r="F63" s="588"/>
      <c r="G63" s="588"/>
      <c r="H63" s="592"/>
      <c r="I63" s="588"/>
      <c r="J63" s="588"/>
      <c r="K63" s="588"/>
      <c r="L63" s="588"/>
      <c r="M63" s="588"/>
      <c r="N63" s="588"/>
      <c r="O63" s="592"/>
      <c r="P63" s="588"/>
      <c r="Q63" s="588"/>
      <c r="R63" s="588"/>
      <c r="S63" s="588"/>
      <c r="T63" s="588"/>
      <c r="U63" s="588"/>
      <c r="V63" s="592"/>
      <c r="W63" s="588"/>
      <c r="X63" s="588"/>
      <c r="Y63" s="588"/>
      <c r="Z63" s="588"/>
      <c r="AA63" s="588"/>
      <c r="AB63" s="588"/>
      <c r="AC63" s="592"/>
      <c r="AD63" s="588"/>
      <c r="AE63" s="588"/>
      <c r="AF63" s="588"/>
      <c r="AG63" s="606"/>
      <c r="AH63" s="230" t="s">
        <v>57</v>
      </c>
      <c r="AI63" s="231">
        <f>+COUNTA(C64:AG65)</f>
        <v>0</v>
      </c>
    </row>
    <row r="64" spans="2:38" x14ac:dyDescent="0.15">
      <c r="B64" s="594" t="s">
        <v>62</v>
      </c>
      <c r="C64" s="596"/>
      <c r="D64" s="592"/>
      <c r="E64" s="592"/>
      <c r="F64" s="592"/>
      <c r="G64" s="592"/>
      <c r="H64" s="600"/>
      <c r="I64" s="592"/>
      <c r="J64" s="592"/>
      <c r="K64" s="592"/>
      <c r="L64" s="592"/>
      <c r="M64" s="592"/>
      <c r="N64" s="592"/>
      <c r="O64" s="600"/>
      <c r="P64" s="592"/>
      <c r="Q64" s="592"/>
      <c r="R64" s="592"/>
      <c r="S64" s="592"/>
      <c r="T64" s="592"/>
      <c r="U64" s="592"/>
      <c r="V64" s="600"/>
      <c r="W64" s="592"/>
      <c r="X64" s="592"/>
      <c r="Y64" s="592"/>
      <c r="Z64" s="592"/>
      <c r="AA64" s="592"/>
      <c r="AB64" s="592"/>
      <c r="AC64" s="600"/>
      <c r="AD64" s="592"/>
      <c r="AE64" s="592"/>
      <c r="AF64" s="592"/>
      <c r="AG64" s="609"/>
      <c r="AH64" s="234" t="s">
        <v>69</v>
      </c>
      <c r="AI64" s="235" t="e">
        <f>+AI63/AI60</f>
        <v>#DIV/0!</v>
      </c>
      <c r="AL64" s="199">
        <f>+COUNTIF(C62:AG63,"休")</f>
        <v>0</v>
      </c>
    </row>
    <row r="65" spans="2:38" x14ac:dyDescent="0.15">
      <c r="B65" s="595"/>
      <c r="C65" s="597"/>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610"/>
      <c r="AH65" s="236" t="s">
        <v>153</v>
      </c>
      <c r="AI65" s="237" t="str">
        <f>IF(7&gt;AI60,"対象外",IF(OR(AI64&gt;=0.285,AI63&gt;=AI58),"OK","NG"))</f>
        <v>対象外</v>
      </c>
      <c r="AJ65" s="232" t="str">
        <f>IF(AI65="対象外","←７日間に満たない期間は達成判定の対象外",IF(AI65="NG","←月単位未達成","←月単位達成"))</f>
        <v>←７日間に満たない期間は達成判定の対象外</v>
      </c>
      <c r="AL65" s="238" t="str">
        <f>IF(7&gt;AI60,"対象外",IF(AL64&gt;=AI58,"OK","NG"))</f>
        <v>対象外</v>
      </c>
    </row>
    <row r="66" spans="2:38" ht="13.5" hidden="1" customHeight="1" x14ac:dyDescent="0.15">
      <c r="B66" s="239" t="s">
        <v>207</v>
      </c>
      <c r="C66" s="240" t="e">
        <f t="shared" ref="C66:AG66" si="24">IF(AND(DAY(C58)&gt;=22,DAY(C58)&lt;=28,C59="土"),1,0)</f>
        <v>#VALUE!</v>
      </c>
      <c r="D66" s="240" t="e">
        <f t="shared" si="24"/>
        <v>#VALUE!</v>
      </c>
      <c r="E66" s="240" t="e">
        <f t="shared" si="24"/>
        <v>#VALUE!</v>
      </c>
      <c r="F66" s="240" t="e">
        <f t="shared" si="24"/>
        <v>#VALUE!</v>
      </c>
      <c r="G66" s="240" t="e">
        <f t="shared" si="24"/>
        <v>#VALUE!</v>
      </c>
      <c r="H66" s="240" t="e">
        <f t="shared" si="24"/>
        <v>#VALUE!</v>
      </c>
      <c r="I66" s="240" t="e">
        <f t="shared" si="24"/>
        <v>#VALUE!</v>
      </c>
      <c r="J66" s="240" t="e">
        <f t="shared" si="24"/>
        <v>#VALUE!</v>
      </c>
      <c r="K66" s="240" t="e">
        <f t="shared" si="24"/>
        <v>#VALUE!</v>
      </c>
      <c r="L66" s="240" t="e">
        <f t="shared" si="24"/>
        <v>#VALUE!</v>
      </c>
      <c r="M66" s="240" t="e">
        <f t="shared" si="24"/>
        <v>#VALUE!</v>
      </c>
      <c r="N66" s="240" t="e">
        <f t="shared" si="24"/>
        <v>#VALUE!</v>
      </c>
      <c r="O66" s="240" t="e">
        <f t="shared" si="24"/>
        <v>#VALUE!</v>
      </c>
      <c r="P66" s="240" t="e">
        <f t="shared" si="24"/>
        <v>#VALUE!</v>
      </c>
      <c r="Q66" s="240" t="e">
        <f t="shared" si="24"/>
        <v>#VALUE!</v>
      </c>
      <c r="R66" s="240" t="e">
        <f t="shared" si="24"/>
        <v>#VALUE!</v>
      </c>
      <c r="S66" s="240" t="e">
        <f t="shared" si="24"/>
        <v>#VALUE!</v>
      </c>
      <c r="T66" s="240" t="e">
        <f t="shared" si="24"/>
        <v>#VALUE!</v>
      </c>
      <c r="U66" s="240" t="e">
        <f t="shared" si="24"/>
        <v>#VALUE!</v>
      </c>
      <c r="V66" s="240" t="e">
        <f t="shared" si="24"/>
        <v>#VALUE!</v>
      </c>
      <c r="W66" s="240" t="e">
        <f t="shared" si="24"/>
        <v>#VALUE!</v>
      </c>
      <c r="X66" s="240" t="e">
        <f t="shared" si="24"/>
        <v>#VALUE!</v>
      </c>
      <c r="Y66" s="240" t="e">
        <f t="shared" si="24"/>
        <v>#VALUE!</v>
      </c>
      <c r="Z66" s="240" t="e">
        <f t="shared" si="24"/>
        <v>#VALUE!</v>
      </c>
      <c r="AA66" s="240" t="e">
        <f t="shared" si="24"/>
        <v>#VALUE!</v>
      </c>
      <c r="AB66" s="240" t="e">
        <f t="shared" si="24"/>
        <v>#VALUE!</v>
      </c>
      <c r="AC66" s="240" t="e">
        <f t="shared" si="24"/>
        <v>#VALUE!</v>
      </c>
      <c r="AD66" s="240" t="e">
        <f t="shared" si="24"/>
        <v>#VALUE!</v>
      </c>
      <c r="AE66" s="240" t="e">
        <f t="shared" si="24"/>
        <v>#VALUE!</v>
      </c>
      <c r="AF66" s="240" t="e">
        <f t="shared" si="24"/>
        <v>#VALUE!</v>
      </c>
      <c r="AG66" s="240" t="e">
        <f t="shared" si="24"/>
        <v>#VALUE!</v>
      </c>
      <c r="AH66" s="241" t="s">
        <v>179</v>
      </c>
      <c r="AI66" s="242">
        <f>_xlfn.AGGREGATE(9,6,C66:AG66)</f>
        <v>0</v>
      </c>
      <c r="AJ66" s="232"/>
    </row>
    <row r="67" spans="2:38" ht="13.5" hidden="1" customHeight="1" x14ac:dyDescent="0.15">
      <c r="B67" s="239" t="s">
        <v>208</v>
      </c>
      <c r="C67" s="243" t="e">
        <f t="shared" ref="C67:AG67" si="25">IF(AND(DAY(C58)&gt;=22,DAY(C58)&lt;=28,C59="土",OR(C64="休",C64="雨")),1,0)</f>
        <v>#VALUE!</v>
      </c>
      <c r="D67" s="243" t="e">
        <f t="shared" si="25"/>
        <v>#VALUE!</v>
      </c>
      <c r="E67" s="243" t="e">
        <f t="shared" si="25"/>
        <v>#VALUE!</v>
      </c>
      <c r="F67" s="243" t="e">
        <f t="shared" si="25"/>
        <v>#VALUE!</v>
      </c>
      <c r="G67" s="243" t="e">
        <f t="shared" si="25"/>
        <v>#VALUE!</v>
      </c>
      <c r="H67" s="243" t="e">
        <f t="shared" si="25"/>
        <v>#VALUE!</v>
      </c>
      <c r="I67" s="243" t="e">
        <f t="shared" si="25"/>
        <v>#VALUE!</v>
      </c>
      <c r="J67" s="243" t="e">
        <f t="shared" si="25"/>
        <v>#VALUE!</v>
      </c>
      <c r="K67" s="243" t="e">
        <f t="shared" si="25"/>
        <v>#VALUE!</v>
      </c>
      <c r="L67" s="243" t="e">
        <f t="shared" si="25"/>
        <v>#VALUE!</v>
      </c>
      <c r="M67" s="243" t="e">
        <f t="shared" si="25"/>
        <v>#VALUE!</v>
      </c>
      <c r="N67" s="243" t="e">
        <f t="shared" si="25"/>
        <v>#VALUE!</v>
      </c>
      <c r="O67" s="243" t="e">
        <f t="shared" si="25"/>
        <v>#VALUE!</v>
      </c>
      <c r="P67" s="243" t="e">
        <f t="shared" si="25"/>
        <v>#VALUE!</v>
      </c>
      <c r="Q67" s="243" t="e">
        <f t="shared" si="25"/>
        <v>#VALUE!</v>
      </c>
      <c r="R67" s="243" t="e">
        <f t="shared" si="25"/>
        <v>#VALUE!</v>
      </c>
      <c r="S67" s="243" t="e">
        <f t="shared" si="25"/>
        <v>#VALUE!</v>
      </c>
      <c r="T67" s="243" t="e">
        <f t="shared" si="25"/>
        <v>#VALUE!</v>
      </c>
      <c r="U67" s="243" t="e">
        <f t="shared" si="25"/>
        <v>#VALUE!</v>
      </c>
      <c r="V67" s="243" t="e">
        <f t="shared" si="25"/>
        <v>#VALUE!</v>
      </c>
      <c r="W67" s="243" t="e">
        <f t="shared" si="25"/>
        <v>#VALUE!</v>
      </c>
      <c r="X67" s="243" t="e">
        <f t="shared" si="25"/>
        <v>#VALUE!</v>
      </c>
      <c r="Y67" s="243" t="e">
        <f t="shared" si="25"/>
        <v>#VALUE!</v>
      </c>
      <c r="Z67" s="243" t="e">
        <f t="shared" si="25"/>
        <v>#VALUE!</v>
      </c>
      <c r="AA67" s="243" t="e">
        <f t="shared" si="25"/>
        <v>#VALUE!</v>
      </c>
      <c r="AB67" s="243" t="e">
        <f t="shared" si="25"/>
        <v>#VALUE!</v>
      </c>
      <c r="AC67" s="243" t="e">
        <f t="shared" si="25"/>
        <v>#VALUE!</v>
      </c>
      <c r="AD67" s="243" t="e">
        <f t="shared" si="25"/>
        <v>#VALUE!</v>
      </c>
      <c r="AE67" s="243" t="e">
        <f t="shared" si="25"/>
        <v>#VALUE!</v>
      </c>
      <c r="AF67" s="243" t="e">
        <f t="shared" si="25"/>
        <v>#VALUE!</v>
      </c>
      <c r="AG67" s="243" t="e">
        <f t="shared" si="25"/>
        <v>#VALUE!</v>
      </c>
      <c r="AH67" s="241" t="s">
        <v>180</v>
      </c>
      <c r="AI67" s="242">
        <f>_xlfn.AGGREGATE(9,6,C67:AG67)</f>
        <v>0</v>
      </c>
      <c r="AJ67" s="232"/>
    </row>
    <row r="68" spans="2:38" hidden="1" x14ac:dyDescent="0.15">
      <c r="B68" s="239" t="s">
        <v>209</v>
      </c>
      <c r="C68" s="240" t="e">
        <f>IF(AND(DAY(C58)&gt;=8,DAY(C58)&lt;=14,C59="土"),1,0)</f>
        <v>#VALUE!</v>
      </c>
      <c r="D68" s="240" t="e">
        <f>IF(AND(DAY(D58)&gt;=8,DAY(D58)&lt;=14,D59="土"),1,0)</f>
        <v>#VALUE!</v>
      </c>
      <c r="E68" s="240" t="e">
        <f t="shared" ref="E68:AG68" si="26">IF(AND(DAY(E58)&gt;=8,DAY(E58)&lt;=14,E59="土"),1,0)</f>
        <v>#VALUE!</v>
      </c>
      <c r="F68" s="240" t="e">
        <f t="shared" si="26"/>
        <v>#VALUE!</v>
      </c>
      <c r="G68" s="240" t="e">
        <f t="shared" si="26"/>
        <v>#VALUE!</v>
      </c>
      <c r="H68" s="240" t="e">
        <f t="shared" si="26"/>
        <v>#VALUE!</v>
      </c>
      <c r="I68" s="240" t="e">
        <f t="shared" si="26"/>
        <v>#VALUE!</v>
      </c>
      <c r="J68" s="240" t="e">
        <f t="shared" si="26"/>
        <v>#VALUE!</v>
      </c>
      <c r="K68" s="240" t="e">
        <f t="shared" si="26"/>
        <v>#VALUE!</v>
      </c>
      <c r="L68" s="240" t="e">
        <f t="shared" si="26"/>
        <v>#VALUE!</v>
      </c>
      <c r="M68" s="240" t="e">
        <f t="shared" si="26"/>
        <v>#VALUE!</v>
      </c>
      <c r="N68" s="240" t="e">
        <f t="shared" si="26"/>
        <v>#VALUE!</v>
      </c>
      <c r="O68" s="240" t="e">
        <f t="shared" si="26"/>
        <v>#VALUE!</v>
      </c>
      <c r="P68" s="240" t="e">
        <f t="shared" si="26"/>
        <v>#VALUE!</v>
      </c>
      <c r="Q68" s="240" t="e">
        <f t="shared" si="26"/>
        <v>#VALUE!</v>
      </c>
      <c r="R68" s="240" t="e">
        <f t="shared" si="26"/>
        <v>#VALUE!</v>
      </c>
      <c r="S68" s="240" t="e">
        <f t="shared" si="26"/>
        <v>#VALUE!</v>
      </c>
      <c r="T68" s="240" t="e">
        <f t="shared" si="26"/>
        <v>#VALUE!</v>
      </c>
      <c r="U68" s="240" t="e">
        <f t="shared" si="26"/>
        <v>#VALUE!</v>
      </c>
      <c r="V68" s="240" t="e">
        <f t="shared" si="26"/>
        <v>#VALUE!</v>
      </c>
      <c r="W68" s="240" t="e">
        <f t="shared" si="26"/>
        <v>#VALUE!</v>
      </c>
      <c r="X68" s="240" t="e">
        <f t="shared" si="26"/>
        <v>#VALUE!</v>
      </c>
      <c r="Y68" s="240" t="e">
        <f t="shared" si="26"/>
        <v>#VALUE!</v>
      </c>
      <c r="Z68" s="240" t="e">
        <f t="shared" si="26"/>
        <v>#VALUE!</v>
      </c>
      <c r="AA68" s="240" t="e">
        <f t="shared" si="26"/>
        <v>#VALUE!</v>
      </c>
      <c r="AB68" s="240" t="e">
        <f t="shared" si="26"/>
        <v>#VALUE!</v>
      </c>
      <c r="AC68" s="240" t="e">
        <f t="shared" si="26"/>
        <v>#VALUE!</v>
      </c>
      <c r="AD68" s="240" t="e">
        <f t="shared" si="26"/>
        <v>#VALUE!</v>
      </c>
      <c r="AE68" s="240" t="e">
        <f t="shared" si="26"/>
        <v>#VALUE!</v>
      </c>
      <c r="AF68" s="240" t="e">
        <f t="shared" si="26"/>
        <v>#VALUE!</v>
      </c>
      <c r="AG68" s="240" t="e">
        <f t="shared" si="26"/>
        <v>#VALUE!</v>
      </c>
      <c r="AH68" s="241" t="s">
        <v>179</v>
      </c>
      <c r="AI68" s="242">
        <f>_xlfn.AGGREGATE(9,6,C68:AG68)</f>
        <v>0</v>
      </c>
      <c r="AJ68" s="232"/>
    </row>
    <row r="69" spans="2:38" hidden="1" x14ac:dyDescent="0.15">
      <c r="B69" s="239" t="s">
        <v>210</v>
      </c>
      <c r="C69" s="243" t="e">
        <f>IF(AND(DAY(C58)&gt;=8,DAY(C58)&lt;=14,C59="土",OR(C64="休",C64="雨")),1,0)</f>
        <v>#VALUE!</v>
      </c>
      <c r="D69" s="243" t="e">
        <f>IF(AND(DAY(D58)&gt;=8,DAY(D58)&lt;=14,D59="土",OR(D64="休",D64="雨")),1,0)</f>
        <v>#VALUE!</v>
      </c>
      <c r="E69" s="243" t="e">
        <f t="shared" ref="E69:AG69" si="27">IF(AND(DAY(E58)&gt;=8,DAY(E58)&lt;=14,E59="土",OR(E64="休",E64="雨")),1,0)</f>
        <v>#VALUE!</v>
      </c>
      <c r="F69" s="243" t="e">
        <f t="shared" si="27"/>
        <v>#VALUE!</v>
      </c>
      <c r="G69" s="243" t="e">
        <f t="shared" si="27"/>
        <v>#VALUE!</v>
      </c>
      <c r="H69" s="243" t="e">
        <f t="shared" si="27"/>
        <v>#VALUE!</v>
      </c>
      <c r="I69" s="243" t="e">
        <f t="shared" si="27"/>
        <v>#VALUE!</v>
      </c>
      <c r="J69" s="243" t="e">
        <f t="shared" si="27"/>
        <v>#VALUE!</v>
      </c>
      <c r="K69" s="243" t="e">
        <f t="shared" si="27"/>
        <v>#VALUE!</v>
      </c>
      <c r="L69" s="243" t="e">
        <f t="shared" si="27"/>
        <v>#VALUE!</v>
      </c>
      <c r="M69" s="243" t="e">
        <f t="shared" si="27"/>
        <v>#VALUE!</v>
      </c>
      <c r="N69" s="243" t="e">
        <f t="shared" si="27"/>
        <v>#VALUE!</v>
      </c>
      <c r="O69" s="243" t="e">
        <f t="shared" si="27"/>
        <v>#VALUE!</v>
      </c>
      <c r="P69" s="243" t="e">
        <f t="shared" si="27"/>
        <v>#VALUE!</v>
      </c>
      <c r="Q69" s="243" t="e">
        <f t="shared" si="27"/>
        <v>#VALUE!</v>
      </c>
      <c r="R69" s="243" t="e">
        <f t="shared" si="27"/>
        <v>#VALUE!</v>
      </c>
      <c r="S69" s="243" t="e">
        <f t="shared" si="27"/>
        <v>#VALUE!</v>
      </c>
      <c r="T69" s="243" t="e">
        <f t="shared" si="27"/>
        <v>#VALUE!</v>
      </c>
      <c r="U69" s="243" t="e">
        <f t="shared" si="27"/>
        <v>#VALUE!</v>
      </c>
      <c r="V69" s="243" t="e">
        <f t="shared" si="27"/>
        <v>#VALUE!</v>
      </c>
      <c r="W69" s="243" t="e">
        <f t="shared" si="27"/>
        <v>#VALUE!</v>
      </c>
      <c r="X69" s="243" t="e">
        <f t="shared" si="27"/>
        <v>#VALUE!</v>
      </c>
      <c r="Y69" s="243" t="e">
        <f t="shared" si="27"/>
        <v>#VALUE!</v>
      </c>
      <c r="Z69" s="243" t="e">
        <f t="shared" si="27"/>
        <v>#VALUE!</v>
      </c>
      <c r="AA69" s="243" t="e">
        <f t="shared" si="27"/>
        <v>#VALUE!</v>
      </c>
      <c r="AB69" s="243" t="e">
        <f t="shared" si="27"/>
        <v>#VALUE!</v>
      </c>
      <c r="AC69" s="243" t="e">
        <f t="shared" si="27"/>
        <v>#VALUE!</v>
      </c>
      <c r="AD69" s="243" t="e">
        <f t="shared" si="27"/>
        <v>#VALUE!</v>
      </c>
      <c r="AE69" s="243" t="e">
        <f t="shared" si="27"/>
        <v>#VALUE!</v>
      </c>
      <c r="AF69" s="243" t="e">
        <f t="shared" si="27"/>
        <v>#VALUE!</v>
      </c>
      <c r="AG69" s="243" t="e">
        <f t="shared" si="27"/>
        <v>#VALUE!</v>
      </c>
      <c r="AH69" s="241" t="s">
        <v>180</v>
      </c>
      <c r="AI69" s="242">
        <f>_xlfn.AGGREGATE(9,6,C69:AG69)</f>
        <v>0</v>
      </c>
      <c r="AJ69" s="232"/>
    </row>
    <row r="71" spans="2:38" hidden="1" x14ac:dyDescent="0.15">
      <c r="C71" s="199" t="e">
        <f>YEAR(C74)</f>
        <v>#VALUE!</v>
      </c>
      <c r="D71" s="199" t="e">
        <f>MONTH(C74)</f>
        <v>#VALUE!</v>
      </c>
    </row>
    <row r="72" spans="2:38" x14ac:dyDescent="0.15">
      <c r="B72" s="203" t="s">
        <v>141</v>
      </c>
      <c r="C72" s="598" t="e">
        <f>C74</f>
        <v>#VALUE!</v>
      </c>
      <c r="D72" s="564"/>
      <c r="E72" s="564"/>
      <c r="F72" s="564"/>
      <c r="G72" s="564"/>
      <c r="H72" s="564"/>
      <c r="I72" s="564"/>
      <c r="J72" s="564"/>
      <c r="K72" s="564"/>
      <c r="L72" s="564"/>
      <c r="M72" s="564"/>
      <c r="N72" s="564"/>
      <c r="O72" s="564"/>
      <c r="P72" s="564"/>
      <c r="Q72" s="564"/>
      <c r="R72" s="564"/>
      <c r="S72" s="564"/>
      <c r="T72" s="564"/>
      <c r="U72" s="564"/>
      <c r="V72" s="564"/>
      <c r="W72" s="564"/>
      <c r="X72" s="564"/>
      <c r="Y72" s="564"/>
      <c r="Z72" s="564"/>
      <c r="AA72" s="564"/>
      <c r="AB72" s="564"/>
      <c r="AC72" s="564"/>
      <c r="AD72" s="564"/>
      <c r="AE72" s="564"/>
      <c r="AF72" s="564"/>
      <c r="AG72" s="564"/>
      <c r="AH72" s="564"/>
      <c r="AI72" s="565"/>
    </row>
    <row r="73" spans="2:38" hidden="1" x14ac:dyDescent="0.15">
      <c r="B73" s="245"/>
      <c r="C73" s="226" t="e">
        <f>DATE($C71,$D71,1)</f>
        <v>#VALUE!</v>
      </c>
      <c r="D73" s="226" t="e">
        <f t="shared" ref="D73:AG73" si="28">C73+1</f>
        <v>#VALUE!</v>
      </c>
      <c r="E73" s="226" t="e">
        <f t="shared" si="28"/>
        <v>#VALUE!</v>
      </c>
      <c r="F73" s="226" t="e">
        <f t="shared" si="28"/>
        <v>#VALUE!</v>
      </c>
      <c r="G73" s="226" t="e">
        <f t="shared" si="28"/>
        <v>#VALUE!</v>
      </c>
      <c r="H73" s="226" t="e">
        <f t="shared" si="28"/>
        <v>#VALUE!</v>
      </c>
      <c r="I73" s="226" t="e">
        <f t="shared" si="28"/>
        <v>#VALUE!</v>
      </c>
      <c r="J73" s="226" t="e">
        <f t="shared" si="28"/>
        <v>#VALUE!</v>
      </c>
      <c r="K73" s="226" t="e">
        <f t="shared" si="28"/>
        <v>#VALUE!</v>
      </c>
      <c r="L73" s="226" t="e">
        <f t="shared" si="28"/>
        <v>#VALUE!</v>
      </c>
      <c r="M73" s="226" t="e">
        <f t="shared" si="28"/>
        <v>#VALUE!</v>
      </c>
      <c r="N73" s="226" t="e">
        <f t="shared" si="28"/>
        <v>#VALUE!</v>
      </c>
      <c r="O73" s="226" t="e">
        <f t="shared" si="28"/>
        <v>#VALUE!</v>
      </c>
      <c r="P73" s="226" t="e">
        <f t="shared" si="28"/>
        <v>#VALUE!</v>
      </c>
      <c r="Q73" s="226" t="e">
        <f t="shared" si="28"/>
        <v>#VALUE!</v>
      </c>
      <c r="R73" s="226" t="e">
        <f t="shared" si="28"/>
        <v>#VALUE!</v>
      </c>
      <c r="S73" s="226" t="e">
        <f t="shared" si="28"/>
        <v>#VALUE!</v>
      </c>
      <c r="T73" s="226" t="e">
        <f t="shared" si="28"/>
        <v>#VALUE!</v>
      </c>
      <c r="U73" s="226" t="e">
        <f t="shared" si="28"/>
        <v>#VALUE!</v>
      </c>
      <c r="V73" s="226" t="e">
        <f t="shared" si="28"/>
        <v>#VALUE!</v>
      </c>
      <c r="W73" s="226" t="e">
        <f t="shared" si="28"/>
        <v>#VALUE!</v>
      </c>
      <c r="X73" s="226" t="e">
        <f t="shared" si="28"/>
        <v>#VALUE!</v>
      </c>
      <c r="Y73" s="226" t="e">
        <f t="shared" si="28"/>
        <v>#VALUE!</v>
      </c>
      <c r="Z73" s="226" t="e">
        <f t="shared" si="28"/>
        <v>#VALUE!</v>
      </c>
      <c r="AA73" s="226" t="e">
        <f t="shared" si="28"/>
        <v>#VALUE!</v>
      </c>
      <c r="AB73" s="226" t="e">
        <f t="shared" si="28"/>
        <v>#VALUE!</v>
      </c>
      <c r="AC73" s="226" t="e">
        <f t="shared" si="28"/>
        <v>#VALUE!</v>
      </c>
      <c r="AD73" s="226" t="e">
        <f t="shared" si="28"/>
        <v>#VALUE!</v>
      </c>
      <c r="AE73" s="226" t="e">
        <f t="shared" si="28"/>
        <v>#VALUE!</v>
      </c>
      <c r="AF73" s="226" t="e">
        <f t="shared" si="28"/>
        <v>#VALUE!</v>
      </c>
      <c r="AG73" s="226" t="e">
        <f t="shared" si="28"/>
        <v>#VALUE!</v>
      </c>
      <c r="AH73" s="246"/>
      <c r="AI73" s="247"/>
    </row>
    <row r="74" spans="2:38" x14ac:dyDescent="0.15">
      <c r="B74" s="248" t="s">
        <v>145</v>
      </c>
      <c r="C74" s="249" t="e">
        <f>IF(EDATE(C57,1)&gt;$G$5,"",EDATE(C57,1))</f>
        <v>#VALUE!</v>
      </c>
      <c r="D74" s="226" t="e">
        <f t="shared" ref="D74:AG74" si="29">IF(D73&gt;$G$5,"",IF(C74=EOMONTH(DATE($C71,$D71,1),0),"",IF(C74="","",C74+1)))</f>
        <v>#VALUE!</v>
      </c>
      <c r="E74" s="226" t="e">
        <f t="shared" si="29"/>
        <v>#VALUE!</v>
      </c>
      <c r="F74" s="226" t="e">
        <f t="shared" si="29"/>
        <v>#VALUE!</v>
      </c>
      <c r="G74" s="226" t="e">
        <f t="shared" si="29"/>
        <v>#VALUE!</v>
      </c>
      <c r="H74" s="226" t="e">
        <f t="shared" si="29"/>
        <v>#VALUE!</v>
      </c>
      <c r="I74" s="226" t="e">
        <f t="shared" si="29"/>
        <v>#VALUE!</v>
      </c>
      <c r="J74" s="226" t="e">
        <f t="shared" si="29"/>
        <v>#VALUE!</v>
      </c>
      <c r="K74" s="226" t="e">
        <f t="shared" si="29"/>
        <v>#VALUE!</v>
      </c>
      <c r="L74" s="226" t="e">
        <f t="shared" si="29"/>
        <v>#VALUE!</v>
      </c>
      <c r="M74" s="226" t="e">
        <f t="shared" si="29"/>
        <v>#VALUE!</v>
      </c>
      <c r="N74" s="226" t="e">
        <f t="shared" si="29"/>
        <v>#VALUE!</v>
      </c>
      <c r="O74" s="226" t="e">
        <f t="shared" si="29"/>
        <v>#VALUE!</v>
      </c>
      <c r="P74" s="226" t="e">
        <f t="shared" si="29"/>
        <v>#VALUE!</v>
      </c>
      <c r="Q74" s="226" t="e">
        <f t="shared" si="29"/>
        <v>#VALUE!</v>
      </c>
      <c r="R74" s="226" t="e">
        <f t="shared" si="29"/>
        <v>#VALUE!</v>
      </c>
      <c r="S74" s="226" t="e">
        <f t="shared" si="29"/>
        <v>#VALUE!</v>
      </c>
      <c r="T74" s="226" t="e">
        <f t="shared" si="29"/>
        <v>#VALUE!</v>
      </c>
      <c r="U74" s="226" t="e">
        <f t="shared" si="29"/>
        <v>#VALUE!</v>
      </c>
      <c r="V74" s="226" t="e">
        <f t="shared" si="29"/>
        <v>#VALUE!</v>
      </c>
      <c r="W74" s="226" t="e">
        <f t="shared" si="29"/>
        <v>#VALUE!</v>
      </c>
      <c r="X74" s="226" t="e">
        <f t="shared" si="29"/>
        <v>#VALUE!</v>
      </c>
      <c r="Y74" s="226" t="e">
        <f t="shared" si="29"/>
        <v>#VALUE!</v>
      </c>
      <c r="Z74" s="226" t="e">
        <f t="shared" si="29"/>
        <v>#VALUE!</v>
      </c>
      <c r="AA74" s="226" t="e">
        <f t="shared" si="29"/>
        <v>#VALUE!</v>
      </c>
      <c r="AB74" s="226" t="e">
        <f t="shared" si="29"/>
        <v>#VALUE!</v>
      </c>
      <c r="AC74" s="226" t="e">
        <f t="shared" si="29"/>
        <v>#VALUE!</v>
      </c>
      <c r="AD74" s="226" t="e">
        <f t="shared" si="29"/>
        <v>#VALUE!</v>
      </c>
      <c r="AE74" s="226" t="e">
        <f t="shared" si="29"/>
        <v>#VALUE!</v>
      </c>
      <c r="AF74" s="226" t="e">
        <f t="shared" si="29"/>
        <v>#VALUE!</v>
      </c>
      <c r="AG74" s="226" t="e">
        <f t="shared" si="29"/>
        <v>#VALUE!</v>
      </c>
      <c r="AH74" s="227" t="s">
        <v>177</v>
      </c>
      <c r="AI74" s="228">
        <f>+COUNTIFS(C75:AG75,"土",C76:AG76,"")+COUNTIFS(C75:AG75,"日",C76:AG76,"")</f>
        <v>0</v>
      </c>
    </row>
    <row r="75" spans="2:38" x14ac:dyDescent="0.15">
      <c r="B75" s="220" t="s">
        <v>65</v>
      </c>
      <c r="C75" s="229" t="str">
        <f>IFERROR(TEXT(WEEKDAY(+C74),"aaa"),"")</f>
        <v/>
      </c>
      <c r="D75" s="229" t="str">
        <f t="shared" ref="D75:AG75" si="30">IFERROR(TEXT(WEEKDAY(+D74),"aaa"),"")</f>
        <v/>
      </c>
      <c r="E75" s="229" t="str">
        <f t="shared" si="30"/>
        <v/>
      </c>
      <c r="F75" s="229" t="str">
        <f t="shared" si="30"/>
        <v/>
      </c>
      <c r="G75" s="229" t="str">
        <f t="shared" si="30"/>
        <v/>
      </c>
      <c r="H75" s="229" t="str">
        <f t="shared" si="30"/>
        <v/>
      </c>
      <c r="I75" s="229" t="str">
        <f t="shared" si="30"/>
        <v/>
      </c>
      <c r="J75" s="229" t="str">
        <f t="shared" si="30"/>
        <v/>
      </c>
      <c r="K75" s="229" t="str">
        <f t="shared" si="30"/>
        <v/>
      </c>
      <c r="L75" s="229" t="str">
        <f t="shared" si="30"/>
        <v/>
      </c>
      <c r="M75" s="229" t="str">
        <f t="shared" si="30"/>
        <v/>
      </c>
      <c r="N75" s="229" t="str">
        <f t="shared" si="30"/>
        <v/>
      </c>
      <c r="O75" s="229" t="str">
        <f t="shared" si="30"/>
        <v/>
      </c>
      <c r="P75" s="229" t="str">
        <f t="shared" si="30"/>
        <v/>
      </c>
      <c r="Q75" s="229" t="str">
        <f t="shared" si="30"/>
        <v/>
      </c>
      <c r="R75" s="229" t="str">
        <f t="shared" si="30"/>
        <v/>
      </c>
      <c r="S75" s="229" t="str">
        <f t="shared" si="30"/>
        <v/>
      </c>
      <c r="T75" s="229" t="str">
        <f t="shared" si="30"/>
        <v/>
      </c>
      <c r="U75" s="229" t="str">
        <f t="shared" si="30"/>
        <v/>
      </c>
      <c r="V75" s="229" t="str">
        <f t="shared" si="30"/>
        <v/>
      </c>
      <c r="W75" s="229" t="str">
        <f t="shared" si="30"/>
        <v/>
      </c>
      <c r="X75" s="229" t="str">
        <f t="shared" si="30"/>
        <v/>
      </c>
      <c r="Y75" s="229" t="str">
        <f t="shared" si="30"/>
        <v/>
      </c>
      <c r="Z75" s="229" t="str">
        <f t="shared" si="30"/>
        <v/>
      </c>
      <c r="AA75" s="229" t="str">
        <f t="shared" si="30"/>
        <v/>
      </c>
      <c r="AB75" s="229" t="str">
        <f t="shared" si="30"/>
        <v/>
      </c>
      <c r="AC75" s="229" t="str">
        <f t="shared" si="30"/>
        <v/>
      </c>
      <c r="AD75" s="229" t="str">
        <f t="shared" si="30"/>
        <v/>
      </c>
      <c r="AE75" s="229" t="str">
        <f t="shared" si="30"/>
        <v/>
      </c>
      <c r="AF75" s="229" t="str">
        <f t="shared" si="30"/>
        <v/>
      </c>
      <c r="AG75" s="229" t="str">
        <f t="shared" si="30"/>
        <v/>
      </c>
      <c r="AH75" s="227" t="s">
        <v>178</v>
      </c>
      <c r="AI75" s="228">
        <f>+COUNTIF(C76:AG76,"夏休")+COUNTIF(C76:AG76,"冬休")+COUNTIF(C76:AG76,"中止")</f>
        <v>0</v>
      </c>
    </row>
    <row r="76" spans="2:38" ht="13.5" customHeight="1" x14ac:dyDescent="0.15">
      <c r="B76" s="566" t="s">
        <v>149</v>
      </c>
      <c r="C76" s="568"/>
      <c r="D76" s="563"/>
      <c r="E76" s="563"/>
      <c r="F76" s="563"/>
      <c r="G76" s="563"/>
      <c r="H76" s="563"/>
      <c r="I76" s="563"/>
      <c r="J76" s="563"/>
      <c r="K76" s="563"/>
      <c r="L76" s="563"/>
      <c r="M76" s="563"/>
      <c r="N76" s="563"/>
      <c r="O76" s="563"/>
      <c r="P76" s="563"/>
      <c r="Q76" s="563"/>
      <c r="R76" s="563"/>
      <c r="S76" s="563"/>
      <c r="T76" s="563"/>
      <c r="U76" s="563"/>
      <c r="V76" s="563"/>
      <c r="W76" s="563"/>
      <c r="X76" s="563"/>
      <c r="Y76" s="563"/>
      <c r="Z76" s="563"/>
      <c r="AA76" s="563"/>
      <c r="AB76" s="563"/>
      <c r="AC76" s="563"/>
      <c r="AD76" s="563"/>
      <c r="AE76" s="563"/>
      <c r="AF76" s="563"/>
      <c r="AG76" s="589"/>
      <c r="AH76" s="230" t="s">
        <v>66</v>
      </c>
      <c r="AI76" s="231">
        <f>COUNT(C74:AG74)-AI75</f>
        <v>0</v>
      </c>
    </row>
    <row r="77" spans="2:38" ht="13.5" customHeight="1" x14ac:dyDescent="0.15">
      <c r="B77" s="567"/>
      <c r="C77" s="568"/>
      <c r="D77" s="563"/>
      <c r="E77" s="563"/>
      <c r="F77" s="563"/>
      <c r="G77" s="563"/>
      <c r="H77" s="563"/>
      <c r="I77" s="563"/>
      <c r="J77" s="563"/>
      <c r="K77" s="563"/>
      <c r="L77" s="563"/>
      <c r="M77" s="563"/>
      <c r="N77" s="563"/>
      <c r="O77" s="563"/>
      <c r="P77" s="563"/>
      <c r="Q77" s="563"/>
      <c r="R77" s="563"/>
      <c r="S77" s="563"/>
      <c r="T77" s="563"/>
      <c r="U77" s="563"/>
      <c r="V77" s="563"/>
      <c r="W77" s="563"/>
      <c r="X77" s="563"/>
      <c r="Y77" s="563"/>
      <c r="Z77" s="563"/>
      <c r="AA77" s="563"/>
      <c r="AB77" s="563"/>
      <c r="AC77" s="563"/>
      <c r="AD77" s="563"/>
      <c r="AE77" s="563"/>
      <c r="AF77" s="563"/>
      <c r="AG77" s="589"/>
      <c r="AH77" s="230" t="s">
        <v>67</v>
      </c>
      <c r="AI77" s="231">
        <f>+COUNTIF(C78:AG79,"休")</f>
        <v>0</v>
      </c>
      <c r="AJ77" s="232" t="e">
        <f>IF(AI78&gt;0.285,"",IF(AI77&lt;AI74,"←計画日数が足りません",""))</f>
        <v>#DIV/0!</v>
      </c>
    </row>
    <row r="78" spans="2:38" ht="13.5" customHeight="1" x14ac:dyDescent="0.15">
      <c r="B78" s="590" t="s">
        <v>60</v>
      </c>
      <c r="C78" s="591"/>
      <c r="D78" s="588"/>
      <c r="E78" s="592"/>
      <c r="F78" s="588"/>
      <c r="G78" s="588"/>
      <c r="H78" s="588"/>
      <c r="I78" s="588"/>
      <c r="J78" s="588"/>
      <c r="K78" s="588"/>
      <c r="L78" s="592"/>
      <c r="M78" s="588"/>
      <c r="N78" s="588"/>
      <c r="O78" s="588"/>
      <c r="P78" s="588"/>
      <c r="Q78" s="588"/>
      <c r="R78" s="588"/>
      <c r="S78" s="592"/>
      <c r="T78" s="588"/>
      <c r="U78" s="588"/>
      <c r="V78" s="588"/>
      <c r="W78" s="588"/>
      <c r="X78" s="588"/>
      <c r="Y78" s="588"/>
      <c r="Z78" s="592"/>
      <c r="AA78" s="588"/>
      <c r="AB78" s="588"/>
      <c r="AC78" s="588"/>
      <c r="AD78" s="588"/>
      <c r="AE78" s="588"/>
      <c r="AF78" s="588"/>
      <c r="AG78" s="606"/>
      <c r="AH78" s="230" t="s">
        <v>68</v>
      </c>
      <c r="AI78" s="233" t="e">
        <f>+AI77/AI76</f>
        <v>#DIV/0!</v>
      </c>
    </row>
    <row r="79" spans="2:38" x14ac:dyDescent="0.15">
      <c r="B79" s="590"/>
      <c r="C79" s="591"/>
      <c r="D79" s="588"/>
      <c r="E79" s="592"/>
      <c r="F79" s="588"/>
      <c r="G79" s="588"/>
      <c r="H79" s="588"/>
      <c r="I79" s="588"/>
      <c r="J79" s="588"/>
      <c r="K79" s="588"/>
      <c r="L79" s="592"/>
      <c r="M79" s="588"/>
      <c r="N79" s="588"/>
      <c r="O79" s="588"/>
      <c r="P79" s="588"/>
      <c r="Q79" s="588"/>
      <c r="R79" s="588"/>
      <c r="S79" s="592"/>
      <c r="T79" s="588"/>
      <c r="U79" s="588"/>
      <c r="V79" s="588"/>
      <c r="W79" s="588"/>
      <c r="X79" s="588"/>
      <c r="Y79" s="588"/>
      <c r="Z79" s="592"/>
      <c r="AA79" s="588"/>
      <c r="AB79" s="588"/>
      <c r="AC79" s="588"/>
      <c r="AD79" s="588"/>
      <c r="AE79" s="588"/>
      <c r="AF79" s="588"/>
      <c r="AG79" s="606"/>
      <c r="AH79" s="230" t="s">
        <v>57</v>
      </c>
      <c r="AI79" s="231">
        <f>+COUNTA(C80:AG81)</f>
        <v>0</v>
      </c>
    </row>
    <row r="80" spans="2:38" x14ac:dyDescent="0.15">
      <c r="B80" s="594" t="s">
        <v>62</v>
      </c>
      <c r="C80" s="596"/>
      <c r="D80" s="592"/>
      <c r="E80" s="600"/>
      <c r="F80" s="592"/>
      <c r="G80" s="592"/>
      <c r="H80" s="592"/>
      <c r="I80" s="592"/>
      <c r="J80" s="592"/>
      <c r="K80" s="592"/>
      <c r="L80" s="600"/>
      <c r="M80" s="592"/>
      <c r="N80" s="592"/>
      <c r="O80" s="592"/>
      <c r="P80" s="592"/>
      <c r="Q80" s="592"/>
      <c r="R80" s="592"/>
      <c r="S80" s="600"/>
      <c r="T80" s="592"/>
      <c r="U80" s="592"/>
      <c r="V80" s="592"/>
      <c r="W80" s="592"/>
      <c r="X80" s="592"/>
      <c r="Y80" s="592"/>
      <c r="Z80" s="600"/>
      <c r="AA80" s="592"/>
      <c r="AB80" s="592"/>
      <c r="AC80" s="592"/>
      <c r="AD80" s="592"/>
      <c r="AE80" s="592"/>
      <c r="AF80" s="592"/>
      <c r="AG80" s="609"/>
      <c r="AH80" s="234" t="s">
        <v>69</v>
      </c>
      <c r="AI80" s="235" t="e">
        <f>+AI79/AI76</f>
        <v>#DIV/0!</v>
      </c>
      <c r="AL80" s="199">
        <f>+COUNTIF(C78:AG79,"休")</f>
        <v>0</v>
      </c>
    </row>
    <row r="81" spans="2:38" x14ac:dyDescent="0.15">
      <c r="B81" s="595"/>
      <c r="C81" s="597"/>
      <c r="D81" s="593"/>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610"/>
      <c r="AH81" s="236" t="s">
        <v>153</v>
      </c>
      <c r="AI81" s="237" t="str">
        <f>IF(7&gt;AI76,"対象外",IF(OR(AI80&gt;=0.285,AI79&gt;=AI74),"OK","NG"))</f>
        <v>対象外</v>
      </c>
      <c r="AJ81" s="232" t="str">
        <f>IF(AI81="対象外","←７日間に満たない期間は達成判定の対象外",IF(AI81="NG","←月単位未達成","←月単位達成"))</f>
        <v>←７日間に満たない期間は達成判定の対象外</v>
      </c>
      <c r="AL81" s="238" t="str">
        <f>IF(7&gt;AI76,"対象外",IF(AL80&gt;=AI74,"OK","NG"))</f>
        <v>対象外</v>
      </c>
    </row>
    <row r="82" spans="2:38" hidden="1" x14ac:dyDescent="0.15">
      <c r="B82" s="239" t="s">
        <v>207</v>
      </c>
      <c r="C82" s="240" t="e">
        <f t="shared" ref="C82:AG82" si="31">IF(AND(DAY(C74)&gt;=22,DAY(C74)&lt;=28,C75="土"),1,0)</f>
        <v>#VALUE!</v>
      </c>
      <c r="D82" s="240" t="e">
        <f t="shared" si="31"/>
        <v>#VALUE!</v>
      </c>
      <c r="E82" s="240" t="e">
        <f t="shared" si="31"/>
        <v>#VALUE!</v>
      </c>
      <c r="F82" s="240" t="e">
        <f t="shared" si="31"/>
        <v>#VALUE!</v>
      </c>
      <c r="G82" s="240" t="e">
        <f t="shared" si="31"/>
        <v>#VALUE!</v>
      </c>
      <c r="H82" s="240" t="e">
        <f t="shared" si="31"/>
        <v>#VALUE!</v>
      </c>
      <c r="I82" s="240" t="e">
        <f t="shared" si="31"/>
        <v>#VALUE!</v>
      </c>
      <c r="J82" s="240" t="e">
        <f t="shared" si="31"/>
        <v>#VALUE!</v>
      </c>
      <c r="K82" s="240" t="e">
        <f t="shared" si="31"/>
        <v>#VALUE!</v>
      </c>
      <c r="L82" s="240" t="e">
        <f t="shared" si="31"/>
        <v>#VALUE!</v>
      </c>
      <c r="M82" s="240" t="e">
        <f t="shared" si="31"/>
        <v>#VALUE!</v>
      </c>
      <c r="N82" s="240" t="e">
        <f t="shared" si="31"/>
        <v>#VALUE!</v>
      </c>
      <c r="O82" s="240" t="e">
        <f t="shared" si="31"/>
        <v>#VALUE!</v>
      </c>
      <c r="P82" s="240" t="e">
        <f t="shared" si="31"/>
        <v>#VALUE!</v>
      </c>
      <c r="Q82" s="240" t="e">
        <f t="shared" si="31"/>
        <v>#VALUE!</v>
      </c>
      <c r="R82" s="240" t="e">
        <f t="shared" si="31"/>
        <v>#VALUE!</v>
      </c>
      <c r="S82" s="240" t="e">
        <f t="shared" si="31"/>
        <v>#VALUE!</v>
      </c>
      <c r="T82" s="240" t="e">
        <f t="shared" si="31"/>
        <v>#VALUE!</v>
      </c>
      <c r="U82" s="240" t="e">
        <f t="shared" si="31"/>
        <v>#VALUE!</v>
      </c>
      <c r="V82" s="240" t="e">
        <f t="shared" si="31"/>
        <v>#VALUE!</v>
      </c>
      <c r="W82" s="240" t="e">
        <f t="shared" si="31"/>
        <v>#VALUE!</v>
      </c>
      <c r="X82" s="240" t="e">
        <f t="shared" si="31"/>
        <v>#VALUE!</v>
      </c>
      <c r="Y82" s="240" t="e">
        <f t="shared" si="31"/>
        <v>#VALUE!</v>
      </c>
      <c r="Z82" s="240" t="e">
        <f t="shared" si="31"/>
        <v>#VALUE!</v>
      </c>
      <c r="AA82" s="240" t="e">
        <f t="shared" si="31"/>
        <v>#VALUE!</v>
      </c>
      <c r="AB82" s="240" t="e">
        <f t="shared" si="31"/>
        <v>#VALUE!</v>
      </c>
      <c r="AC82" s="240" t="e">
        <f t="shared" si="31"/>
        <v>#VALUE!</v>
      </c>
      <c r="AD82" s="240" t="e">
        <f t="shared" si="31"/>
        <v>#VALUE!</v>
      </c>
      <c r="AE82" s="240" t="e">
        <f t="shared" si="31"/>
        <v>#VALUE!</v>
      </c>
      <c r="AF82" s="240" t="e">
        <f t="shared" si="31"/>
        <v>#VALUE!</v>
      </c>
      <c r="AG82" s="240" t="e">
        <f t="shared" si="31"/>
        <v>#VALUE!</v>
      </c>
      <c r="AH82" s="241" t="s">
        <v>179</v>
      </c>
      <c r="AI82" s="242">
        <f>_xlfn.AGGREGATE(9,6,C82:AG82)</f>
        <v>0</v>
      </c>
      <c r="AJ82" s="232"/>
    </row>
    <row r="83" spans="2:38" hidden="1" x14ac:dyDescent="0.15">
      <c r="B83" s="239" t="s">
        <v>208</v>
      </c>
      <c r="C83" s="243" t="e">
        <f t="shared" ref="C83:AG83" si="32">IF(AND(DAY(C74)&gt;=22,DAY(C74)&lt;=28,C75="土",OR(C80="休",C80="雨")),1,0)</f>
        <v>#VALUE!</v>
      </c>
      <c r="D83" s="243" t="e">
        <f t="shared" si="32"/>
        <v>#VALUE!</v>
      </c>
      <c r="E83" s="243" t="e">
        <f t="shared" si="32"/>
        <v>#VALUE!</v>
      </c>
      <c r="F83" s="243" t="e">
        <f t="shared" si="32"/>
        <v>#VALUE!</v>
      </c>
      <c r="G83" s="243" t="e">
        <f t="shared" si="32"/>
        <v>#VALUE!</v>
      </c>
      <c r="H83" s="243" t="e">
        <f t="shared" si="32"/>
        <v>#VALUE!</v>
      </c>
      <c r="I83" s="243" t="e">
        <f t="shared" si="32"/>
        <v>#VALUE!</v>
      </c>
      <c r="J83" s="243" t="e">
        <f t="shared" si="32"/>
        <v>#VALUE!</v>
      </c>
      <c r="K83" s="243" t="e">
        <f t="shared" si="32"/>
        <v>#VALUE!</v>
      </c>
      <c r="L83" s="243" t="e">
        <f t="shared" si="32"/>
        <v>#VALUE!</v>
      </c>
      <c r="M83" s="243" t="e">
        <f t="shared" si="32"/>
        <v>#VALUE!</v>
      </c>
      <c r="N83" s="243" t="e">
        <f t="shared" si="32"/>
        <v>#VALUE!</v>
      </c>
      <c r="O83" s="243" t="e">
        <f t="shared" si="32"/>
        <v>#VALUE!</v>
      </c>
      <c r="P83" s="243" t="e">
        <f t="shared" si="32"/>
        <v>#VALUE!</v>
      </c>
      <c r="Q83" s="243" t="e">
        <f t="shared" si="32"/>
        <v>#VALUE!</v>
      </c>
      <c r="R83" s="243" t="e">
        <f t="shared" si="32"/>
        <v>#VALUE!</v>
      </c>
      <c r="S83" s="243" t="e">
        <f t="shared" si="32"/>
        <v>#VALUE!</v>
      </c>
      <c r="T83" s="243" t="e">
        <f t="shared" si="32"/>
        <v>#VALUE!</v>
      </c>
      <c r="U83" s="243" t="e">
        <f t="shared" si="32"/>
        <v>#VALUE!</v>
      </c>
      <c r="V83" s="243" t="e">
        <f t="shared" si="32"/>
        <v>#VALUE!</v>
      </c>
      <c r="W83" s="243" t="e">
        <f t="shared" si="32"/>
        <v>#VALUE!</v>
      </c>
      <c r="X83" s="243" t="e">
        <f t="shared" si="32"/>
        <v>#VALUE!</v>
      </c>
      <c r="Y83" s="243" t="e">
        <f t="shared" si="32"/>
        <v>#VALUE!</v>
      </c>
      <c r="Z83" s="243" t="e">
        <f t="shared" si="32"/>
        <v>#VALUE!</v>
      </c>
      <c r="AA83" s="243" t="e">
        <f t="shared" si="32"/>
        <v>#VALUE!</v>
      </c>
      <c r="AB83" s="243" t="e">
        <f t="shared" si="32"/>
        <v>#VALUE!</v>
      </c>
      <c r="AC83" s="243" t="e">
        <f t="shared" si="32"/>
        <v>#VALUE!</v>
      </c>
      <c r="AD83" s="243" t="e">
        <f t="shared" si="32"/>
        <v>#VALUE!</v>
      </c>
      <c r="AE83" s="243" t="e">
        <f t="shared" si="32"/>
        <v>#VALUE!</v>
      </c>
      <c r="AF83" s="243" t="e">
        <f t="shared" si="32"/>
        <v>#VALUE!</v>
      </c>
      <c r="AG83" s="243" t="e">
        <f t="shared" si="32"/>
        <v>#VALUE!</v>
      </c>
      <c r="AH83" s="241" t="s">
        <v>180</v>
      </c>
      <c r="AI83" s="242">
        <f>_xlfn.AGGREGATE(9,6,C83:AG83)</f>
        <v>0</v>
      </c>
      <c r="AJ83" s="232"/>
    </row>
    <row r="84" spans="2:38" hidden="1" x14ac:dyDescent="0.15">
      <c r="B84" s="239" t="s">
        <v>209</v>
      </c>
      <c r="C84" s="240" t="e">
        <f>IF(AND(DAY(C74)&gt;=8,DAY(C74)&lt;=14,C75="土"),1,0)</f>
        <v>#VALUE!</v>
      </c>
      <c r="D84" s="240" t="e">
        <f>IF(AND(DAY(D74)&gt;=8,DAY(D74)&lt;=14,D75="土"),1,0)</f>
        <v>#VALUE!</v>
      </c>
      <c r="E84" s="240" t="e">
        <f t="shared" ref="E84:AG84" si="33">IF(AND(DAY(E74)&gt;=8,DAY(E74)&lt;=14,E75="土"),1,0)</f>
        <v>#VALUE!</v>
      </c>
      <c r="F84" s="240" t="e">
        <f t="shared" si="33"/>
        <v>#VALUE!</v>
      </c>
      <c r="G84" s="240" t="e">
        <f t="shared" si="33"/>
        <v>#VALUE!</v>
      </c>
      <c r="H84" s="240" t="e">
        <f t="shared" si="33"/>
        <v>#VALUE!</v>
      </c>
      <c r="I84" s="240" t="e">
        <f t="shared" si="33"/>
        <v>#VALUE!</v>
      </c>
      <c r="J84" s="240" t="e">
        <f t="shared" si="33"/>
        <v>#VALUE!</v>
      </c>
      <c r="K84" s="240" t="e">
        <f t="shared" si="33"/>
        <v>#VALUE!</v>
      </c>
      <c r="L84" s="240" t="e">
        <f t="shared" si="33"/>
        <v>#VALUE!</v>
      </c>
      <c r="M84" s="240" t="e">
        <f t="shared" si="33"/>
        <v>#VALUE!</v>
      </c>
      <c r="N84" s="240" t="e">
        <f t="shared" si="33"/>
        <v>#VALUE!</v>
      </c>
      <c r="O84" s="240" t="e">
        <f t="shared" si="33"/>
        <v>#VALUE!</v>
      </c>
      <c r="P84" s="240" t="e">
        <f t="shared" si="33"/>
        <v>#VALUE!</v>
      </c>
      <c r="Q84" s="240" t="e">
        <f t="shared" si="33"/>
        <v>#VALUE!</v>
      </c>
      <c r="R84" s="240" t="e">
        <f t="shared" si="33"/>
        <v>#VALUE!</v>
      </c>
      <c r="S84" s="240" t="e">
        <f t="shared" si="33"/>
        <v>#VALUE!</v>
      </c>
      <c r="T84" s="240" t="e">
        <f t="shared" si="33"/>
        <v>#VALUE!</v>
      </c>
      <c r="U84" s="240" t="e">
        <f t="shared" si="33"/>
        <v>#VALUE!</v>
      </c>
      <c r="V84" s="240" t="e">
        <f t="shared" si="33"/>
        <v>#VALUE!</v>
      </c>
      <c r="W84" s="240" t="e">
        <f t="shared" si="33"/>
        <v>#VALUE!</v>
      </c>
      <c r="X84" s="240" t="e">
        <f t="shared" si="33"/>
        <v>#VALUE!</v>
      </c>
      <c r="Y84" s="240" t="e">
        <f t="shared" si="33"/>
        <v>#VALUE!</v>
      </c>
      <c r="Z84" s="240" t="e">
        <f t="shared" si="33"/>
        <v>#VALUE!</v>
      </c>
      <c r="AA84" s="240" t="e">
        <f t="shared" si="33"/>
        <v>#VALUE!</v>
      </c>
      <c r="AB84" s="240" t="e">
        <f t="shared" si="33"/>
        <v>#VALUE!</v>
      </c>
      <c r="AC84" s="240" t="e">
        <f t="shared" si="33"/>
        <v>#VALUE!</v>
      </c>
      <c r="AD84" s="240" t="e">
        <f t="shared" si="33"/>
        <v>#VALUE!</v>
      </c>
      <c r="AE84" s="240" t="e">
        <f t="shared" si="33"/>
        <v>#VALUE!</v>
      </c>
      <c r="AF84" s="240" t="e">
        <f t="shared" si="33"/>
        <v>#VALUE!</v>
      </c>
      <c r="AG84" s="240" t="e">
        <f t="shared" si="33"/>
        <v>#VALUE!</v>
      </c>
      <c r="AH84" s="241" t="s">
        <v>179</v>
      </c>
      <c r="AI84" s="242">
        <f>_xlfn.AGGREGATE(9,6,C84:AG84)</f>
        <v>0</v>
      </c>
      <c r="AJ84" s="232"/>
    </row>
    <row r="85" spans="2:38" hidden="1" x14ac:dyDescent="0.15">
      <c r="B85" s="239" t="s">
        <v>210</v>
      </c>
      <c r="C85" s="243" t="e">
        <f>IF(AND(DAY(C74)&gt;=8,DAY(C74)&lt;=14,C75="土",OR(C80="休",C80="雨")),1,0)</f>
        <v>#VALUE!</v>
      </c>
      <c r="D85" s="243" t="e">
        <f>IF(AND(DAY(D74)&gt;=8,DAY(D74)&lt;=14,D75="土",OR(D80="休",D80="雨")),1,0)</f>
        <v>#VALUE!</v>
      </c>
      <c r="E85" s="243" t="e">
        <f t="shared" ref="E85:AG85" si="34">IF(AND(DAY(E74)&gt;=8,DAY(E74)&lt;=14,E75="土",OR(E80="休",E80="雨")),1,0)</f>
        <v>#VALUE!</v>
      </c>
      <c r="F85" s="243" t="e">
        <f t="shared" si="34"/>
        <v>#VALUE!</v>
      </c>
      <c r="G85" s="243" t="e">
        <f t="shared" si="34"/>
        <v>#VALUE!</v>
      </c>
      <c r="H85" s="243" t="e">
        <f t="shared" si="34"/>
        <v>#VALUE!</v>
      </c>
      <c r="I85" s="243" t="e">
        <f t="shared" si="34"/>
        <v>#VALUE!</v>
      </c>
      <c r="J85" s="243" t="e">
        <f t="shared" si="34"/>
        <v>#VALUE!</v>
      </c>
      <c r="K85" s="243" t="e">
        <f t="shared" si="34"/>
        <v>#VALUE!</v>
      </c>
      <c r="L85" s="243" t="e">
        <f t="shared" si="34"/>
        <v>#VALUE!</v>
      </c>
      <c r="M85" s="243" t="e">
        <f t="shared" si="34"/>
        <v>#VALUE!</v>
      </c>
      <c r="N85" s="243" t="e">
        <f t="shared" si="34"/>
        <v>#VALUE!</v>
      </c>
      <c r="O85" s="243" t="e">
        <f t="shared" si="34"/>
        <v>#VALUE!</v>
      </c>
      <c r="P85" s="243" t="e">
        <f t="shared" si="34"/>
        <v>#VALUE!</v>
      </c>
      <c r="Q85" s="243" t="e">
        <f t="shared" si="34"/>
        <v>#VALUE!</v>
      </c>
      <c r="R85" s="243" t="e">
        <f t="shared" si="34"/>
        <v>#VALUE!</v>
      </c>
      <c r="S85" s="243" t="e">
        <f t="shared" si="34"/>
        <v>#VALUE!</v>
      </c>
      <c r="T85" s="243" t="e">
        <f t="shared" si="34"/>
        <v>#VALUE!</v>
      </c>
      <c r="U85" s="243" t="e">
        <f t="shared" si="34"/>
        <v>#VALUE!</v>
      </c>
      <c r="V85" s="243" t="e">
        <f t="shared" si="34"/>
        <v>#VALUE!</v>
      </c>
      <c r="W85" s="243" t="e">
        <f t="shared" si="34"/>
        <v>#VALUE!</v>
      </c>
      <c r="X85" s="243" t="e">
        <f t="shared" si="34"/>
        <v>#VALUE!</v>
      </c>
      <c r="Y85" s="243" t="e">
        <f t="shared" si="34"/>
        <v>#VALUE!</v>
      </c>
      <c r="Z85" s="243" t="e">
        <f t="shared" si="34"/>
        <v>#VALUE!</v>
      </c>
      <c r="AA85" s="243" t="e">
        <f t="shared" si="34"/>
        <v>#VALUE!</v>
      </c>
      <c r="AB85" s="243" t="e">
        <f t="shared" si="34"/>
        <v>#VALUE!</v>
      </c>
      <c r="AC85" s="243" t="e">
        <f t="shared" si="34"/>
        <v>#VALUE!</v>
      </c>
      <c r="AD85" s="243" t="e">
        <f t="shared" si="34"/>
        <v>#VALUE!</v>
      </c>
      <c r="AE85" s="243" t="e">
        <f t="shared" si="34"/>
        <v>#VALUE!</v>
      </c>
      <c r="AF85" s="243" t="e">
        <f t="shared" si="34"/>
        <v>#VALUE!</v>
      </c>
      <c r="AG85" s="243" t="e">
        <f t="shared" si="34"/>
        <v>#VALUE!</v>
      </c>
      <c r="AH85" s="241" t="s">
        <v>180</v>
      </c>
      <c r="AI85" s="242">
        <f>_xlfn.AGGREGATE(9,6,C85:AG85)</f>
        <v>0</v>
      </c>
      <c r="AJ85" s="232"/>
    </row>
    <row r="87" spans="2:38" hidden="1" x14ac:dyDescent="0.15">
      <c r="C87" s="199" t="e">
        <f>YEAR(C90)</f>
        <v>#VALUE!</v>
      </c>
      <c r="D87" s="199" t="e">
        <f>MONTH(C90)</f>
        <v>#VALUE!</v>
      </c>
    </row>
    <row r="88" spans="2:38" x14ac:dyDescent="0.15">
      <c r="B88" s="203" t="s">
        <v>141</v>
      </c>
      <c r="C88" s="598" t="e">
        <f>C90</f>
        <v>#VALUE!</v>
      </c>
      <c r="D88" s="564"/>
      <c r="E88" s="564"/>
      <c r="F88" s="564"/>
      <c r="G88" s="564"/>
      <c r="H88" s="564"/>
      <c r="I88" s="564"/>
      <c r="J88" s="564"/>
      <c r="K88" s="564"/>
      <c r="L88" s="564"/>
      <c r="M88" s="564"/>
      <c r="N88" s="564"/>
      <c r="O88" s="564"/>
      <c r="P88" s="564"/>
      <c r="Q88" s="564"/>
      <c r="R88" s="564"/>
      <c r="S88" s="564"/>
      <c r="T88" s="564"/>
      <c r="U88" s="564"/>
      <c r="V88" s="564"/>
      <c r="W88" s="564"/>
      <c r="X88" s="564"/>
      <c r="Y88" s="564"/>
      <c r="Z88" s="564"/>
      <c r="AA88" s="564"/>
      <c r="AB88" s="564"/>
      <c r="AC88" s="564"/>
      <c r="AD88" s="564"/>
      <c r="AE88" s="564"/>
      <c r="AF88" s="564"/>
      <c r="AG88" s="564"/>
      <c r="AH88" s="564"/>
      <c r="AI88" s="565"/>
    </row>
    <row r="89" spans="2:38" hidden="1" x14ac:dyDescent="0.15">
      <c r="B89" s="245"/>
      <c r="C89" s="226" t="e">
        <f>DATE($C87,$D87,1)</f>
        <v>#VALUE!</v>
      </c>
      <c r="D89" s="226" t="e">
        <f t="shared" ref="D89:AG89" si="35">C89+1</f>
        <v>#VALUE!</v>
      </c>
      <c r="E89" s="226" t="e">
        <f t="shared" si="35"/>
        <v>#VALUE!</v>
      </c>
      <c r="F89" s="226" t="e">
        <f t="shared" si="35"/>
        <v>#VALUE!</v>
      </c>
      <c r="G89" s="226" t="e">
        <f t="shared" si="35"/>
        <v>#VALUE!</v>
      </c>
      <c r="H89" s="226" t="e">
        <f t="shared" si="35"/>
        <v>#VALUE!</v>
      </c>
      <c r="I89" s="226" t="e">
        <f t="shared" si="35"/>
        <v>#VALUE!</v>
      </c>
      <c r="J89" s="226" t="e">
        <f t="shared" si="35"/>
        <v>#VALUE!</v>
      </c>
      <c r="K89" s="226" t="e">
        <f t="shared" si="35"/>
        <v>#VALUE!</v>
      </c>
      <c r="L89" s="226" t="e">
        <f t="shared" si="35"/>
        <v>#VALUE!</v>
      </c>
      <c r="M89" s="226" t="e">
        <f t="shared" si="35"/>
        <v>#VALUE!</v>
      </c>
      <c r="N89" s="226" t="e">
        <f t="shared" si="35"/>
        <v>#VALUE!</v>
      </c>
      <c r="O89" s="226" t="e">
        <f t="shared" si="35"/>
        <v>#VALUE!</v>
      </c>
      <c r="P89" s="226" t="e">
        <f t="shared" si="35"/>
        <v>#VALUE!</v>
      </c>
      <c r="Q89" s="226" t="e">
        <f t="shared" si="35"/>
        <v>#VALUE!</v>
      </c>
      <c r="R89" s="226" t="e">
        <f t="shared" si="35"/>
        <v>#VALUE!</v>
      </c>
      <c r="S89" s="226" t="e">
        <f t="shared" si="35"/>
        <v>#VALUE!</v>
      </c>
      <c r="T89" s="226" t="e">
        <f t="shared" si="35"/>
        <v>#VALUE!</v>
      </c>
      <c r="U89" s="226" t="e">
        <f t="shared" si="35"/>
        <v>#VALUE!</v>
      </c>
      <c r="V89" s="226" t="e">
        <f t="shared" si="35"/>
        <v>#VALUE!</v>
      </c>
      <c r="W89" s="226" t="e">
        <f t="shared" si="35"/>
        <v>#VALUE!</v>
      </c>
      <c r="X89" s="226" t="e">
        <f t="shared" si="35"/>
        <v>#VALUE!</v>
      </c>
      <c r="Y89" s="226" t="e">
        <f t="shared" si="35"/>
        <v>#VALUE!</v>
      </c>
      <c r="Z89" s="226" t="e">
        <f t="shared" si="35"/>
        <v>#VALUE!</v>
      </c>
      <c r="AA89" s="226" t="e">
        <f t="shared" si="35"/>
        <v>#VALUE!</v>
      </c>
      <c r="AB89" s="226" t="e">
        <f t="shared" si="35"/>
        <v>#VALUE!</v>
      </c>
      <c r="AC89" s="226" t="e">
        <f t="shared" si="35"/>
        <v>#VALUE!</v>
      </c>
      <c r="AD89" s="226" t="e">
        <f t="shared" si="35"/>
        <v>#VALUE!</v>
      </c>
      <c r="AE89" s="226" t="e">
        <f t="shared" si="35"/>
        <v>#VALUE!</v>
      </c>
      <c r="AF89" s="226" t="e">
        <f t="shared" si="35"/>
        <v>#VALUE!</v>
      </c>
      <c r="AG89" s="226" t="e">
        <f t="shared" si="35"/>
        <v>#VALUE!</v>
      </c>
      <c r="AH89" s="246"/>
      <c r="AI89" s="247"/>
    </row>
    <row r="90" spans="2:38" x14ac:dyDescent="0.15">
      <c r="B90" s="248" t="s">
        <v>145</v>
      </c>
      <c r="C90" s="249" t="e">
        <f>IF(EDATE(C73,1)&gt;$G$5,"",EDATE(C73,1))</f>
        <v>#VALUE!</v>
      </c>
      <c r="D90" s="226" t="e">
        <f t="shared" ref="D90:AG90" si="36">IF(D89&gt;$G$5,"",IF(C90=EOMONTH(DATE($C87,$D87,1),0),"",IF(C90="","",C90+1)))</f>
        <v>#VALUE!</v>
      </c>
      <c r="E90" s="226" t="e">
        <f t="shared" si="36"/>
        <v>#VALUE!</v>
      </c>
      <c r="F90" s="226" t="e">
        <f t="shared" si="36"/>
        <v>#VALUE!</v>
      </c>
      <c r="G90" s="226" t="e">
        <f t="shared" si="36"/>
        <v>#VALUE!</v>
      </c>
      <c r="H90" s="226" t="e">
        <f t="shared" si="36"/>
        <v>#VALUE!</v>
      </c>
      <c r="I90" s="226" t="e">
        <f t="shared" si="36"/>
        <v>#VALUE!</v>
      </c>
      <c r="J90" s="226" t="e">
        <f t="shared" si="36"/>
        <v>#VALUE!</v>
      </c>
      <c r="K90" s="226" t="e">
        <f t="shared" si="36"/>
        <v>#VALUE!</v>
      </c>
      <c r="L90" s="226" t="e">
        <f t="shared" si="36"/>
        <v>#VALUE!</v>
      </c>
      <c r="M90" s="226" t="e">
        <f t="shared" si="36"/>
        <v>#VALUE!</v>
      </c>
      <c r="N90" s="226" t="e">
        <f t="shared" si="36"/>
        <v>#VALUE!</v>
      </c>
      <c r="O90" s="226" t="e">
        <f t="shared" si="36"/>
        <v>#VALUE!</v>
      </c>
      <c r="P90" s="226" t="e">
        <f t="shared" si="36"/>
        <v>#VALUE!</v>
      </c>
      <c r="Q90" s="226" t="e">
        <f t="shared" si="36"/>
        <v>#VALUE!</v>
      </c>
      <c r="R90" s="226" t="e">
        <f t="shared" si="36"/>
        <v>#VALUE!</v>
      </c>
      <c r="S90" s="226" t="e">
        <f t="shared" si="36"/>
        <v>#VALUE!</v>
      </c>
      <c r="T90" s="226" t="e">
        <f t="shared" si="36"/>
        <v>#VALUE!</v>
      </c>
      <c r="U90" s="226" t="e">
        <f t="shared" si="36"/>
        <v>#VALUE!</v>
      </c>
      <c r="V90" s="226" t="e">
        <f t="shared" si="36"/>
        <v>#VALUE!</v>
      </c>
      <c r="W90" s="226" t="e">
        <f t="shared" si="36"/>
        <v>#VALUE!</v>
      </c>
      <c r="X90" s="226" t="e">
        <f t="shared" si="36"/>
        <v>#VALUE!</v>
      </c>
      <c r="Y90" s="226" t="e">
        <f t="shared" si="36"/>
        <v>#VALUE!</v>
      </c>
      <c r="Z90" s="226" t="e">
        <f t="shared" si="36"/>
        <v>#VALUE!</v>
      </c>
      <c r="AA90" s="226" t="e">
        <f t="shared" si="36"/>
        <v>#VALUE!</v>
      </c>
      <c r="AB90" s="226" t="e">
        <f t="shared" si="36"/>
        <v>#VALUE!</v>
      </c>
      <c r="AC90" s="226" t="e">
        <f t="shared" si="36"/>
        <v>#VALUE!</v>
      </c>
      <c r="AD90" s="226" t="e">
        <f t="shared" si="36"/>
        <v>#VALUE!</v>
      </c>
      <c r="AE90" s="226" t="e">
        <f t="shared" si="36"/>
        <v>#VALUE!</v>
      </c>
      <c r="AF90" s="226" t="e">
        <f t="shared" si="36"/>
        <v>#VALUE!</v>
      </c>
      <c r="AG90" s="226" t="e">
        <f t="shared" si="36"/>
        <v>#VALUE!</v>
      </c>
      <c r="AH90" s="227" t="s">
        <v>177</v>
      </c>
      <c r="AI90" s="228">
        <f>+COUNTIFS(C91:AG91,"土",C92:AG92,"")+COUNTIFS(C91:AG91,"日",C92:AG92,"")</f>
        <v>0</v>
      </c>
    </row>
    <row r="91" spans="2:38" x14ac:dyDescent="0.15">
      <c r="B91" s="220" t="s">
        <v>65</v>
      </c>
      <c r="C91" s="229" t="str">
        <f>IFERROR(TEXT(WEEKDAY(+C90),"aaa"),"")</f>
        <v/>
      </c>
      <c r="D91" s="229" t="str">
        <f t="shared" ref="D91:AG91" si="37">IFERROR(TEXT(WEEKDAY(+D90),"aaa"),"")</f>
        <v/>
      </c>
      <c r="E91" s="229" t="str">
        <f t="shared" si="37"/>
        <v/>
      </c>
      <c r="F91" s="229" t="str">
        <f t="shared" si="37"/>
        <v/>
      </c>
      <c r="G91" s="229" t="str">
        <f t="shared" si="37"/>
        <v/>
      </c>
      <c r="H91" s="229" t="str">
        <f t="shared" si="37"/>
        <v/>
      </c>
      <c r="I91" s="229" t="str">
        <f t="shared" si="37"/>
        <v/>
      </c>
      <c r="J91" s="229" t="str">
        <f t="shared" si="37"/>
        <v/>
      </c>
      <c r="K91" s="229" t="str">
        <f t="shared" si="37"/>
        <v/>
      </c>
      <c r="L91" s="229" t="str">
        <f t="shared" si="37"/>
        <v/>
      </c>
      <c r="M91" s="229" t="str">
        <f t="shared" si="37"/>
        <v/>
      </c>
      <c r="N91" s="229" t="str">
        <f t="shared" si="37"/>
        <v/>
      </c>
      <c r="O91" s="229" t="str">
        <f t="shared" si="37"/>
        <v/>
      </c>
      <c r="P91" s="229" t="str">
        <f t="shared" si="37"/>
        <v/>
      </c>
      <c r="Q91" s="229" t="str">
        <f t="shared" si="37"/>
        <v/>
      </c>
      <c r="R91" s="229" t="str">
        <f t="shared" si="37"/>
        <v/>
      </c>
      <c r="S91" s="229" t="str">
        <f t="shared" si="37"/>
        <v/>
      </c>
      <c r="T91" s="229" t="str">
        <f t="shared" si="37"/>
        <v/>
      </c>
      <c r="U91" s="229" t="str">
        <f t="shared" si="37"/>
        <v/>
      </c>
      <c r="V91" s="229" t="str">
        <f t="shared" si="37"/>
        <v/>
      </c>
      <c r="W91" s="229" t="str">
        <f t="shared" si="37"/>
        <v/>
      </c>
      <c r="X91" s="229" t="str">
        <f t="shared" si="37"/>
        <v/>
      </c>
      <c r="Y91" s="229" t="str">
        <f t="shared" si="37"/>
        <v/>
      </c>
      <c r="Z91" s="229" t="str">
        <f t="shared" si="37"/>
        <v/>
      </c>
      <c r="AA91" s="229" t="str">
        <f t="shared" si="37"/>
        <v/>
      </c>
      <c r="AB91" s="229" t="str">
        <f t="shared" si="37"/>
        <v/>
      </c>
      <c r="AC91" s="229" t="str">
        <f t="shared" si="37"/>
        <v/>
      </c>
      <c r="AD91" s="229" t="str">
        <f t="shared" si="37"/>
        <v/>
      </c>
      <c r="AE91" s="229" t="str">
        <f t="shared" si="37"/>
        <v/>
      </c>
      <c r="AF91" s="229" t="str">
        <f t="shared" si="37"/>
        <v/>
      </c>
      <c r="AG91" s="229" t="str">
        <f t="shared" si="37"/>
        <v/>
      </c>
      <c r="AH91" s="227" t="s">
        <v>178</v>
      </c>
      <c r="AI91" s="228">
        <f>+COUNTIF(C92:AG92,"夏休")+COUNTIF(C92:AG92,"冬休")+COUNTIF(C92:AG92,"中止")</f>
        <v>0</v>
      </c>
    </row>
    <row r="92" spans="2:38" ht="13.5" customHeight="1" x14ac:dyDescent="0.15">
      <c r="B92" s="566" t="s">
        <v>149</v>
      </c>
      <c r="C92" s="568"/>
      <c r="D92" s="563"/>
      <c r="E92" s="563"/>
      <c r="F92" s="563"/>
      <c r="G92" s="563"/>
      <c r="H92" s="563"/>
      <c r="I92" s="563"/>
      <c r="J92" s="563"/>
      <c r="K92" s="563"/>
      <c r="L92" s="563"/>
      <c r="M92" s="563"/>
      <c r="N92" s="563"/>
      <c r="O92" s="563"/>
      <c r="P92" s="563"/>
      <c r="Q92" s="563"/>
      <c r="R92" s="563"/>
      <c r="S92" s="563"/>
      <c r="T92" s="563"/>
      <c r="U92" s="563"/>
      <c r="V92" s="563"/>
      <c r="W92" s="563"/>
      <c r="X92" s="563"/>
      <c r="Y92" s="563"/>
      <c r="Z92" s="563"/>
      <c r="AA92" s="563"/>
      <c r="AB92" s="563"/>
      <c r="AC92" s="563"/>
      <c r="AD92" s="563"/>
      <c r="AE92" s="563"/>
      <c r="AF92" s="563"/>
      <c r="AG92" s="589"/>
      <c r="AH92" s="230" t="s">
        <v>66</v>
      </c>
      <c r="AI92" s="231">
        <f>COUNT(C90:AG90)-AI91</f>
        <v>0</v>
      </c>
    </row>
    <row r="93" spans="2:38" ht="13.5" customHeight="1" x14ac:dyDescent="0.15">
      <c r="B93" s="567"/>
      <c r="C93" s="568"/>
      <c r="D93" s="563"/>
      <c r="E93" s="563"/>
      <c r="F93" s="563"/>
      <c r="G93" s="563"/>
      <c r="H93" s="563"/>
      <c r="I93" s="563"/>
      <c r="J93" s="563"/>
      <c r="K93" s="563"/>
      <c r="L93" s="563"/>
      <c r="M93" s="563"/>
      <c r="N93" s="563"/>
      <c r="O93" s="563"/>
      <c r="P93" s="563"/>
      <c r="Q93" s="563"/>
      <c r="R93" s="563"/>
      <c r="S93" s="563"/>
      <c r="T93" s="563"/>
      <c r="U93" s="563"/>
      <c r="V93" s="563"/>
      <c r="W93" s="563"/>
      <c r="X93" s="563"/>
      <c r="Y93" s="563"/>
      <c r="Z93" s="563"/>
      <c r="AA93" s="563"/>
      <c r="AB93" s="563"/>
      <c r="AC93" s="563"/>
      <c r="AD93" s="563"/>
      <c r="AE93" s="563"/>
      <c r="AF93" s="563"/>
      <c r="AG93" s="589"/>
      <c r="AH93" s="230" t="s">
        <v>67</v>
      </c>
      <c r="AI93" s="231">
        <f>+COUNTIF(C94:AG95,"休")</f>
        <v>0</v>
      </c>
      <c r="AJ93" s="232" t="e">
        <f>IF(AI94&gt;0.285,"",IF(AI93&lt;AI90,"←計画日数が足りません",""))</f>
        <v>#DIV/0!</v>
      </c>
    </row>
    <row r="94" spans="2:38" ht="13.5" customHeight="1" x14ac:dyDescent="0.15">
      <c r="B94" s="590" t="s">
        <v>60</v>
      </c>
      <c r="C94" s="591"/>
      <c r="D94" s="588"/>
      <c r="E94" s="588"/>
      <c r="F94" s="588"/>
      <c r="G94" s="588"/>
      <c r="H94" s="588"/>
      <c r="I94" s="592"/>
      <c r="J94" s="588"/>
      <c r="K94" s="588"/>
      <c r="L94" s="588"/>
      <c r="M94" s="588"/>
      <c r="N94" s="588"/>
      <c r="O94" s="588"/>
      <c r="P94" s="592"/>
      <c r="Q94" s="588"/>
      <c r="R94" s="588"/>
      <c r="S94" s="588"/>
      <c r="T94" s="588"/>
      <c r="U94" s="588"/>
      <c r="V94" s="588"/>
      <c r="W94" s="592"/>
      <c r="X94" s="588"/>
      <c r="Y94" s="588"/>
      <c r="Z94" s="588"/>
      <c r="AA94" s="588"/>
      <c r="AB94" s="588"/>
      <c r="AC94" s="588"/>
      <c r="AD94" s="592"/>
      <c r="AE94" s="588"/>
      <c r="AF94" s="588"/>
      <c r="AG94" s="606"/>
      <c r="AH94" s="230" t="s">
        <v>68</v>
      </c>
      <c r="AI94" s="233" t="e">
        <f>+AI93/AI92</f>
        <v>#DIV/0!</v>
      </c>
    </row>
    <row r="95" spans="2:38" x14ac:dyDescent="0.15">
      <c r="B95" s="590"/>
      <c r="C95" s="591"/>
      <c r="D95" s="588"/>
      <c r="E95" s="588"/>
      <c r="F95" s="588"/>
      <c r="G95" s="588"/>
      <c r="H95" s="588"/>
      <c r="I95" s="592"/>
      <c r="J95" s="588"/>
      <c r="K95" s="588"/>
      <c r="L95" s="588"/>
      <c r="M95" s="588"/>
      <c r="N95" s="588"/>
      <c r="O95" s="588"/>
      <c r="P95" s="592"/>
      <c r="Q95" s="588"/>
      <c r="R95" s="588"/>
      <c r="S95" s="588"/>
      <c r="T95" s="588"/>
      <c r="U95" s="588"/>
      <c r="V95" s="588"/>
      <c r="W95" s="592"/>
      <c r="X95" s="588"/>
      <c r="Y95" s="588"/>
      <c r="Z95" s="588"/>
      <c r="AA95" s="588"/>
      <c r="AB95" s="588"/>
      <c r="AC95" s="588"/>
      <c r="AD95" s="592"/>
      <c r="AE95" s="588"/>
      <c r="AF95" s="588"/>
      <c r="AG95" s="606"/>
      <c r="AH95" s="230" t="s">
        <v>57</v>
      </c>
      <c r="AI95" s="231">
        <f>+COUNTA(C96:AG97)</f>
        <v>0</v>
      </c>
    </row>
    <row r="96" spans="2:38" x14ac:dyDescent="0.15">
      <c r="B96" s="594" t="s">
        <v>62</v>
      </c>
      <c r="C96" s="596"/>
      <c r="D96" s="592"/>
      <c r="E96" s="592"/>
      <c r="F96" s="592"/>
      <c r="G96" s="592"/>
      <c r="H96" s="592"/>
      <c r="I96" s="600"/>
      <c r="J96" s="592"/>
      <c r="K96" s="592"/>
      <c r="L96" s="592"/>
      <c r="M96" s="592"/>
      <c r="N96" s="592"/>
      <c r="O96" s="592"/>
      <c r="P96" s="600"/>
      <c r="Q96" s="592"/>
      <c r="R96" s="592"/>
      <c r="S96" s="592"/>
      <c r="T96" s="592"/>
      <c r="U96" s="592"/>
      <c r="V96" s="592"/>
      <c r="W96" s="600"/>
      <c r="X96" s="592"/>
      <c r="Y96" s="592"/>
      <c r="Z96" s="592"/>
      <c r="AA96" s="592"/>
      <c r="AB96" s="592"/>
      <c r="AC96" s="592"/>
      <c r="AD96" s="600"/>
      <c r="AE96" s="592"/>
      <c r="AF96" s="592"/>
      <c r="AG96" s="609"/>
      <c r="AH96" s="234" t="s">
        <v>69</v>
      </c>
      <c r="AI96" s="235" t="e">
        <f>+AI95/AI92</f>
        <v>#DIV/0!</v>
      </c>
      <c r="AL96" s="199">
        <f>+COUNTIF(C94:AG95,"休")</f>
        <v>0</v>
      </c>
    </row>
    <row r="97" spans="2:38" x14ac:dyDescent="0.15">
      <c r="B97" s="595"/>
      <c r="C97" s="597"/>
      <c r="D97" s="593"/>
      <c r="E97" s="593"/>
      <c r="F97" s="593"/>
      <c r="G97" s="593"/>
      <c r="H97" s="593"/>
      <c r="I97" s="593"/>
      <c r="J97" s="593"/>
      <c r="K97" s="593"/>
      <c r="L97" s="593"/>
      <c r="M97" s="593"/>
      <c r="N97" s="593"/>
      <c r="O97" s="593"/>
      <c r="P97" s="593"/>
      <c r="Q97" s="593"/>
      <c r="R97" s="593"/>
      <c r="S97" s="593"/>
      <c r="T97" s="593"/>
      <c r="U97" s="593"/>
      <c r="V97" s="593"/>
      <c r="W97" s="593"/>
      <c r="X97" s="593"/>
      <c r="Y97" s="593"/>
      <c r="Z97" s="593"/>
      <c r="AA97" s="593"/>
      <c r="AB97" s="593"/>
      <c r="AC97" s="593"/>
      <c r="AD97" s="593"/>
      <c r="AE97" s="593"/>
      <c r="AF97" s="593"/>
      <c r="AG97" s="610"/>
      <c r="AH97" s="236" t="s">
        <v>153</v>
      </c>
      <c r="AI97" s="237" t="str">
        <f>IF(7&gt;AI92,"対象外",IF(OR(AI96&gt;=0.285,AI95&gt;=AI90),"OK","NG"))</f>
        <v>対象外</v>
      </c>
      <c r="AJ97" s="232" t="str">
        <f>IF(AI97="対象外","←７日間に満たない期間は達成判定の対象外",IF(AI97="NG","←月単位未達成","←月単位達成"))</f>
        <v>←７日間に満たない期間は達成判定の対象外</v>
      </c>
      <c r="AL97" s="238" t="str">
        <f>IF(7&gt;AI92,"対象外",IF(AL96&gt;=AI90,"OK","NG"))</f>
        <v>対象外</v>
      </c>
    </row>
    <row r="98" spans="2:38" hidden="1" x14ac:dyDescent="0.15">
      <c r="B98" s="239" t="s">
        <v>207</v>
      </c>
      <c r="C98" s="240" t="e">
        <f t="shared" ref="C98:AG98" si="38">IF(AND(DAY(C90)&gt;=22,DAY(C90)&lt;=28,C91="土"),1,0)</f>
        <v>#VALUE!</v>
      </c>
      <c r="D98" s="240" t="e">
        <f t="shared" si="38"/>
        <v>#VALUE!</v>
      </c>
      <c r="E98" s="240" t="e">
        <f t="shared" si="38"/>
        <v>#VALUE!</v>
      </c>
      <c r="F98" s="240" t="e">
        <f t="shared" si="38"/>
        <v>#VALUE!</v>
      </c>
      <c r="G98" s="240" t="e">
        <f t="shared" si="38"/>
        <v>#VALUE!</v>
      </c>
      <c r="H98" s="240" t="e">
        <f t="shared" si="38"/>
        <v>#VALUE!</v>
      </c>
      <c r="I98" s="240" t="e">
        <f t="shared" si="38"/>
        <v>#VALUE!</v>
      </c>
      <c r="J98" s="240" t="e">
        <f t="shared" si="38"/>
        <v>#VALUE!</v>
      </c>
      <c r="K98" s="240" t="e">
        <f t="shared" si="38"/>
        <v>#VALUE!</v>
      </c>
      <c r="L98" s="240" t="e">
        <f t="shared" si="38"/>
        <v>#VALUE!</v>
      </c>
      <c r="M98" s="240" t="e">
        <f t="shared" si="38"/>
        <v>#VALUE!</v>
      </c>
      <c r="N98" s="240" t="e">
        <f t="shared" si="38"/>
        <v>#VALUE!</v>
      </c>
      <c r="O98" s="240" t="e">
        <f t="shared" si="38"/>
        <v>#VALUE!</v>
      </c>
      <c r="P98" s="240" t="e">
        <f t="shared" si="38"/>
        <v>#VALUE!</v>
      </c>
      <c r="Q98" s="240" t="e">
        <f t="shared" si="38"/>
        <v>#VALUE!</v>
      </c>
      <c r="R98" s="240" t="e">
        <f t="shared" si="38"/>
        <v>#VALUE!</v>
      </c>
      <c r="S98" s="240" t="e">
        <f t="shared" si="38"/>
        <v>#VALUE!</v>
      </c>
      <c r="T98" s="240" t="e">
        <f t="shared" si="38"/>
        <v>#VALUE!</v>
      </c>
      <c r="U98" s="240" t="e">
        <f t="shared" si="38"/>
        <v>#VALUE!</v>
      </c>
      <c r="V98" s="240" t="e">
        <f t="shared" si="38"/>
        <v>#VALUE!</v>
      </c>
      <c r="W98" s="240" t="e">
        <f t="shared" si="38"/>
        <v>#VALUE!</v>
      </c>
      <c r="X98" s="240" t="e">
        <f t="shared" si="38"/>
        <v>#VALUE!</v>
      </c>
      <c r="Y98" s="240" t="e">
        <f t="shared" si="38"/>
        <v>#VALUE!</v>
      </c>
      <c r="Z98" s="240" t="e">
        <f t="shared" si="38"/>
        <v>#VALUE!</v>
      </c>
      <c r="AA98" s="240" t="e">
        <f t="shared" si="38"/>
        <v>#VALUE!</v>
      </c>
      <c r="AB98" s="240" t="e">
        <f t="shared" si="38"/>
        <v>#VALUE!</v>
      </c>
      <c r="AC98" s="240" t="e">
        <f t="shared" si="38"/>
        <v>#VALUE!</v>
      </c>
      <c r="AD98" s="240" t="e">
        <f t="shared" si="38"/>
        <v>#VALUE!</v>
      </c>
      <c r="AE98" s="240" t="e">
        <f t="shared" si="38"/>
        <v>#VALUE!</v>
      </c>
      <c r="AF98" s="240" t="e">
        <f t="shared" si="38"/>
        <v>#VALUE!</v>
      </c>
      <c r="AG98" s="240" t="e">
        <f t="shared" si="38"/>
        <v>#VALUE!</v>
      </c>
      <c r="AH98" s="241" t="s">
        <v>179</v>
      </c>
      <c r="AI98" s="242">
        <f>_xlfn.AGGREGATE(9,6,C98:AG98)</f>
        <v>0</v>
      </c>
      <c r="AJ98" s="232"/>
    </row>
    <row r="99" spans="2:38" hidden="1" x14ac:dyDescent="0.15">
      <c r="B99" s="239" t="s">
        <v>208</v>
      </c>
      <c r="C99" s="243" t="e">
        <f t="shared" ref="C99:AG99" si="39">IF(AND(DAY(C90)&gt;=22,DAY(C90)&lt;=28,C91="土",OR(C96="休",C96="雨")),1,0)</f>
        <v>#VALUE!</v>
      </c>
      <c r="D99" s="243" t="e">
        <f t="shared" si="39"/>
        <v>#VALUE!</v>
      </c>
      <c r="E99" s="243" t="e">
        <f t="shared" si="39"/>
        <v>#VALUE!</v>
      </c>
      <c r="F99" s="243" t="e">
        <f t="shared" si="39"/>
        <v>#VALUE!</v>
      </c>
      <c r="G99" s="243" t="e">
        <f t="shared" si="39"/>
        <v>#VALUE!</v>
      </c>
      <c r="H99" s="243" t="e">
        <f t="shared" si="39"/>
        <v>#VALUE!</v>
      </c>
      <c r="I99" s="243" t="e">
        <f t="shared" si="39"/>
        <v>#VALUE!</v>
      </c>
      <c r="J99" s="243" t="e">
        <f t="shared" si="39"/>
        <v>#VALUE!</v>
      </c>
      <c r="K99" s="243" t="e">
        <f t="shared" si="39"/>
        <v>#VALUE!</v>
      </c>
      <c r="L99" s="243" t="e">
        <f t="shared" si="39"/>
        <v>#VALUE!</v>
      </c>
      <c r="M99" s="243" t="e">
        <f t="shared" si="39"/>
        <v>#VALUE!</v>
      </c>
      <c r="N99" s="243" t="e">
        <f t="shared" si="39"/>
        <v>#VALUE!</v>
      </c>
      <c r="O99" s="243" t="e">
        <f t="shared" si="39"/>
        <v>#VALUE!</v>
      </c>
      <c r="P99" s="243" t="e">
        <f t="shared" si="39"/>
        <v>#VALUE!</v>
      </c>
      <c r="Q99" s="243" t="e">
        <f t="shared" si="39"/>
        <v>#VALUE!</v>
      </c>
      <c r="R99" s="243" t="e">
        <f t="shared" si="39"/>
        <v>#VALUE!</v>
      </c>
      <c r="S99" s="243" t="e">
        <f t="shared" si="39"/>
        <v>#VALUE!</v>
      </c>
      <c r="T99" s="243" t="e">
        <f t="shared" si="39"/>
        <v>#VALUE!</v>
      </c>
      <c r="U99" s="243" t="e">
        <f t="shared" si="39"/>
        <v>#VALUE!</v>
      </c>
      <c r="V99" s="243" t="e">
        <f t="shared" si="39"/>
        <v>#VALUE!</v>
      </c>
      <c r="W99" s="243" t="e">
        <f t="shared" si="39"/>
        <v>#VALUE!</v>
      </c>
      <c r="X99" s="243" t="e">
        <f t="shared" si="39"/>
        <v>#VALUE!</v>
      </c>
      <c r="Y99" s="243" t="e">
        <f t="shared" si="39"/>
        <v>#VALUE!</v>
      </c>
      <c r="Z99" s="243" t="e">
        <f t="shared" si="39"/>
        <v>#VALUE!</v>
      </c>
      <c r="AA99" s="243" t="e">
        <f t="shared" si="39"/>
        <v>#VALUE!</v>
      </c>
      <c r="AB99" s="243" t="e">
        <f t="shared" si="39"/>
        <v>#VALUE!</v>
      </c>
      <c r="AC99" s="243" t="e">
        <f t="shared" si="39"/>
        <v>#VALUE!</v>
      </c>
      <c r="AD99" s="243" t="e">
        <f t="shared" si="39"/>
        <v>#VALUE!</v>
      </c>
      <c r="AE99" s="243" t="e">
        <f t="shared" si="39"/>
        <v>#VALUE!</v>
      </c>
      <c r="AF99" s="243" t="e">
        <f t="shared" si="39"/>
        <v>#VALUE!</v>
      </c>
      <c r="AG99" s="243" t="e">
        <f t="shared" si="39"/>
        <v>#VALUE!</v>
      </c>
      <c r="AH99" s="241" t="s">
        <v>180</v>
      </c>
      <c r="AI99" s="242">
        <f>_xlfn.AGGREGATE(9,6,C99:AG99)</f>
        <v>0</v>
      </c>
      <c r="AJ99" s="232"/>
    </row>
    <row r="100" spans="2:38" hidden="1" x14ac:dyDescent="0.15">
      <c r="B100" s="239" t="s">
        <v>209</v>
      </c>
      <c r="C100" s="240" t="e">
        <f>IF(AND(DAY(C90)&gt;=8,DAY(C90)&lt;=14,C91="土"),1,0)</f>
        <v>#VALUE!</v>
      </c>
      <c r="D100" s="240" t="e">
        <f>IF(AND(DAY(D90)&gt;=8,DAY(D90)&lt;=14,D91="土"),1,0)</f>
        <v>#VALUE!</v>
      </c>
      <c r="E100" s="240" t="e">
        <f t="shared" ref="E100:AG100" si="40">IF(AND(DAY(E90)&gt;=8,DAY(E90)&lt;=14,E91="土"),1,0)</f>
        <v>#VALUE!</v>
      </c>
      <c r="F100" s="240" t="e">
        <f t="shared" si="40"/>
        <v>#VALUE!</v>
      </c>
      <c r="G100" s="240" t="e">
        <f t="shared" si="40"/>
        <v>#VALUE!</v>
      </c>
      <c r="H100" s="240" t="e">
        <f t="shared" si="40"/>
        <v>#VALUE!</v>
      </c>
      <c r="I100" s="240" t="e">
        <f t="shared" si="40"/>
        <v>#VALUE!</v>
      </c>
      <c r="J100" s="240" t="e">
        <f t="shared" si="40"/>
        <v>#VALUE!</v>
      </c>
      <c r="K100" s="240" t="e">
        <f t="shared" si="40"/>
        <v>#VALUE!</v>
      </c>
      <c r="L100" s="240" t="e">
        <f t="shared" si="40"/>
        <v>#VALUE!</v>
      </c>
      <c r="M100" s="240" t="e">
        <f t="shared" si="40"/>
        <v>#VALUE!</v>
      </c>
      <c r="N100" s="240" t="e">
        <f t="shared" si="40"/>
        <v>#VALUE!</v>
      </c>
      <c r="O100" s="240" t="e">
        <f t="shared" si="40"/>
        <v>#VALUE!</v>
      </c>
      <c r="P100" s="240" t="e">
        <f t="shared" si="40"/>
        <v>#VALUE!</v>
      </c>
      <c r="Q100" s="240" t="e">
        <f t="shared" si="40"/>
        <v>#VALUE!</v>
      </c>
      <c r="R100" s="240" t="e">
        <f t="shared" si="40"/>
        <v>#VALUE!</v>
      </c>
      <c r="S100" s="240" t="e">
        <f t="shared" si="40"/>
        <v>#VALUE!</v>
      </c>
      <c r="T100" s="240" t="e">
        <f t="shared" si="40"/>
        <v>#VALUE!</v>
      </c>
      <c r="U100" s="240" t="e">
        <f t="shared" si="40"/>
        <v>#VALUE!</v>
      </c>
      <c r="V100" s="240" t="e">
        <f t="shared" si="40"/>
        <v>#VALUE!</v>
      </c>
      <c r="W100" s="240" t="e">
        <f t="shared" si="40"/>
        <v>#VALUE!</v>
      </c>
      <c r="X100" s="240" t="e">
        <f t="shared" si="40"/>
        <v>#VALUE!</v>
      </c>
      <c r="Y100" s="240" t="e">
        <f t="shared" si="40"/>
        <v>#VALUE!</v>
      </c>
      <c r="Z100" s="240" t="e">
        <f t="shared" si="40"/>
        <v>#VALUE!</v>
      </c>
      <c r="AA100" s="240" t="e">
        <f t="shared" si="40"/>
        <v>#VALUE!</v>
      </c>
      <c r="AB100" s="240" t="e">
        <f t="shared" si="40"/>
        <v>#VALUE!</v>
      </c>
      <c r="AC100" s="240" t="e">
        <f t="shared" si="40"/>
        <v>#VALUE!</v>
      </c>
      <c r="AD100" s="240" t="e">
        <f t="shared" si="40"/>
        <v>#VALUE!</v>
      </c>
      <c r="AE100" s="240" t="e">
        <f t="shared" si="40"/>
        <v>#VALUE!</v>
      </c>
      <c r="AF100" s="240" t="e">
        <f t="shared" si="40"/>
        <v>#VALUE!</v>
      </c>
      <c r="AG100" s="240" t="e">
        <f t="shared" si="40"/>
        <v>#VALUE!</v>
      </c>
      <c r="AH100" s="241" t="s">
        <v>179</v>
      </c>
      <c r="AI100" s="242">
        <f>_xlfn.AGGREGATE(9,6,C100:AG100)</f>
        <v>0</v>
      </c>
      <c r="AJ100" s="232"/>
    </row>
    <row r="101" spans="2:38" hidden="1" x14ac:dyDescent="0.15">
      <c r="B101" s="239" t="s">
        <v>210</v>
      </c>
      <c r="C101" s="243" t="e">
        <f>IF(AND(DAY(C90)&gt;=8,DAY(C90)&lt;=14,C91="土",OR(C96="休",C96="雨")),1,0)</f>
        <v>#VALUE!</v>
      </c>
      <c r="D101" s="243" t="e">
        <f>IF(AND(DAY(D90)&gt;=8,DAY(D90)&lt;=14,D91="土",OR(D96="休",D96="雨")),1,0)</f>
        <v>#VALUE!</v>
      </c>
      <c r="E101" s="243" t="e">
        <f t="shared" ref="E101:AG101" si="41">IF(AND(DAY(E90)&gt;=8,DAY(E90)&lt;=14,E91="土",OR(E96="休",E96="雨")),1,0)</f>
        <v>#VALUE!</v>
      </c>
      <c r="F101" s="243" t="e">
        <f t="shared" si="41"/>
        <v>#VALUE!</v>
      </c>
      <c r="G101" s="243" t="e">
        <f t="shared" si="41"/>
        <v>#VALUE!</v>
      </c>
      <c r="H101" s="243" t="e">
        <f t="shared" si="41"/>
        <v>#VALUE!</v>
      </c>
      <c r="I101" s="243" t="e">
        <f t="shared" si="41"/>
        <v>#VALUE!</v>
      </c>
      <c r="J101" s="243" t="e">
        <f t="shared" si="41"/>
        <v>#VALUE!</v>
      </c>
      <c r="K101" s="243" t="e">
        <f t="shared" si="41"/>
        <v>#VALUE!</v>
      </c>
      <c r="L101" s="243" t="e">
        <f t="shared" si="41"/>
        <v>#VALUE!</v>
      </c>
      <c r="M101" s="243" t="e">
        <f t="shared" si="41"/>
        <v>#VALUE!</v>
      </c>
      <c r="N101" s="243" t="e">
        <f t="shared" si="41"/>
        <v>#VALUE!</v>
      </c>
      <c r="O101" s="243" t="e">
        <f t="shared" si="41"/>
        <v>#VALUE!</v>
      </c>
      <c r="P101" s="243" t="e">
        <f t="shared" si="41"/>
        <v>#VALUE!</v>
      </c>
      <c r="Q101" s="243" t="e">
        <f t="shared" si="41"/>
        <v>#VALUE!</v>
      </c>
      <c r="R101" s="243" t="e">
        <f t="shared" si="41"/>
        <v>#VALUE!</v>
      </c>
      <c r="S101" s="243" t="e">
        <f t="shared" si="41"/>
        <v>#VALUE!</v>
      </c>
      <c r="T101" s="243" t="e">
        <f t="shared" si="41"/>
        <v>#VALUE!</v>
      </c>
      <c r="U101" s="243" t="e">
        <f t="shared" si="41"/>
        <v>#VALUE!</v>
      </c>
      <c r="V101" s="243" t="e">
        <f t="shared" si="41"/>
        <v>#VALUE!</v>
      </c>
      <c r="W101" s="243" t="e">
        <f t="shared" si="41"/>
        <v>#VALUE!</v>
      </c>
      <c r="X101" s="243" t="e">
        <f t="shared" si="41"/>
        <v>#VALUE!</v>
      </c>
      <c r="Y101" s="243" t="e">
        <f t="shared" si="41"/>
        <v>#VALUE!</v>
      </c>
      <c r="Z101" s="243" t="e">
        <f t="shared" si="41"/>
        <v>#VALUE!</v>
      </c>
      <c r="AA101" s="243" t="e">
        <f t="shared" si="41"/>
        <v>#VALUE!</v>
      </c>
      <c r="AB101" s="243" t="e">
        <f t="shared" si="41"/>
        <v>#VALUE!</v>
      </c>
      <c r="AC101" s="243" t="e">
        <f t="shared" si="41"/>
        <v>#VALUE!</v>
      </c>
      <c r="AD101" s="243" t="e">
        <f t="shared" si="41"/>
        <v>#VALUE!</v>
      </c>
      <c r="AE101" s="243" t="e">
        <f t="shared" si="41"/>
        <v>#VALUE!</v>
      </c>
      <c r="AF101" s="243" t="e">
        <f t="shared" si="41"/>
        <v>#VALUE!</v>
      </c>
      <c r="AG101" s="243" t="e">
        <f t="shared" si="41"/>
        <v>#VALUE!</v>
      </c>
      <c r="AH101" s="241" t="s">
        <v>180</v>
      </c>
      <c r="AI101" s="242">
        <f>_xlfn.AGGREGATE(9,6,C101:AG101)</f>
        <v>0</v>
      </c>
      <c r="AJ101" s="232"/>
    </row>
    <row r="103" spans="2:38" hidden="1" x14ac:dyDescent="0.15">
      <c r="C103" s="199" t="e">
        <f>YEAR(C106)</f>
        <v>#VALUE!</v>
      </c>
      <c r="D103" s="199" t="e">
        <f>MONTH(C106)</f>
        <v>#VALUE!</v>
      </c>
    </row>
    <row r="104" spans="2:38" x14ac:dyDescent="0.15">
      <c r="B104" s="203" t="s">
        <v>141</v>
      </c>
      <c r="C104" s="598" t="e">
        <f>C106</f>
        <v>#VALUE!</v>
      </c>
      <c r="D104" s="564"/>
      <c r="E104" s="564"/>
      <c r="F104" s="564"/>
      <c r="G104" s="564"/>
      <c r="H104" s="564"/>
      <c r="I104" s="564"/>
      <c r="J104" s="564"/>
      <c r="K104" s="564"/>
      <c r="L104" s="564"/>
      <c r="M104" s="564"/>
      <c r="N104" s="564"/>
      <c r="O104" s="564"/>
      <c r="P104" s="564"/>
      <c r="Q104" s="564"/>
      <c r="R104" s="564"/>
      <c r="S104" s="564"/>
      <c r="T104" s="564"/>
      <c r="U104" s="564"/>
      <c r="V104" s="564"/>
      <c r="W104" s="564"/>
      <c r="X104" s="564"/>
      <c r="Y104" s="564"/>
      <c r="Z104" s="564"/>
      <c r="AA104" s="564"/>
      <c r="AB104" s="564"/>
      <c r="AC104" s="564"/>
      <c r="AD104" s="564"/>
      <c r="AE104" s="564"/>
      <c r="AF104" s="564"/>
      <c r="AG104" s="564"/>
      <c r="AH104" s="564"/>
      <c r="AI104" s="565"/>
    </row>
    <row r="105" spans="2:38" hidden="1" x14ac:dyDescent="0.15">
      <c r="B105" s="245"/>
      <c r="C105" s="226" t="e">
        <f>DATE($C103,$D103,1)</f>
        <v>#VALUE!</v>
      </c>
      <c r="D105" s="226" t="e">
        <f t="shared" ref="D105:AG105" si="42">C105+1</f>
        <v>#VALUE!</v>
      </c>
      <c r="E105" s="226" t="e">
        <f t="shared" si="42"/>
        <v>#VALUE!</v>
      </c>
      <c r="F105" s="226" t="e">
        <f t="shared" si="42"/>
        <v>#VALUE!</v>
      </c>
      <c r="G105" s="226" t="e">
        <f t="shared" si="42"/>
        <v>#VALUE!</v>
      </c>
      <c r="H105" s="226" t="e">
        <f t="shared" si="42"/>
        <v>#VALUE!</v>
      </c>
      <c r="I105" s="226" t="e">
        <f t="shared" si="42"/>
        <v>#VALUE!</v>
      </c>
      <c r="J105" s="226" t="e">
        <f t="shared" si="42"/>
        <v>#VALUE!</v>
      </c>
      <c r="K105" s="226" t="e">
        <f t="shared" si="42"/>
        <v>#VALUE!</v>
      </c>
      <c r="L105" s="226" t="e">
        <f t="shared" si="42"/>
        <v>#VALUE!</v>
      </c>
      <c r="M105" s="226" t="e">
        <f t="shared" si="42"/>
        <v>#VALUE!</v>
      </c>
      <c r="N105" s="226" t="e">
        <f t="shared" si="42"/>
        <v>#VALUE!</v>
      </c>
      <c r="O105" s="226" t="e">
        <f t="shared" si="42"/>
        <v>#VALUE!</v>
      </c>
      <c r="P105" s="226" t="e">
        <f t="shared" si="42"/>
        <v>#VALUE!</v>
      </c>
      <c r="Q105" s="226" t="e">
        <f t="shared" si="42"/>
        <v>#VALUE!</v>
      </c>
      <c r="R105" s="226" t="e">
        <f t="shared" si="42"/>
        <v>#VALUE!</v>
      </c>
      <c r="S105" s="226" t="e">
        <f t="shared" si="42"/>
        <v>#VALUE!</v>
      </c>
      <c r="T105" s="226" t="e">
        <f t="shared" si="42"/>
        <v>#VALUE!</v>
      </c>
      <c r="U105" s="226" t="e">
        <f t="shared" si="42"/>
        <v>#VALUE!</v>
      </c>
      <c r="V105" s="226" t="e">
        <f t="shared" si="42"/>
        <v>#VALUE!</v>
      </c>
      <c r="W105" s="226" t="e">
        <f t="shared" si="42"/>
        <v>#VALUE!</v>
      </c>
      <c r="X105" s="226" t="e">
        <f t="shared" si="42"/>
        <v>#VALUE!</v>
      </c>
      <c r="Y105" s="226" t="e">
        <f t="shared" si="42"/>
        <v>#VALUE!</v>
      </c>
      <c r="Z105" s="226" t="e">
        <f t="shared" si="42"/>
        <v>#VALUE!</v>
      </c>
      <c r="AA105" s="226" t="e">
        <f t="shared" si="42"/>
        <v>#VALUE!</v>
      </c>
      <c r="AB105" s="226" t="e">
        <f t="shared" si="42"/>
        <v>#VALUE!</v>
      </c>
      <c r="AC105" s="226" t="e">
        <f t="shared" si="42"/>
        <v>#VALUE!</v>
      </c>
      <c r="AD105" s="226" t="e">
        <f t="shared" si="42"/>
        <v>#VALUE!</v>
      </c>
      <c r="AE105" s="226" t="e">
        <f t="shared" si="42"/>
        <v>#VALUE!</v>
      </c>
      <c r="AF105" s="226" t="e">
        <f t="shared" si="42"/>
        <v>#VALUE!</v>
      </c>
      <c r="AG105" s="226" t="e">
        <f t="shared" si="42"/>
        <v>#VALUE!</v>
      </c>
      <c r="AH105" s="246"/>
      <c r="AI105" s="247"/>
    </row>
    <row r="106" spans="2:38" x14ac:dyDescent="0.15">
      <c r="B106" s="248" t="s">
        <v>145</v>
      </c>
      <c r="C106" s="249" t="e">
        <f>IF(EDATE(C89,1)&gt;$G$5,"",EDATE(C89,1))</f>
        <v>#VALUE!</v>
      </c>
      <c r="D106" s="226" t="e">
        <f t="shared" ref="D106:AG106" si="43">IF(D105&gt;$G$5,"",IF(C106=EOMONTH(DATE($C103,$D103,1),0),"",IF(C106="","",C106+1)))</f>
        <v>#VALUE!</v>
      </c>
      <c r="E106" s="226" t="e">
        <f t="shared" si="43"/>
        <v>#VALUE!</v>
      </c>
      <c r="F106" s="226" t="e">
        <f t="shared" si="43"/>
        <v>#VALUE!</v>
      </c>
      <c r="G106" s="226" t="e">
        <f t="shared" si="43"/>
        <v>#VALUE!</v>
      </c>
      <c r="H106" s="226" t="e">
        <f t="shared" si="43"/>
        <v>#VALUE!</v>
      </c>
      <c r="I106" s="226" t="e">
        <f t="shared" si="43"/>
        <v>#VALUE!</v>
      </c>
      <c r="J106" s="226" t="e">
        <f t="shared" si="43"/>
        <v>#VALUE!</v>
      </c>
      <c r="K106" s="226" t="e">
        <f t="shared" si="43"/>
        <v>#VALUE!</v>
      </c>
      <c r="L106" s="226" t="e">
        <f t="shared" si="43"/>
        <v>#VALUE!</v>
      </c>
      <c r="M106" s="226" t="e">
        <f t="shared" si="43"/>
        <v>#VALUE!</v>
      </c>
      <c r="N106" s="226" t="e">
        <f t="shared" si="43"/>
        <v>#VALUE!</v>
      </c>
      <c r="O106" s="226" t="e">
        <f t="shared" si="43"/>
        <v>#VALUE!</v>
      </c>
      <c r="P106" s="226" t="e">
        <f t="shared" si="43"/>
        <v>#VALUE!</v>
      </c>
      <c r="Q106" s="226" t="e">
        <f t="shared" si="43"/>
        <v>#VALUE!</v>
      </c>
      <c r="R106" s="226" t="e">
        <f t="shared" si="43"/>
        <v>#VALUE!</v>
      </c>
      <c r="S106" s="226" t="e">
        <f t="shared" si="43"/>
        <v>#VALUE!</v>
      </c>
      <c r="T106" s="226" t="e">
        <f t="shared" si="43"/>
        <v>#VALUE!</v>
      </c>
      <c r="U106" s="226" t="e">
        <f t="shared" si="43"/>
        <v>#VALUE!</v>
      </c>
      <c r="V106" s="226" t="e">
        <f t="shared" si="43"/>
        <v>#VALUE!</v>
      </c>
      <c r="W106" s="226" t="e">
        <f t="shared" si="43"/>
        <v>#VALUE!</v>
      </c>
      <c r="X106" s="226" t="e">
        <f t="shared" si="43"/>
        <v>#VALUE!</v>
      </c>
      <c r="Y106" s="226" t="e">
        <f t="shared" si="43"/>
        <v>#VALUE!</v>
      </c>
      <c r="Z106" s="226" t="e">
        <f t="shared" si="43"/>
        <v>#VALUE!</v>
      </c>
      <c r="AA106" s="226" t="e">
        <f t="shared" si="43"/>
        <v>#VALUE!</v>
      </c>
      <c r="AB106" s="226" t="e">
        <f t="shared" si="43"/>
        <v>#VALUE!</v>
      </c>
      <c r="AC106" s="226" t="e">
        <f t="shared" si="43"/>
        <v>#VALUE!</v>
      </c>
      <c r="AD106" s="226" t="e">
        <f t="shared" si="43"/>
        <v>#VALUE!</v>
      </c>
      <c r="AE106" s="226" t="e">
        <f t="shared" si="43"/>
        <v>#VALUE!</v>
      </c>
      <c r="AF106" s="226" t="e">
        <f t="shared" si="43"/>
        <v>#VALUE!</v>
      </c>
      <c r="AG106" s="226" t="e">
        <f t="shared" si="43"/>
        <v>#VALUE!</v>
      </c>
      <c r="AH106" s="227" t="s">
        <v>177</v>
      </c>
      <c r="AI106" s="228">
        <f>+COUNTIFS(C107:AG107,"土",C108:AG108,"")+COUNTIFS(C107:AG107,"日",C108:AG108,"")</f>
        <v>0</v>
      </c>
    </row>
    <row r="107" spans="2:38" x14ac:dyDescent="0.15">
      <c r="B107" s="220" t="s">
        <v>65</v>
      </c>
      <c r="C107" s="229" t="str">
        <f>IFERROR(TEXT(WEEKDAY(+C106),"aaa"),"")</f>
        <v/>
      </c>
      <c r="D107" s="229" t="str">
        <f t="shared" ref="D107:AG107" si="44">IFERROR(TEXT(WEEKDAY(+D106),"aaa"),"")</f>
        <v/>
      </c>
      <c r="E107" s="229" t="str">
        <f t="shared" si="44"/>
        <v/>
      </c>
      <c r="F107" s="229" t="str">
        <f t="shared" si="44"/>
        <v/>
      </c>
      <c r="G107" s="229" t="str">
        <f t="shared" si="44"/>
        <v/>
      </c>
      <c r="H107" s="229" t="str">
        <f t="shared" si="44"/>
        <v/>
      </c>
      <c r="I107" s="229" t="str">
        <f t="shared" si="44"/>
        <v/>
      </c>
      <c r="J107" s="229" t="str">
        <f t="shared" si="44"/>
        <v/>
      </c>
      <c r="K107" s="229" t="str">
        <f t="shared" si="44"/>
        <v/>
      </c>
      <c r="L107" s="229" t="str">
        <f t="shared" si="44"/>
        <v/>
      </c>
      <c r="M107" s="229" t="str">
        <f t="shared" si="44"/>
        <v/>
      </c>
      <c r="N107" s="229" t="str">
        <f t="shared" si="44"/>
        <v/>
      </c>
      <c r="O107" s="229" t="str">
        <f t="shared" si="44"/>
        <v/>
      </c>
      <c r="P107" s="229" t="str">
        <f t="shared" si="44"/>
        <v/>
      </c>
      <c r="Q107" s="229" t="str">
        <f t="shared" si="44"/>
        <v/>
      </c>
      <c r="R107" s="229" t="str">
        <f t="shared" si="44"/>
        <v/>
      </c>
      <c r="S107" s="229" t="str">
        <f t="shared" si="44"/>
        <v/>
      </c>
      <c r="T107" s="229" t="str">
        <f t="shared" si="44"/>
        <v/>
      </c>
      <c r="U107" s="229" t="str">
        <f t="shared" si="44"/>
        <v/>
      </c>
      <c r="V107" s="229" t="str">
        <f t="shared" si="44"/>
        <v/>
      </c>
      <c r="W107" s="229" t="str">
        <f t="shared" si="44"/>
        <v/>
      </c>
      <c r="X107" s="229" t="str">
        <f t="shared" si="44"/>
        <v/>
      </c>
      <c r="Y107" s="229" t="str">
        <f t="shared" si="44"/>
        <v/>
      </c>
      <c r="Z107" s="229" t="str">
        <f t="shared" si="44"/>
        <v/>
      </c>
      <c r="AA107" s="229" t="str">
        <f t="shared" si="44"/>
        <v/>
      </c>
      <c r="AB107" s="229" t="str">
        <f t="shared" si="44"/>
        <v/>
      </c>
      <c r="AC107" s="229" t="str">
        <f t="shared" si="44"/>
        <v/>
      </c>
      <c r="AD107" s="229" t="str">
        <f t="shared" si="44"/>
        <v/>
      </c>
      <c r="AE107" s="229" t="str">
        <f t="shared" si="44"/>
        <v/>
      </c>
      <c r="AF107" s="229" t="str">
        <f t="shared" si="44"/>
        <v/>
      </c>
      <c r="AG107" s="229" t="str">
        <f t="shared" si="44"/>
        <v/>
      </c>
      <c r="AH107" s="227" t="s">
        <v>178</v>
      </c>
      <c r="AI107" s="228">
        <f>+COUNTIF(C108:AG108,"夏休")+COUNTIF(C108:AG108,"冬休")+COUNTIF(C108:AG108,"中止")</f>
        <v>0</v>
      </c>
    </row>
    <row r="108" spans="2:38" ht="13.5" customHeight="1" x14ac:dyDescent="0.15">
      <c r="B108" s="566" t="s">
        <v>149</v>
      </c>
      <c r="C108" s="568"/>
      <c r="D108" s="563"/>
      <c r="E108" s="563"/>
      <c r="F108" s="563"/>
      <c r="G108" s="563"/>
      <c r="H108" s="563"/>
      <c r="I108" s="563"/>
      <c r="J108" s="563"/>
      <c r="K108" s="563"/>
      <c r="L108" s="563"/>
      <c r="M108" s="563"/>
      <c r="N108" s="563"/>
      <c r="O108" s="563"/>
      <c r="P108" s="563"/>
      <c r="Q108" s="563"/>
      <c r="R108" s="563"/>
      <c r="S108" s="563"/>
      <c r="T108" s="563"/>
      <c r="U108" s="563"/>
      <c r="V108" s="563"/>
      <c r="W108" s="563"/>
      <c r="X108" s="563"/>
      <c r="Y108" s="563"/>
      <c r="Z108" s="563"/>
      <c r="AA108" s="563"/>
      <c r="AB108" s="563"/>
      <c r="AC108" s="563"/>
      <c r="AD108" s="563"/>
      <c r="AE108" s="563"/>
      <c r="AF108" s="563"/>
      <c r="AG108" s="589"/>
      <c r="AH108" s="230" t="s">
        <v>66</v>
      </c>
      <c r="AI108" s="231">
        <f>COUNT(C106:AG106)-AI107</f>
        <v>0</v>
      </c>
    </row>
    <row r="109" spans="2:38" ht="13.5" customHeight="1" x14ac:dyDescent="0.15">
      <c r="B109" s="567"/>
      <c r="C109" s="568"/>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563"/>
      <c r="AD109" s="563"/>
      <c r="AE109" s="563"/>
      <c r="AF109" s="563"/>
      <c r="AG109" s="589"/>
      <c r="AH109" s="230" t="s">
        <v>67</v>
      </c>
      <c r="AI109" s="231">
        <f>+COUNTIF(C110:AG111,"休")</f>
        <v>0</v>
      </c>
      <c r="AJ109" s="232" t="e">
        <f>IF(AI110&gt;0.285,"",IF(AI109&lt;AI106,"←計画日数が足りません",""))</f>
        <v>#DIV/0!</v>
      </c>
    </row>
    <row r="110" spans="2:38" ht="13.5" customHeight="1" x14ac:dyDescent="0.15">
      <c r="B110" s="590" t="s">
        <v>60</v>
      </c>
      <c r="C110" s="591"/>
      <c r="D110" s="588"/>
      <c r="E110" s="588"/>
      <c r="F110" s="588"/>
      <c r="G110" s="592"/>
      <c r="H110" s="588"/>
      <c r="I110" s="588"/>
      <c r="J110" s="588"/>
      <c r="K110" s="588"/>
      <c r="L110" s="588"/>
      <c r="M110" s="588"/>
      <c r="N110" s="592"/>
      <c r="O110" s="588"/>
      <c r="P110" s="588"/>
      <c r="Q110" s="588"/>
      <c r="R110" s="588"/>
      <c r="S110" s="588"/>
      <c r="T110" s="588"/>
      <c r="U110" s="592"/>
      <c r="V110" s="588"/>
      <c r="W110" s="588"/>
      <c r="X110" s="588"/>
      <c r="Y110" s="588"/>
      <c r="Z110" s="588"/>
      <c r="AA110" s="588"/>
      <c r="AB110" s="592"/>
      <c r="AC110" s="588"/>
      <c r="AD110" s="588"/>
      <c r="AE110" s="588"/>
      <c r="AF110" s="588"/>
      <c r="AG110" s="606"/>
      <c r="AH110" s="230" t="s">
        <v>68</v>
      </c>
      <c r="AI110" s="233" t="e">
        <f>+AI109/AI108</f>
        <v>#DIV/0!</v>
      </c>
    </row>
    <row r="111" spans="2:38" x14ac:dyDescent="0.15">
      <c r="B111" s="590"/>
      <c r="C111" s="591"/>
      <c r="D111" s="588"/>
      <c r="E111" s="588"/>
      <c r="F111" s="588"/>
      <c r="G111" s="592"/>
      <c r="H111" s="588"/>
      <c r="I111" s="588"/>
      <c r="J111" s="588"/>
      <c r="K111" s="588"/>
      <c r="L111" s="588"/>
      <c r="M111" s="588"/>
      <c r="N111" s="592"/>
      <c r="O111" s="588"/>
      <c r="P111" s="588"/>
      <c r="Q111" s="588"/>
      <c r="R111" s="588"/>
      <c r="S111" s="588"/>
      <c r="T111" s="588"/>
      <c r="U111" s="592"/>
      <c r="V111" s="588"/>
      <c r="W111" s="588"/>
      <c r="X111" s="588"/>
      <c r="Y111" s="588"/>
      <c r="Z111" s="588"/>
      <c r="AA111" s="588"/>
      <c r="AB111" s="592"/>
      <c r="AC111" s="588"/>
      <c r="AD111" s="588"/>
      <c r="AE111" s="588"/>
      <c r="AF111" s="588"/>
      <c r="AG111" s="606"/>
      <c r="AH111" s="230" t="s">
        <v>57</v>
      </c>
      <c r="AI111" s="231">
        <f>+COUNTA(C112:AG113)</f>
        <v>0</v>
      </c>
    </row>
    <row r="112" spans="2:38" x14ac:dyDescent="0.15">
      <c r="B112" s="594" t="s">
        <v>62</v>
      </c>
      <c r="C112" s="596"/>
      <c r="D112" s="592"/>
      <c r="E112" s="592"/>
      <c r="F112" s="592"/>
      <c r="G112" s="600"/>
      <c r="H112" s="592"/>
      <c r="I112" s="592"/>
      <c r="J112" s="592"/>
      <c r="K112" s="592"/>
      <c r="L112" s="592"/>
      <c r="M112" s="592"/>
      <c r="N112" s="600"/>
      <c r="O112" s="592"/>
      <c r="P112" s="592"/>
      <c r="Q112" s="592"/>
      <c r="R112" s="592"/>
      <c r="S112" s="592"/>
      <c r="T112" s="592"/>
      <c r="U112" s="600"/>
      <c r="V112" s="592"/>
      <c r="W112" s="592"/>
      <c r="X112" s="592"/>
      <c r="Y112" s="592"/>
      <c r="Z112" s="592"/>
      <c r="AA112" s="592"/>
      <c r="AB112" s="600"/>
      <c r="AC112" s="592"/>
      <c r="AD112" s="592"/>
      <c r="AE112" s="592"/>
      <c r="AF112" s="592"/>
      <c r="AG112" s="609"/>
      <c r="AH112" s="234" t="s">
        <v>69</v>
      </c>
      <c r="AI112" s="235" t="e">
        <f>+AI111/AI108</f>
        <v>#DIV/0!</v>
      </c>
      <c r="AL112" s="199">
        <f>+COUNTIF(C110:AG111,"休")</f>
        <v>0</v>
      </c>
    </row>
    <row r="113" spans="2:38" x14ac:dyDescent="0.15">
      <c r="B113" s="595"/>
      <c r="C113" s="597"/>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610"/>
      <c r="AH113" s="236" t="s">
        <v>153</v>
      </c>
      <c r="AI113" s="237" t="str">
        <f>IF(7&gt;AI108,"対象外",IF(OR(AI112&gt;=0.285,AI111&gt;=AI106),"OK","NG"))</f>
        <v>対象外</v>
      </c>
      <c r="AJ113" s="232" t="str">
        <f>IF(AI113="対象外","←７日間に満たない期間は達成判定の対象外",IF(AI113="NG","←月単位未達成","←月単位達成"))</f>
        <v>←７日間に満たない期間は達成判定の対象外</v>
      </c>
      <c r="AL113" s="238" t="str">
        <f>IF(7&gt;AI108,"対象外",IF(AL112&gt;=AI106,"OK","NG"))</f>
        <v>対象外</v>
      </c>
    </row>
    <row r="114" spans="2:38" hidden="1" x14ac:dyDescent="0.15">
      <c r="B114" s="239" t="s">
        <v>207</v>
      </c>
      <c r="C114" s="240" t="e">
        <f t="shared" ref="C114:AG114" si="45">IF(AND(DAY(C106)&gt;=22,DAY(C106)&lt;=28,C107="土"),1,0)</f>
        <v>#VALUE!</v>
      </c>
      <c r="D114" s="240" t="e">
        <f t="shared" si="45"/>
        <v>#VALUE!</v>
      </c>
      <c r="E114" s="240" t="e">
        <f t="shared" si="45"/>
        <v>#VALUE!</v>
      </c>
      <c r="F114" s="240" t="e">
        <f t="shared" si="45"/>
        <v>#VALUE!</v>
      </c>
      <c r="G114" s="240" t="e">
        <f t="shared" si="45"/>
        <v>#VALUE!</v>
      </c>
      <c r="H114" s="240" t="e">
        <f t="shared" si="45"/>
        <v>#VALUE!</v>
      </c>
      <c r="I114" s="240" t="e">
        <f t="shared" si="45"/>
        <v>#VALUE!</v>
      </c>
      <c r="J114" s="240" t="e">
        <f t="shared" si="45"/>
        <v>#VALUE!</v>
      </c>
      <c r="K114" s="240" t="e">
        <f t="shared" si="45"/>
        <v>#VALUE!</v>
      </c>
      <c r="L114" s="240" t="e">
        <f t="shared" si="45"/>
        <v>#VALUE!</v>
      </c>
      <c r="M114" s="240" t="e">
        <f t="shared" si="45"/>
        <v>#VALUE!</v>
      </c>
      <c r="N114" s="240" t="e">
        <f t="shared" si="45"/>
        <v>#VALUE!</v>
      </c>
      <c r="O114" s="240" t="e">
        <f t="shared" si="45"/>
        <v>#VALUE!</v>
      </c>
      <c r="P114" s="240" t="e">
        <f t="shared" si="45"/>
        <v>#VALUE!</v>
      </c>
      <c r="Q114" s="240" t="e">
        <f t="shared" si="45"/>
        <v>#VALUE!</v>
      </c>
      <c r="R114" s="240" t="e">
        <f t="shared" si="45"/>
        <v>#VALUE!</v>
      </c>
      <c r="S114" s="240" t="e">
        <f t="shared" si="45"/>
        <v>#VALUE!</v>
      </c>
      <c r="T114" s="240" t="e">
        <f t="shared" si="45"/>
        <v>#VALUE!</v>
      </c>
      <c r="U114" s="240" t="e">
        <f t="shared" si="45"/>
        <v>#VALUE!</v>
      </c>
      <c r="V114" s="240" t="e">
        <f t="shared" si="45"/>
        <v>#VALUE!</v>
      </c>
      <c r="W114" s="240" t="e">
        <f t="shared" si="45"/>
        <v>#VALUE!</v>
      </c>
      <c r="X114" s="240" t="e">
        <f t="shared" si="45"/>
        <v>#VALUE!</v>
      </c>
      <c r="Y114" s="240" t="e">
        <f t="shared" si="45"/>
        <v>#VALUE!</v>
      </c>
      <c r="Z114" s="240" t="e">
        <f t="shared" si="45"/>
        <v>#VALUE!</v>
      </c>
      <c r="AA114" s="240" t="e">
        <f t="shared" si="45"/>
        <v>#VALUE!</v>
      </c>
      <c r="AB114" s="240" t="e">
        <f t="shared" si="45"/>
        <v>#VALUE!</v>
      </c>
      <c r="AC114" s="240" t="e">
        <f t="shared" si="45"/>
        <v>#VALUE!</v>
      </c>
      <c r="AD114" s="240" t="e">
        <f t="shared" si="45"/>
        <v>#VALUE!</v>
      </c>
      <c r="AE114" s="240" t="e">
        <f t="shared" si="45"/>
        <v>#VALUE!</v>
      </c>
      <c r="AF114" s="240" t="e">
        <f t="shared" si="45"/>
        <v>#VALUE!</v>
      </c>
      <c r="AG114" s="240" t="e">
        <f t="shared" si="45"/>
        <v>#VALUE!</v>
      </c>
      <c r="AH114" s="241" t="s">
        <v>179</v>
      </c>
      <c r="AI114" s="242">
        <f>_xlfn.AGGREGATE(9,6,C114:AG114)</f>
        <v>0</v>
      </c>
      <c r="AJ114" s="232"/>
    </row>
    <row r="115" spans="2:38" hidden="1" x14ac:dyDescent="0.15">
      <c r="B115" s="239" t="s">
        <v>208</v>
      </c>
      <c r="C115" s="243" t="e">
        <f t="shared" ref="C115:AG115" si="46">IF(AND(DAY(C106)&gt;=22,DAY(C106)&lt;=28,C107="土",OR(C112="休",C112="雨")),1,0)</f>
        <v>#VALUE!</v>
      </c>
      <c r="D115" s="243" t="e">
        <f t="shared" si="46"/>
        <v>#VALUE!</v>
      </c>
      <c r="E115" s="243" t="e">
        <f t="shared" si="46"/>
        <v>#VALUE!</v>
      </c>
      <c r="F115" s="243" t="e">
        <f t="shared" si="46"/>
        <v>#VALUE!</v>
      </c>
      <c r="G115" s="243" t="e">
        <f t="shared" si="46"/>
        <v>#VALUE!</v>
      </c>
      <c r="H115" s="243" t="e">
        <f t="shared" si="46"/>
        <v>#VALUE!</v>
      </c>
      <c r="I115" s="243" t="e">
        <f t="shared" si="46"/>
        <v>#VALUE!</v>
      </c>
      <c r="J115" s="243" t="e">
        <f t="shared" si="46"/>
        <v>#VALUE!</v>
      </c>
      <c r="K115" s="243" t="e">
        <f t="shared" si="46"/>
        <v>#VALUE!</v>
      </c>
      <c r="L115" s="243" t="e">
        <f t="shared" si="46"/>
        <v>#VALUE!</v>
      </c>
      <c r="M115" s="243" t="e">
        <f t="shared" si="46"/>
        <v>#VALUE!</v>
      </c>
      <c r="N115" s="243" t="e">
        <f t="shared" si="46"/>
        <v>#VALUE!</v>
      </c>
      <c r="O115" s="243" t="e">
        <f t="shared" si="46"/>
        <v>#VALUE!</v>
      </c>
      <c r="P115" s="243" t="e">
        <f t="shared" si="46"/>
        <v>#VALUE!</v>
      </c>
      <c r="Q115" s="243" t="e">
        <f t="shared" si="46"/>
        <v>#VALUE!</v>
      </c>
      <c r="R115" s="243" t="e">
        <f t="shared" si="46"/>
        <v>#VALUE!</v>
      </c>
      <c r="S115" s="243" t="e">
        <f t="shared" si="46"/>
        <v>#VALUE!</v>
      </c>
      <c r="T115" s="243" t="e">
        <f t="shared" si="46"/>
        <v>#VALUE!</v>
      </c>
      <c r="U115" s="243" t="e">
        <f t="shared" si="46"/>
        <v>#VALUE!</v>
      </c>
      <c r="V115" s="243" t="e">
        <f t="shared" si="46"/>
        <v>#VALUE!</v>
      </c>
      <c r="W115" s="243" t="e">
        <f t="shared" si="46"/>
        <v>#VALUE!</v>
      </c>
      <c r="X115" s="243" t="e">
        <f t="shared" si="46"/>
        <v>#VALUE!</v>
      </c>
      <c r="Y115" s="243" t="e">
        <f t="shared" si="46"/>
        <v>#VALUE!</v>
      </c>
      <c r="Z115" s="243" t="e">
        <f t="shared" si="46"/>
        <v>#VALUE!</v>
      </c>
      <c r="AA115" s="243" t="e">
        <f t="shared" si="46"/>
        <v>#VALUE!</v>
      </c>
      <c r="AB115" s="243" t="e">
        <f t="shared" si="46"/>
        <v>#VALUE!</v>
      </c>
      <c r="AC115" s="243" t="e">
        <f t="shared" si="46"/>
        <v>#VALUE!</v>
      </c>
      <c r="AD115" s="243" t="e">
        <f t="shared" si="46"/>
        <v>#VALUE!</v>
      </c>
      <c r="AE115" s="243" t="e">
        <f t="shared" si="46"/>
        <v>#VALUE!</v>
      </c>
      <c r="AF115" s="243" t="e">
        <f t="shared" si="46"/>
        <v>#VALUE!</v>
      </c>
      <c r="AG115" s="243" t="e">
        <f t="shared" si="46"/>
        <v>#VALUE!</v>
      </c>
      <c r="AH115" s="241" t="s">
        <v>180</v>
      </c>
      <c r="AI115" s="242">
        <f>_xlfn.AGGREGATE(9,6,C115:AG115)</f>
        <v>0</v>
      </c>
      <c r="AJ115" s="232"/>
    </row>
    <row r="116" spans="2:38" hidden="1" x14ac:dyDescent="0.15">
      <c r="B116" s="239" t="s">
        <v>209</v>
      </c>
      <c r="C116" s="240" t="e">
        <f>IF(AND(DAY(C106)&gt;=8,DAY(C106)&lt;=14,C107="土"),1,0)</f>
        <v>#VALUE!</v>
      </c>
      <c r="D116" s="240" t="e">
        <f>IF(AND(DAY(D106)&gt;=8,DAY(D106)&lt;=14,D107="土"),1,0)</f>
        <v>#VALUE!</v>
      </c>
      <c r="E116" s="240" t="e">
        <f t="shared" ref="E116:AG116" si="47">IF(AND(DAY(E106)&gt;=8,DAY(E106)&lt;=14,E107="土"),1,0)</f>
        <v>#VALUE!</v>
      </c>
      <c r="F116" s="240" t="e">
        <f t="shared" si="47"/>
        <v>#VALUE!</v>
      </c>
      <c r="G116" s="240" t="e">
        <f t="shared" si="47"/>
        <v>#VALUE!</v>
      </c>
      <c r="H116" s="240" t="e">
        <f t="shared" si="47"/>
        <v>#VALUE!</v>
      </c>
      <c r="I116" s="240" t="e">
        <f t="shared" si="47"/>
        <v>#VALUE!</v>
      </c>
      <c r="J116" s="240" t="e">
        <f t="shared" si="47"/>
        <v>#VALUE!</v>
      </c>
      <c r="K116" s="240" t="e">
        <f t="shared" si="47"/>
        <v>#VALUE!</v>
      </c>
      <c r="L116" s="240" t="e">
        <f t="shared" si="47"/>
        <v>#VALUE!</v>
      </c>
      <c r="M116" s="240" t="e">
        <f t="shared" si="47"/>
        <v>#VALUE!</v>
      </c>
      <c r="N116" s="240" t="e">
        <f t="shared" si="47"/>
        <v>#VALUE!</v>
      </c>
      <c r="O116" s="240" t="e">
        <f t="shared" si="47"/>
        <v>#VALUE!</v>
      </c>
      <c r="P116" s="240" t="e">
        <f t="shared" si="47"/>
        <v>#VALUE!</v>
      </c>
      <c r="Q116" s="240" t="e">
        <f t="shared" si="47"/>
        <v>#VALUE!</v>
      </c>
      <c r="R116" s="240" t="e">
        <f t="shared" si="47"/>
        <v>#VALUE!</v>
      </c>
      <c r="S116" s="240" t="e">
        <f t="shared" si="47"/>
        <v>#VALUE!</v>
      </c>
      <c r="T116" s="240" t="e">
        <f t="shared" si="47"/>
        <v>#VALUE!</v>
      </c>
      <c r="U116" s="240" t="e">
        <f t="shared" si="47"/>
        <v>#VALUE!</v>
      </c>
      <c r="V116" s="240" t="e">
        <f t="shared" si="47"/>
        <v>#VALUE!</v>
      </c>
      <c r="W116" s="240" t="e">
        <f t="shared" si="47"/>
        <v>#VALUE!</v>
      </c>
      <c r="X116" s="240" t="e">
        <f t="shared" si="47"/>
        <v>#VALUE!</v>
      </c>
      <c r="Y116" s="240" t="e">
        <f t="shared" si="47"/>
        <v>#VALUE!</v>
      </c>
      <c r="Z116" s="240" t="e">
        <f t="shared" si="47"/>
        <v>#VALUE!</v>
      </c>
      <c r="AA116" s="240" t="e">
        <f t="shared" si="47"/>
        <v>#VALUE!</v>
      </c>
      <c r="AB116" s="240" t="e">
        <f t="shared" si="47"/>
        <v>#VALUE!</v>
      </c>
      <c r="AC116" s="240" t="e">
        <f t="shared" si="47"/>
        <v>#VALUE!</v>
      </c>
      <c r="AD116" s="240" t="e">
        <f t="shared" si="47"/>
        <v>#VALUE!</v>
      </c>
      <c r="AE116" s="240" t="e">
        <f t="shared" si="47"/>
        <v>#VALUE!</v>
      </c>
      <c r="AF116" s="240" t="e">
        <f t="shared" si="47"/>
        <v>#VALUE!</v>
      </c>
      <c r="AG116" s="240" t="e">
        <f t="shared" si="47"/>
        <v>#VALUE!</v>
      </c>
      <c r="AH116" s="241" t="s">
        <v>179</v>
      </c>
      <c r="AI116" s="242">
        <f>_xlfn.AGGREGATE(9,6,C116:AG116)</f>
        <v>0</v>
      </c>
      <c r="AJ116" s="232"/>
    </row>
    <row r="117" spans="2:38" hidden="1" x14ac:dyDescent="0.15">
      <c r="B117" s="239" t="s">
        <v>210</v>
      </c>
      <c r="C117" s="243" t="e">
        <f>IF(AND(DAY(C106)&gt;=8,DAY(C106)&lt;=14,C107="土",OR(C112="休",C112="雨")),1,0)</f>
        <v>#VALUE!</v>
      </c>
      <c r="D117" s="243" t="e">
        <f>IF(AND(DAY(D106)&gt;=8,DAY(D106)&lt;=14,D107="土",OR(D112="休",D112="雨")),1,0)</f>
        <v>#VALUE!</v>
      </c>
      <c r="E117" s="243" t="e">
        <f t="shared" ref="E117:AG117" si="48">IF(AND(DAY(E106)&gt;=8,DAY(E106)&lt;=14,E107="土",OR(E112="休",E112="雨")),1,0)</f>
        <v>#VALUE!</v>
      </c>
      <c r="F117" s="243" t="e">
        <f t="shared" si="48"/>
        <v>#VALUE!</v>
      </c>
      <c r="G117" s="243" t="e">
        <f t="shared" si="48"/>
        <v>#VALUE!</v>
      </c>
      <c r="H117" s="243" t="e">
        <f t="shared" si="48"/>
        <v>#VALUE!</v>
      </c>
      <c r="I117" s="243" t="e">
        <f t="shared" si="48"/>
        <v>#VALUE!</v>
      </c>
      <c r="J117" s="243" t="e">
        <f t="shared" si="48"/>
        <v>#VALUE!</v>
      </c>
      <c r="K117" s="243" t="e">
        <f t="shared" si="48"/>
        <v>#VALUE!</v>
      </c>
      <c r="L117" s="243" t="e">
        <f t="shared" si="48"/>
        <v>#VALUE!</v>
      </c>
      <c r="M117" s="243" t="e">
        <f t="shared" si="48"/>
        <v>#VALUE!</v>
      </c>
      <c r="N117" s="243" t="e">
        <f t="shared" si="48"/>
        <v>#VALUE!</v>
      </c>
      <c r="O117" s="243" t="e">
        <f t="shared" si="48"/>
        <v>#VALUE!</v>
      </c>
      <c r="P117" s="243" t="e">
        <f t="shared" si="48"/>
        <v>#VALUE!</v>
      </c>
      <c r="Q117" s="243" t="e">
        <f t="shared" si="48"/>
        <v>#VALUE!</v>
      </c>
      <c r="R117" s="243" t="e">
        <f t="shared" si="48"/>
        <v>#VALUE!</v>
      </c>
      <c r="S117" s="243" t="e">
        <f t="shared" si="48"/>
        <v>#VALUE!</v>
      </c>
      <c r="T117" s="243" t="e">
        <f t="shared" si="48"/>
        <v>#VALUE!</v>
      </c>
      <c r="U117" s="243" t="e">
        <f t="shared" si="48"/>
        <v>#VALUE!</v>
      </c>
      <c r="V117" s="243" t="e">
        <f t="shared" si="48"/>
        <v>#VALUE!</v>
      </c>
      <c r="W117" s="243" t="e">
        <f t="shared" si="48"/>
        <v>#VALUE!</v>
      </c>
      <c r="X117" s="243" t="e">
        <f t="shared" si="48"/>
        <v>#VALUE!</v>
      </c>
      <c r="Y117" s="243" t="e">
        <f t="shared" si="48"/>
        <v>#VALUE!</v>
      </c>
      <c r="Z117" s="243" t="e">
        <f t="shared" si="48"/>
        <v>#VALUE!</v>
      </c>
      <c r="AA117" s="243" t="e">
        <f t="shared" si="48"/>
        <v>#VALUE!</v>
      </c>
      <c r="AB117" s="243" t="e">
        <f t="shared" si="48"/>
        <v>#VALUE!</v>
      </c>
      <c r="AC117" s="243" t="e">
        <f t="shared" si="48"/>
        <v>#VALUE!</v>
      </c>
      <c r="AD117" s="243" t="e">
        <f t="shared" si="48"/>
        <v>#VALUE!</v>
      </c>
      <c r="AE117" s="243" t="e">
        <f t="shared" si="48"/>
        <v>#VALUE!</v>
      </c>
      <c r="AF117" s="243" t="e">
        <f t="shared" si="48"/>
        <v>#VALUE!</v>
      </c>
      <c r="AG117" s="243" t="e">
        <f t="shared" si="48"/>
        <v>#VALUE!</v>
      </c>
      <c r="AH117" s="241" t="s">
        <v>180</v>
      </c>
      <c r="AI117" s="242">
        <f>_xlfn.AGGREGATE(9,6,C117:AG117)</f>
        <v>0</v>
      </c>
      <c r="AJ117" s="232"/>
    </row>
    <row r="119" spans="2:38" hidden="1" x14ac:dyDescent="0.15">
      <c r="C119" s="199" t="e">
        <f>YEAR(C122)</f>
        <v>#VALUE!</v>
      </c>
      <c r="D119" s="199" t="e">
        <f>MONTH(C122)</f>
        <v>#VALUE!</v>
      </c>
    </row>
    <row r="120" spans="2:38" x14ac:dyDescent="0.15">
      <c r="B120" s="203" t="s">
        <v>141</v>
      </c>
      <c r="C120" s="598" t="e">
        <f>C122</f>
        <v>#VALUE!</v>
      </c>
      <c r="D120" s="564"/>
      <c r="E120" s="564"/>
      <c r="F120" s="564"/>
      <c r="G120" s="564"/>
      <c r="H120" s="564"/>
      <c r="I120" s="564"/>
      <c r="J120" s="564"/>
      <c r="K120" s="564"/>
      <c r="L120" s="564"/>
      <c r="M120" s="564"/>
      <c r="N120" s="564"/>
      <c r="O120" s="564"/>
      <c r="P120" s="564"/>
      <c r="Q120" s="564"/>
      <c r="R120" s="564"/>
      <c r="S120" s="564"/>
      <c r="T120" s="564"/>
      <c r="U120" s="564"/>
      <c r="V120" s="564"/>
      <c r="W120" s="564"/>
      <c r="X120" s="564"/>
      <c r="Y120" s="564"/>
      <c r="Z120" s="564"/>
      <c r="AA120" s="564"/>
      <c r="AB120" s="564"/>
      <c r="AC120" s="564"/>
      <c r="AD120" s="564"/>
      <c r="AE120" s="564"/>
      <c r="AF120" s="564"/>
      <c r="AG120" s="564"/>
      <c r="AH120" s="564"/>
      <c r="AI120" s="565"/>
    </row>
    <row r="121" spans="2:38" hidden="1" x14ac:dyDescent="0.15">
      <c r="B121" s="245"/>
      <c r="C121" s="226" t="e">
        <f>DATE($C119,$D119,1)</f>
        <v>#VALUE!</v>
      </c>
      <c r="D121" s="226" t="e">
        <f t="shared" ref="D121:AG121" si="49">C121+1</f>
        <v>#VALUE!</v>
      </c>
      <c r="E121" s="226" t="e">
        <f t="shared" si="49"/>
        <v>#VALUE!</v>
      </c>
      <c r="F121" s="226" t="e">
        <f t="shared" si="49"/>
        <v>#VALUE!</v>
      </c>
      <c r="G121" s="226" t="e">
        <f t="shared" si="49"/>
        <v>#VALUE!</v>
      </c>
      <c r="H121" s="226" t="e">
        <f t="shared" si="49"/>
        <v>#VALUE!</v>
      </c>
      <c r="I121" s="226" t="e">
        <f t="shared" si="49"/>
        <v>#VALUE!</v>
      </c>
      <c r="J121" s="226" t="e">
        <f t="shared" si="49"/>
        <v>#VALUE!</v>
      </c>
      <c r="K121" s="226" t="e">
        <f t="shared" si="49"/>
        <v>#VALUE!</v>
      </c>
      <c r="L121" s="226" t="e">
        <f t="shared" si="49"/>
        <v>#VALUE!</v>
      </c>
      <c r="M121" s="226" t="e">
        <f t="shared" si="49"/>
        <v>#VALUE!</v>
      </c>
      <c r="N121" s="226" t="e">
        <f t="shared" si="49"/>
        <v>#VALUE!</v>
      </c>
      <c r="O121" s="226" t="e">
        <f t="shared" si="49"/>
        <v>#VALUE!</v>
      </c>
      <c r="P121" s="226" t="e">
        <f t="shared" si="49"/>
        <v>#VALUE!</v>
      </c>
      <c r="Q121" s="226" t="e">
        <f t="shared" si="49"/>
        <v>#VALUE!</v>
      </c>
      <c r="R121" s="226" t="e">
        <f t="shared" si="49"/>
        <v>#VALUE!</v>
      </c>
      <c r="S121" s="226" t="e">
        <f t="shared" si="49"/>
        <v>#VALUE!</v>
      </c>
      <c r="T121" s="226" t="e">
        <f t="shared" si="49"/>
        <v>#VALUE!</v>
      </c>
      <c r="U121" s="226" t="e">
        <f t="shared" si="49"/>
        <v>#VALUE!</v>
      </c>
      <c r="V121" s="226" t="e">
        <f t="shared" si="49"/>
        <v>#VALUE!</v>
      </c>
      <c r="W121" s="226" t="e">
        <f t="shared" si="49"/>
        <v>#VALUE!</v>
      </c>
      <c r="X121" s="226" t="e">
        <f t="shared" si="49"/>
        <v>#VALUE!</v>
      </c>
      <c r="Y121" s="226" t="e">
        <f t="shared" si="49"/>
        <v>#VALUE!</v>
      </c>
      <c r="Z121" s="226" t="e">
        <f t="shared" si="49"/>
        <v>#VALUE!</v>
      </c>
      <c r="AA121" s="226" t="e">
        <f t="shared" si="49"/>
        <v>#VALUE!</v>
      </c>
      <c r="AB121" s="226" t="e">
        <f t="shared" si="49"/>
        <v>#VALUE!</v>
      </c>
      <c r="AC121" s="226" t="e">
        <f t="shared" si="49"/>
        <v>#VALUE!</v>
      </c>
      <c r="AD121" s="226" t="e">
        <f t="shared" si="49"/>
        <v>#VALUE!</v>
      </c>
      <c r="AE121" s="226" t="e">
        <f t="shared" si="49"/>
        <v>#VALUE!</v>
      </c>
      <c r="AF121" s="226" t="e">
        <f t="shared" si="49"/>
        <v>#VALUE!</v>
      </c>
      <c r="AG121" s="226" t="e">
        <f t="shared" si="49"/>
        <v>#VALUE!</v>
      </c>
      <c r="AH121" s="246"/>
      <c r="AI121" s="247"/>
    </row>
    <row r="122" spans="2:38" x14ac:dyDescent="0.15">
      <c r="B122" s="248" t="s">
        <v>145</v>
      </c>
      <c r="C122" s="249" t="e">
        <f>IF(EDATE(C105,1)&gt;$G$5,"",EDATE(C105,1))</f>
        <v>#VALUE!</v>
      </c>
      <c r="D122" s="226" t="e">
        <f t="shared" ref="D122:AG122" si="50">IF(D121&gt;$G$5,"",IF(C122=EOMONTH(DATE($C119,$D119,1),0),"",IF(C122="","",C122+1)))</f>
        <v>#VALUE!</v>
      </c>
      <c r="E122" s="226" t="e">
        <f t="shared" si="50"/>
        <v>#VALUE!</v>
      </c>
      <c r="F122" s="226" t="e">
        <f t="shared" si="50"/>
        <v>#VALUE!</v>
      </c>
      <c r="G122" s="226" t="e">
        <f t="shared" si="50"/>
        <v>#VALUE!</v>
      </c>
      <c r="H122" s="226" t="e">
        <f t="shared" si="50"/>
        <v>#VALUE!</v>
      </c>
      <c r="I122" s="226" t="e">
        <f t="shared" si="50"/>
        <v>#VALUE!</v>
      </c>
      <c r="J122" s="226" t="e">
        <f t="shared" si="50"/>
        <v>#VALUE!</v>
      </c>
      <c r="K122" s="226" t="e">
        <f t="shared" si="50"/>
        <v>#VALUE!</v>
      </c>
      <c r="L122" s="226" t="e">
        <f t="shared" si="50"/>
        <v>#VALUE!</v>
      </c>
      <c r="M122" s="226" t="e">
        <f t="shared" si="50"/>
        <v>#VALUE!</v>
      </c>
      <c r="N122" s="226" t="e">
        <f t="shared" si="50"/>
        <v>#VALUE!</v>
      </c>
      <c r="O122" s="226" t="e">
        <f t="shared" si="50"/>
        <v>#VALUE!</v>
      </c>
      <c r="P122" s="226" t="e">
        <f t="shared" si="50"/>
        <v>#VALUE!</v>
      </c>
      <c r="Q122" s="226" t="e">
        <f t="shared" si="50"/>
        <v>#VALUE!</v>
      </c>
      <c r="R122" s="226" t="e">
        <f t="shared" si="50"/>
        <v>#VALUE!</v>
      </c>
      <c r="S122" s="226" t="e">
        <f t="shared" si="50"/>
        <v>#VALUE!</v>
      </c>
      <c r="T122" s="226" t="e">
        <f t="shared" si="50"/>
        <v>#VALUE!</v>
      </c>
      <c r="U122" s="226" t="e">
        <f t="shared" si="50"/>
        <v>#VALUE!</v>
      </c>
      <c r="V122" s="226" t="e">
        <f t="shared" si="50"/>
        <v>#VALUE!</v>
      </c>
      <c r="W122" s="226" t="e">
        <f t="shared" si="50"/>
        <v>#VALUE!</v>
      </c>
      <c r="X122" s="226" t="e">
        <f t="shared" si="50"/>
        <v>#VALUE!</v>
      </c>
      <c r="Y122" s="226" t="e">
        <f t="shared" si="50"/>
        <v>#VALUE!</v>
      </c>
      <c r="Z122" s="226" t="e">
        <f t="shared" si="50"/>
        <v>#VALUE!</v>
      </c>
      <c r="AA122" s="226" t="e">
        <f t="shared" si="50"/>
        <v>#VALUE!</v>
      </c>
      <c r="AB122" s="226" t="e">
        <f t="shared" si="50"/>
        <v>#VALUE!</v>
      </c>
      <c r="AC122" s="226" t="e">
        <f t="shared" si="50"/>
        <v>#VALUE!</v>
      </c>
      <c r="AD122" s="226" t="e">
        <f t="shared" si="50"/>
        <v>#VALUE!</v>
      </c>
      <c r="AE122" s="226" t="e">
        <f t="shared" si="50"/>
        <v>#VALUE!</v>
      </c>
      <c r="AF122" s="226" t="e">
        <f t="shared" si="50"/>
        <v>#VALUE!</v>
      </c>
      <c r="AG122" s="226" t="e">
        <f t="shared" si="50"/>
        <v>#VALUE!</v>
      </c>
      <c r="AH122" s="227" t="s">
        <v>177</v>
      </c>
      <c r="AI122" s="228">
        <f>+COUNTIFS(C123:AG123,"土",C124:AG124,"")+COUNTIFS(C123:AG123,"日",C124:AG124,"")</f>
        <v>0</v>
      </c>
    </row>
    <row r="123" spans="2:38" x14ac:dyDescent="0.15">
      <c r="B123" s="220" t="s">
        <v>65</v>
      </c>
      <c r="C123" s="229" t="str">
        <f>IFERROR(TEXT(WEEKDAY(+C122),"aaa"),"")</f>
        <v/>
      </c>
      <c r="D123" s="229" t="str">
        <f t="shared" ref="D123:AG123" si="51">IFERROR(TEXT(WEEKDAY(+D122),"aaa"),"")</f>
        <v/>
      </c>
      <c r="E123" s="229" t="str">
        <f t="shared" si="51"/>
        <v/>
      </c>
      <c r="F123" s="229" t="str">
        <f t="shared" si="51"/>
        <v/>
      </c>
      <c r="G123" s="229" t="str">
        <f t="shared" si="51"/>
        <v/>
      </c>
      <c r="H123" s="229" t="str">
        <f t="shared" si="51"/>
        <v/>
      </c>
      <c r="I123" s="229" t="str">
        <f t="shared" si="51"/>
        <v/>
      </c>
      <c r="J123" s="229" t="str">
        <f t="shared" si="51"/>
        <v/>
      </c>
      <c r="K123" s="229" t="str">
        <f t="shared" si="51"/>
        <v/>
      </c>
      <c r="L123" s="229" t="str">
        <f t="shared" si="51"/>
        <v/>
      </c>
      <c r="M123" s="229" t="str">
        <f t="shared" si="51"/>
        <v/>
      </c>
      <c r="N123" s="229" t="str">
        <f t="shared" si="51"/>
        <v/>
      </c>
      <c r="O123" s="229" t="str">
        <f t="shared" si="51"/>
        <v/>
      </c>
      <c r="P123" s="229" t="str">
        <f t="shared" si="51"/>
        <v/>
      </c>
      <c r="Q123" s="229" t="str">
        <f t="shared" si="51"/>
        <v/>
      </c>
      <c r="R123" s="229" t="str">
        <f t="shared" si="51"/>
        <v/>
      </c>
      <c r="S123" s="229" t="str">
        <f t="shared" si="51"/>
        <v/>
      </c>
      <c r="T123" s="229" t="str">
        <f t="shared" si="51"/>
        <v/>
      </c>
      <c r="U123" s="229" t="str">
        <f t="shared" si="51"/>
        <v/>
      </c>
      <c r="V123" s="229" t="str">
        <f t="shared" si="51"/>
        <v/>
      </c>
      <c r="W123" s="229" t="str">
        <f t="shared" si="51"/>
        <v/>
      </c>
      <c r="X123" s="229" t="str">
        <f t="shared" si="51"/>
        <v/>
      </c>
      <c r="Y123" s="229" t="str">
        <f t="shared" si="51"/>
        <v/>
      </c>
      <c r="Z123" s="229" t="str">
        <f t="shared" si="51"/>
        <v/>
      </c>
      <c r="AA123" s="229" t="str">
        <f t="shared" si="51"/>
        <v/>
      </c>
      <c r="AB123" s="229" t="str">
        <f t="shared" si="51"/>
        <v/>
      </c>
      <c r="AC123" s="229" t="str">
        <f t="shared" si="51"/>
        <v/>
      </c>
      <c r="AD123" s="229" t="str">
        <f t="shared" si="51"/>
        <v/>
      </c>
      <c r="AE123" s="229" t="str">
        <f t="shared" si="51"/>
        <v/>
      </c>
      <c r="AF123" s="229" t="str">
        <f t="shared" si="51"/>
        <v/>
      </c>
      <c r="AG123" s="229" t="str">
        <f t="shared" si="51"/>
        <v/>
      </c>
      <c r="AH123" s="227" t="s">
        <v>178</v>
      </c>
      <c r="AI123" s="228">
        <f>+COUNTIF(C124:AG124,"夏休")+COUNTIF(C124:AG124,"冬休")+COUNTIF(C124:AG124,"中止")</f>
        <v>0</v>
      </c>
    </row>
    <row r="124" spans="2:38" ht="13.5" customHeight="1" x14ac:dyDescent="0.15">
      <c r="B124" s="566" t="s">
        <v>149</v>
      </c>
      <c r="C124" s="568"/>
      <c r="D124" s="563"/>
      <c r="E124" s="563"/>
      <c r="F124" s="563"/>
      <c r="G124" s="563"/>
      <c r="H124" s="563"/>
      <c r="I124" s="563"/>
      <c r="J124" s="563"/>
      <c r="K124" s="563"/>
      <c r="L124" s="563"/>
      <c r="M124" s="563"/>
      <c r="N124" s="563"/>
      <c r="O124" s="563"/>
      <c r="P124" s="563"/>
      <c r="Q124" s="563"/>
      <c r="R124" s="563"/>
      <c r="S124" s="563"/>
      <c r="T124" s="563"/>
      <c r="U124" s="563"/>
      <c r="V124" s="563"/>
      <c r="W124" s="563"/>
      <c r="X124" s="563"/>
      <c r="Y124" s="563"/>
      <c r="Z124" s="563"/>
      <c r="AA124" s="563"/>
      <c r="AB124" s="563"/>
      <c r="AC124" s="563"/>
      <c r="AD124" s="563"/>
      <c r="AE124" s="563"/>
      <c r="AF124" s="563"/>
      <c r="AG124" s="589"/>
      <c r="AH124" s="230" t="s">
        <v>66</v>
      </c>
      <c r="AI124" s="231">
        <f>COUNT(C122:AG122)-AI123</f>
        <v>0</v>
      </c>
    </row>
    <row r="125" spans="2:38" ht="13.5" customHeight="1" x14ac:dyDescent="0.15">
      <c r="B125" s="567"/>
      <c r="C125" s="568"/>
      <c r="D125" s="563"/>
      <c r="E125" s="563"/>
      <c r="F125" s="563"/>
      <c r="G125" s="563"/>
      <c r="H125" s="563"/>
      <c r="I125" s="563"/>
      <c r="J125" s="563"/>
      <c r="K125" s="563"/>
      <c r="L125" s="563"/>
      <c r="M125" s="563"/>
      <c r="N125" s="563"/>
      <c r="O125" s="563"/>
      <c r="P125" s="563"/>
      <c r="Q125" s="563"/>
      <c r="R125" s="563"/>
      <c r="S125" s="563"/>
      <c r="T125" s="563"/>
      <c r="U125" s="563"/>
      <c r="V125" s="563"/>
      <c r="W125" s="563"/>
      <c r="X125" s="563"/>
      <c r="Y125" s="563"/>
      <c r="Z125" s="563"/>
      <c r="AA125" s="563"/>
      <c r="AB125" s="563"/>
      <c r="AC125" s="563"/>
      <c r="AD125" s="563"/>
      <c r="AE125" s="563"/>
      <c r="AF125" s="563"/>
      <c r="AG125" s="589"/>
      <c r="AH125" s="230" t="s">
        <v>67</v>
      </c>
      <c r="AI125" s="231">
        <f>+COUNTIF(C126:AG127,"休")</f>
        <v>0</v>
      </c>
      <c r="AJ125" s="232" t="e">
        <f>IF(AI126&gt;0.285,"",IF(AI125&lt;AI122,"←計画日数が足りません",""))</f>
        <v>#DIV/0!</v>
      </c>
    </row>
    <row r="126" spans="2:38" ht="13.5" customHeight="1" x14ac:dyDescent="0.15">
      <c r="B126" s="590" t="s">
        <v>60</v>
      </c>
      <c r="C126" s="591"/>
      <c r="D126" s="592"/>
      <c r="E126" s="588"/>
      <c r="F126" s="588"/>
      <c r="G126" s="588"/>
      <c r="H126" s="588"/>
      <c r="I126" s="588"/>
      <c r="J126" s="588"/>
      <c r="K126" s="592"/>
      <c r="L126" s="588"/>
      <c r="M126" s="588"/>
      <c r="N126" s="588"/>
      <c r="O126" s="588"/>
      <c r="P126" s="588"/>
      <c r="Q126" s="588"/>
      <c r="R126" s="592"/>
      <c r="S126" s="588"/>
      <c r="T126" s="588"/>
      <c r="U126" s="588"/>
      <c r="V126" s="588"/>
      <c r="W126" s="588"/>
      <c r="X126" s="588"/>
      <c r="Y126" s="592"/>
      <c r="Z126" s="588"/>
      <c r="AA126" s="588"/>
      <c r="AB126" s="588"/>
      <c r="AC126" s="588"/>
      <c r="AD126" s="588"/>
      <c r="AE126" s="588"/>
      <c r="AF126" s="588"/>
      <c r="AG126" s="606"/>
      <c r="AH126" s="230" t="s">
        <v>68</v>
      </c>
      <c r="AI126" s="233" t="e">
        <f>+AI125/AI124</f>
        <v>#DIV/0!</v>
      </c>
    </row>
    <row r="127" spans="2:38" x14ac:dyDescent="0.15">
      <c r="B127" s="590"/>
      <c r="C127" s="591"/>
      <c r="D127" s="592"/>
      <c r="E127" s="588"/>
      <c r="F127" s="588"/>
      <c r="G127" s="588"/>
      <c r="H127" s="588"/>
      <c r="I127" s="588"/>
      <c r="J127" s="588"/>
      <c r="K127" s="592"/>
      <c r="L127" s="588"/>
      <c r="M127" s="588"/>
      <c r="N127" s="588"/>
      <c r="O127" s="588"/>
      <c r="P127" s="588"/>
      <c r="Q127" s="588"/>
      <c r="R127" s="592"/>
      <c r="S127" s="588"/>
      <c r="T127" s="588"/>
      <c r="U127" s="588"/>
      <c r="V127" s="588"/>
      <c r="W127" s="588"/>
      <c r="X127" s="588"/>
      <c r="Y127" s="592"/>
      <c r="Z127" s="588"/>
      <c r="AA127" s="588"/>
      <c r="AB127" s="588"/>
      <c r="AC127" s="588"/>
      <c r="AD127" s="588"/>
      <c r="AE127" s="588"/>
      <c r="AF127" s="588"/>
      <c r="AG127" s="606"/>
      <c r="AH127" s="230" t="s">
        <v>57</v>
      </c>
      <c r="AI127" s="231">
        <f>+COUNTA(C128:AG129)</f>
        <v>0</v>
      </c>
    </row>
    <row r="128" spans="2:38" x14ac:dyDescent="0.15">
      <c r="B128" s="594" t="s">
        <v>62</v>
      </c>
      <c r="C128" s="596"/>
      <c r="D128" s="600"/>
      <c r="E128" s="592"/>
      <c r="F128" s="592"/>
      <c r="G128" s="592"/>
      <c r="H128" s="592"/>
      <c r="I128" s="592"/>
      <c r="J128" s="592"/>
      <c r="K128" s="600"/>
      <c r="L128" s="592"/>
      <c r="M128" s="592"/>
      <c r="N128" s="592"/>
      <c r="O128" s="592"/>
      <c r="P128" s="592"/>
      <c r="Q128" s="592"/>
      <c r="R128" s="600"/>
      <c r="S128" s="592"/>
      <c r="T128" s="592"/>
      <c r="U128" s="592"/>
      <c r="V128" s="592"/>
      <c r="W128" s="592"/>
      <c r="X128" s="592"/>
      <c r="Y128" s="600"/>
      <c r="Z128" s="592"/>
      <c r="AA128" s="592"/>
      <c r="AB128" s="592"/>
      <c r="AC128" s="592"/>
      <c r="AD128" s="592"/>
      <c r="AE128" s="592"/>
      <c r="AF128" s="592"/>
      <c r="AG128" s="609"/>
      <c r="AH128" s="234" t="s">
        <v>69</v>
      </c>
      <c r="AI128" s="235" t="e">
        <f>+AI127/AI124</f>
        <v>#DIV/0!</v>
      </c>
      <c r="AL128" s="199">
        <f>+COUNTIF(C126:AG127,"休")</f>
        <v>0</v>
      </c>
    </row>
    <row r="129" spans="2:38" x14ac:dyDescent="0.15">
      <c r="B129" s="595"/>
      <c r="C129" s="597"/>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610"/>
      <c r="AH129" s="236" t="s">
        <v>153</v>
      </c>
      <c r="AI129" s="237" t="str">
        <f>IF(7&gt;AI124,"対象外",IF(OR(AI128&gt;=0.285,AI127&gt;=AI122),"OK","NG"))</f>
        <v>対象外</v>
      </c>
      <c r="AJ129" s="232" t="str">
        <f>IF(AI129="対象外","←７日間に満たない期間は達成判定の対象外",IF(AI129="NG","←月単位未達成","←月単位達成"))</f>
        <v>←７日間に満たない期間は達成判定の対象外</v>
      </c>
      <c r="AL129" s="238" t="str">
        <f>IF(7&gt;AI124,"対象外",IF(AL128&gt;=AI122,"OK","NG"))</f>
        <v>対象外</v>
      </c>
    </row>
    <row r="130" spans="2:38" hidden="1" x14ac:dyDescent="0.15">
      <c r="B130" s="239" t="s">
        <v>207</v>
      </c>
      <c r="C130" s="240" t="e">
        <f t="shared" ref="C130:AG130" si="52">IF(AND(DAY(C122)&gt;=22,DAY(C122)&lt;=28,C123="土"),1,0)</f>
        <v>#VALUE!</v>
      </c>
      <c r="D130" s="240" t="e">
        <f t="shared" si="52"/>
        <v>#VALUE!</v>
      </c>
      <c r="E130" s="240" t="e">
        <f t="shared" si="52"/>
        <v>#VALUE!</v>
      </c>
      <c r="F130" s="240" t="e">
        <f t="shared" si="52"/>
        <v>#VALUE!</v>
      </c>
      <c r="G130" s="240" t="e">
        <f t="shared" si="52"/>
        <v>#VALUE!</v>
      </c>
      <c r="H130" s="240" t="e">
        <f t="shared" si="52"/>
        <v>#VALUE!</v>
      </c>
      <c r="I130" s="240" t="e">
        <f t="shared" si="52"/>
        <v>#VALUE!</v>
      </c>
      <c r="J130" s="240" t="e">
        <f t="shared" si="52"/>
        <v>#VALUE!</v>
      </c>
      <c r="K130" s="240" t="e">
        <f t="shared" si="52"/>
        <v>#VALUE!</v>
      </c>
      <c r="L130" s="240" t="e">
        <f t="shared" si="52"/>
        <v>#VALUE!</v>
      </c>
      <c r="M130" s="240" t="e">
        <f t="shared" si="52"/>
        <v>#VALUE!</v>
      </c>
      <c r="N130" s="240" t="e">
        <f t="shared" si="52"/>
        <v>#VALUE!</v>
      </c>
      <c r="O130" s="240" t="e">
        <f t="shared" si="52"/>
        <v>#VALUE!</v>
      </c>
      <c r="P130" s="240" t="e">
        <f t="shared" si="52"/>
        <v>#VALUE!</v>
      </c>
      <c r="Q130" s="240" t="e">
        <f t="shared" si="52"/>
        <v>#VALUE!</v>
      </c>
      <c r="R130" s="240" t="e">
        <f t="shared" si="52"/>
        <v>#VALUE!</v>
      </c>
      <c r="S130" s="240" t="e">
        <f t="shared" si="52"/>
        <v>#VALUE!</v>
      </c>
      <c r="T130" s="240" t="e">
        <f t="shared" si="52"/>
        <v>#VALUE!</v>
      </c>
      <c r="U130" s="240" t="e">
        <f t="shared" si="52"/>
        <v>#VALUE!</v>
      </c>
      <c r="V130" s="240" t="e">
        <f t="shared" si="52"/>
        <v>#VALUE!</v>
      </c>
      <c r="W130" s="240" t="e">
        <f t="shared" si="52"/>
        <v>#VALUE!</v>
      </c>
      <c r="X130" s="240" t="e">
        <f t="shared" si="52"/>
        <v>#VALUE!</v>
      </c>
      <c r="Y130" s="240" t="e">
        <f t="shared" si="52"/>
        <v>#VALUE!</v>
      </c>
      <c r="Z130" s="240" t="e">
        <f t="shared" si="52"/>
        <v>#VALUE!</v>
      </c>
      <c r="AA130" s="240" t="e">
        <f t="shared" si="52"/>
        <v>#VALUE!</v>
      </c>
      <c r="AB130" s="240" t="e">
        <f t="shared" si="52"/>
        <v>#VALUE!</v>
      </c>
      <c r="AC130" s="240" t="e">
        <f t="shared" si="52"/>
        <v>#VALUE!</v>
      </c>
      <c r="AD130" s="240" t="e">
        <f t="shared" si="52"/>
        <v>#VALUE!</v>
      </c>
      <c r="AE130" s="240" t="e">
        <f t="shared" si="52"/>
        <v>#VALUE!</v>
      </c>
      <c r="AF130" s="240" t="e">
        <f t="shared" si="52"/>
        <v>#VALUE!</v>
      </c>
      <c r="AG130" s="240" t="e">
        <f t="shared" si="52"/>
        <v>#VALUE!</v>
      </c>
      <c r="AH130" s="241" t="s">
        <v>179</v>
      </c>
      <c r="AI130" s="242">
        <f>_xlfn.AGGREGATE(9,6,C130:AG130)</f>
        <v>0</v>
      </c>
      <c r="AJ130" s="232"/>
    </row>
    <row r="131" spans="2:38" hidden="1" x14ac:dyDescent="0.15">
      <c r="B131" s="239" t="s">
        <v>208</v>
      </c>
      <c r="C131" s="243" t="e">
        <f t="shared" ref="C131:AG131" si="53">IF(AND(DAY(C122)&gt;=22,DAY(C122)&lt;=28,C123="土",OR(C128="休",C128="雨")),1,0)</f>
        <v>#VALUE!</v>
      </c>
      <c r="D131" s="243" t="e">
        <f t="shared" si="53"/>
        <v>#VALUE!</v>
      </c>
      <c r="E131" s="243" t="e">
        <f t="shared" si="53"/>
        <v>#VALUE!</v>
      </c>
      <c r="F131" s="243" t="e">
        <f t="shared" si="53"/>
        <v>#VALUE!</v>
      </c>
      <c r="G131" s="243" t="e">
        <f t="shared" si="53"/>
        <v>#VALUE!</v>
      </c>
      <c r="H131" s="243" t="e">
        <f t="shared" si="53"/>
        <v>#VALUE!</v>
      </c>
      <c r="I131" s="243" t="e">
        <f t="shared" si="53"/>
        <v>#VALUE!</v>
      </c>
      <c r="J131" s="243" t="e">
        <f t="shared" si="53"/>
        <v>#VALUE!</v>
      </c>
      <c r="K131" s="243" t="e">
        <f t="shared" si="53"/>
        <v>#VALUE!</v>
      </c>
      <c r="L131" s="243" t="e">
        <f t="shared" si="53"/>
        <v>#VALUE!</v>
      </c>
      <c r="M131" s="243" t="e">
        <f t="shared" si="53"/>
        <v>#VALUE!</v>
      </c>
      <c r="N131" s="243" t="e">
        <f t="shared" si="53"/>
        <v>#VALUE!</v>
      </c>
      <c r="O131" s="243" t="e">
        <f t="shared" si="53"/>
        <v>#VALUE!</v>
      </c>
      <c r="P131" s="243" t="e">
        <f t="shared" si="53"/>
        <v>#VALUE!</v>
      </c>
      <c r="Q131" s="243" t="e">
        <f t="shared" si="53"/>
        <v>#VALUE!</v>
      </c>
      <c r="R131" s="243" t="e">
        <f t="shared" si="53"/>
        <v>#VALUE!</v>
      </c>
      <c r="S131" s="243" t="e">
        <f t="shared" si="53"/>
        <v>#VALUE!</v>
      </c>
      <c r="T131" s="243" t="e">
        <f t="shared" si="53"/>
        <v>#VALUE!</v>
      </c>
      <c r="U131" s="243" t="e">
        <f t="shared" si="53"/>
        <v>#VALUE!</v>
      </c>
      <c r="V131" s="243" t="e">
        <f t="shared" si="53"/>
        <v>#VALUE!</v>
      </c>
      <c r="W131" s="243" t="e">
        <f t="shared" si="53"/>
        <v>#VALUE!</v>
      </c>
      <c r="X131" s="243" t="e">
        <f t="shared" si="53"/>
        <v>#VALUE!</v>
      </c>
      <c r="Y131" s="243" t="e">
        <f t="shared" si="53"/>
        <v>#VALUE!</v>
      </c>
      <c r="Z131" s="243" t="e">
        <f t="shared" si="53"/>
        <v>#VALUE!</v>
      </c>
      <c r="AA131" s="243" t="e">
        <f t="shared" si="53"/>
        <v>#VALUE!</v>
      </c>
      <c r="AB131" s="243" t="e">
        <f t="shared" si="53"/>
        <v>#VALUE!</v>
      </c>
      <c r="AC131" s="243" t="e">
        <f t="shared" si="53"/>
        <v>#VALUE!</v>
      </c>
      <c r="AD131" s="243" t="e">
        <f t="shared" si="53"/>
        <v>#VALUE!</v>
      </c>
      <c r="AE131" s="243" t="e">
        <f t="shared" si="53"/>
        <v>#VALUE!</v>
      </c>
      <c r="AF131" s="243" t="e">
        <f t="shared" si="53"/>
        <v>#VALUE!</v>
      </c>
      <c r="AG131" s="243" t="e">
        <f t="shared" si="53"/>
        <v>#VALUE!</v>
      </c>
      <c r="AH131" s="241" t="s">
        <v>180</v>
      </c>
      <c r="AI131" s="242">
        <f>_xlfn.AGGREGATE(9,6,C131:AG131)</f>
        <v>0</v>
      </c>
      <c r="AJ131" s="232"/>
    </row>
    <row r="132" spans="2:38" hidden="1" x14ac:dyDescent="0.15">
      <c r="B132" s="239" t="s">
        <v>209</v>
      </c>
      <c r="C132" s="240" t="e">
        <f>IF(AND(DAY(C122)&gt;=8,DAY(C122)&lt;=14,C123="土"),1,0)</f>
        <v>#VALUE!</v>
      </c>
      <c r="D132" s="240" t="e">
        <f>IF(AND(DAY(D122)&gt;=8,DAY(D122)&lt;=14,D123="土"),1,0)</f>
        <v>#VALUE!</v>
      </c>
      <c r="E132" s="240" t="e">
        <f t="shared" ref="E132:AG132" si="54">IF(AND(DAY(E122)&gt;=8,DAY(E122)&lt;=14,E123="土"),1,0)</f>
        <v>#VALUE!</v>
      </c>
      <c r="F132" s="240" t="e">
        <f t="shared" si="54"/>
        <v>#VALUE!</v>
      </c>
      <c r="G132" s="240" t="e">
        <f t="shared" si="54"/>
        <v>#VALUE!</v>
      </c>
      <c r="H132" s="240" t="e">
        <f t="shared" si="54"/>
        <v>#VALUE!</v>
      </c>
      <c r="I132" s="240" t="e">
        <f t="shared" si="54"/>
        <v>#VALUE!</v>
      </c>
      <c r="J132" s="240" t="e">
        <f t="shared" si="54"/>
        <v>#VALUE!</v>
      </c>
      <c r="K132" s="240" t="e">
        <f t="shared" si="54"/>
        <v>#VALUE!</v>
      </c>
      <c r="L132" s="240" t="e">
        <f t="shared" si="54"/>
        <v>#VALUE!</v>
      </c>
      <c r="M132" s="240" t="e">
        <f t="shared" si="54"/>
        <v>#VALUE!</v>
      </c>
      <c r="N132" s="240" t="e">
        <f t="shared" si="54"/>
        <v>#VALUE!</v>
      </c>
      <c r="O132" s="240" t="e">
        <f t="shared" si="54"/>
        <v>#VALUE!</v>
      </c>
      <c r="P132" s="240" t="e">
        <f t="shared" si="54"/>
        <v>#VALUE!</v>
      </c>
      <c r="Q132" s="240" t="e">
        <f t="shared" si="54"/>
        <v>#VALUE!</v>
      </c>
      <c r="R132" s="240" t="e">
        <f t="shared" si="54"/>
        <v>#VALUE!</v>
      </c>
      <c r="S132" s="240" t="e">
        <f t="shared" si="54"/>
        <v>#VALUE!</v>
      </c>
      <c r="T132" s="240" t="e">
        <f t="shared" si="54"/>
        <v>#VALUE!</v>
      </c>
      <c r="U132" s="240" t="e">
        <f t="shared" si="54"/>
        <v>#VALUE!</v>
      </c>
      <c r="V132" s="240" t="e">
        <f t="shared" si="54"/>
        <v>#VALUE!</v>
      </c>
      <c r="W132" s="240" t="e">
        <f t="shared" si="54"/>
        <v>#VALUE!</v>
      </c>
      <c r="X132" s="240" t="e">
        <f t="shared" si="54"/>
        <v>#VALUE!</v>
      </c>
      <c r="Y132" s="240" t="e">
        <f t="shared" si="54"/>
        <v>#VALUE!</v>
      </c>
      <c r="Z132" s="240" t="e">
        <f t="shared" si="54"/>
        <v>#VALUE!</v>
      </c>
      <c r="AA132" s="240" t="e">
        <f t="shared" si="54"/>
        <v>#VALUE!</v>
      </c>
      <c r="AB132" s="240" t="e">
        <f t="shared" si="54"/>
        <v>#VALUE!</v>
      </c>
      <c r="AC132" s="240" t="e">
        <f t="shared" si="54"/>
        <v>#VALUE!</v>
      </c>
      <c r="AD132" s="240" t="e">
        <f t="shared" si="54"/>
        <v>#VALUE!</v>
      </c>
      <c r="AE132" s="240" t="e">
        <f t="shared" si="54"/>
        <v>#VALUE!</v>
      </c>
      <c r="AF132" s="240" t="e">
        <f t="shared" si="54"/>
        <v>#VALUE!</v>
      </c>
      <c r="AG132" s="240" t="e">
        <f t="shared" si="54"/>
        <v>#VALUE!</v>
      </c>
      <c r="AH132" s="241" t="s">
        <v>179</v>
      </c>
      <c r="AI132" s="242">
        <f>_xlfn.AGGREGATE(9,6,C132:AG132)</f>
        <v>0</v>
      </c>
      <c r="AJ132" s="232"/>
    </row>
    <row r="133" spans="2:38" hidden="1" x14ac:dyDescent="0.15">
      <c r="B133" s="239" t="s">
        <v>210</v>
      </c>
      <c r="C133" s="243" t="e">
        <f>IF(AND(DAY(C122)&gt;=8,DAY(C122)&lt;=14,C123="土",OR(C128="休",C128="雨")),1,0)</f>
        <v>#VALUE!</v>
      </c>
      <c r="D133" s="243" t="e">
        <f>IF(AND(DAY(D122)&gt;=8,DAY(D122)&lt;=14,D123="土",OR(D128="休",D128="雨")),1,0)</f>
        <v>#VALUE!</v>
      </c>
      <c r="E133" s="243" t="e">
        <f t="shared" ref="E133:AG133" si="55">IF(AND(DAY(E122)&gt;=8,DAY(E122)&lt;=14,E123="土",OR(E128="休",E128="雨")),1,0)</f>
        <v>#VALUE!</v>
      </c>
      <c r="F133" s="243" t="e">
        <f t="shared" si="55"/>
        <v>#VALUE!</v>
      </c>
      <c r="G133" s="243" t="e">
        <f t="shared" si="55"/>
        <v>#VALUE!</v>
      </c>
      <c r="H133" s="243" t="e">
        <f t="shared" si="55"/>
        <v>#VALUE!</v>
      </c>
      <c r="I133" s="243" t="e">
        <f t="shared" si="55"/>
        <v>#VALUE!</v>
      </c>
      <c r="J133" s="243" t="e">
        <f t="shared" si="55"/>
        <v>#VALUE!</v>
      </c>
      <c r="K133" s="243" t="e">
        <f t="shared" si="55"/>
        <v>#VALUE!</v>
      </c>
      <c r="L133" s="243" t="e">
        <f t="shared" si="55"/>
        <v>#VALUE!</v>
      </c>
      <c r="M133" s="243" t="e">
        <f t="shared" si="55"/>
        <v>#VALUE!</v>
      </c>
      <c r="N133" s="243" t="e">
        <f t="shared" si="55"/>
        <v>#VALUE!</v>
      </c>
      <c r="O133" s="243" t="e">
        <f t="shared" si="55"/>
        <v>#VALUE!</v>
      </c>
      <c r="P133" s="243" t="e">
        <f t="shared" si="55"/>
        <v>#VALUE!</v>
      </c>
      <c r="Q133" s="243" t="e">
        <f t="shared" si="55"/>
        <v>#VALUE!</v>
      </c>
      <c r="R133" s="243" t="e">
        <f t="shared" si="55"/>
        <v>#VALUE!</v>
      </c>
      <c r="S133" s="243" t="e">
        <f t="shared" si="55"/>
        <v>#VALUE!</v>
      </c>
      <c r="T133" s="243" t="e">
        <f t="shared" si="55"/>
        <v>#VALUE!</v>
      </c>
      <c r="U133" s="243" t="e">
        <f t="shared" si="55"/>
        <v>#VALUE!</v>
      </c>
      <c r="V133" s="243" t="e">
        <f t="shared" si="55"/>
        <v>#VALUE!</v>
      </c>
      <c r="W133" s="243" t="e">
        <f t="shared" si="55"/>
        <v>#VALUE!</v>
      </c>
      <c r="X133" s="243" t="e">
        <f t="shared" si="55"/>
        <v>#VALUE!</v>
      </c>
      <c r="Y133" s="243" t="e">
        <f t="shared" si="55"/>
        <v>#VALUE!</v>
      </c>
      <c r="Z133" s="243" t="e">
        <f t="shared" si="55"/>
        <v>#VALUE!</v>
      </c>
      <c r="AA133" s="243" t="e">
        <f t="shared" si="55"/>
        <v>#VALUE!</v>
      </c>
      <c r="AB133" s="243" t="e">
        <f t="shared" si="55"/>
        <v>#VALUE!</v>
      </c>
      <c r="AC133" s="243" t="e">
        <f t="shared" si="55"/>
        <v>#VALUE!</v>
      </c>
      <c r="AD133" s="243" t="e">
        <f t="shared" si="55"/>
        <v>#VALUE!</v>
      </c>
      <c r="AE133" s="243" t="e">
        <f t="shared" si="55"/>
        <v>#VALUE!</v>
      </c>
      <c r="AF133" s="243" t="e">
        <f t="shared" si="55"/>
        <v>#VALUE!</v>
      </c>
      <c r="AG133" s="243" t="e">
        <f t="shared" si="55"/>
        <v>#VALUE!</v>
      </c>
      <c r="AH133" s="241" t="s">
        <v>180</v>
      </c>
      <c r="AI133" s="242">
        <f>_xlfn.AGGREGATE(9,6,C133:AG133)</f>
        <v>0</v>
      </c>
      <c r="AJ133" s="232"/>
    </row>
    <row r="135" spans="2:38" hidden="1" x14ac:dyDescent="0.15">
      <c r="C135" s="199" t="e">
        <f>YEAR(C138)</f>
        <v>#VALUE!</v>
      </c>
      <c r="D135" s="199" t="e">
        <f>MONTH(C138)</f>
        <v>#VALUE!</v>
      </c>
    </row>
    <row r="136" spans="2:38" x14ac:dyDescent="0.15">
      <c r="B136" s="203" t="s">
        <v>141</v>
      </c>
      <c r="C136" s="598" t="e">
        <f>C138</f>
        <v>#VALUE!</v>
      </c>
      <c r="D136" s="564"/>
      <c r="E136" s="564"/>
      <c r="F136" s="564"/>
      <c r="G136" s="564"/>
      <c r="H136" s="564"/>
      <c r="I136" s="564"/>
      <c r="J136" s="564"/>
      <c r="K136" s="564"/>
      <c r="L136" s="564"/>
      <c r="M136" s="564"/>
      <c r="N136" s="564"/>
      <c r="O136" s="564"/>
      <c r="P136" s="564"/>
      <c r="Q136" s="564"/>
      <c r="R136" s="564"/>
      <c r="S136" s="564"/>
      <c r="T136" s="564"/>
      <c r="U136" s="564"/>
      <c r="V136" s="564"/>
      <c r="W136" s="564"/>
      <c r="X136" s="564"/>
      <c r="Y136" s="564"/>
      <c r="Z136" s="564"/>
      <c r="AA136" s="564"/>
      <c r="AB136" s="564"/>
      <c r="AC136" s="564"/>
      <c r="AD136" s="564"/>
      <c r="AE136" s="564"/>
      <c r="AF136" s="564"/>
      <c r="AG136" s="564"/>
      <c r="AH136" s="564"/>
      <c r="AI136" s="565"/>
    </row>
    <row r="137" spans="2:38" hidden="1" x14ac:dyDescent="0.15">
      <c r="B137" s="245"/>
      <c r="C137" s="226" t="e">
        <f>DATE($C135,$D135,1)</f>
        <v>#VALUE!</v>
      </c>
      <c r="D137" s="226" t="e">
        <f t="shared" ref="D137:AG137" si="56">C137+1</f>
        <v>#VALUE!</v>
      </c>
      <c r="E137" s="226" t="e">
        <f t="shared" si="56"/>
        <v>#VALUE!</v>
      </c>
      <c r="F137" s="226" t="e">
        <f t="shared" si="56"/>
        <v>#VALUE!</v>
      </c>
      <c r="G137" s="226" t="e">
        <f t="shared" si="56"/>
        <v>#VALUE!</v>
      </c>
      <c r="H137" s="226" t="e">
        <f t="shared" si="56"/>
        <v>#VALUE!</v>
      </c>
      <c r="I137" s="226" t="e">
        <f t="shared" si="56"/>
        <v>#VALUE!</v>
      </c>
      <c r="J137" s="226" t="e">
        <f t="shared" si="56"/>
        <v>#VALUE!</v>
      </c>
      <c r="K137" s="226" t="e">
        <f t="shared" si="56"/>
        <v>#VALUE!</v>
      </c>
      <c r="L137" s="226" t="e">
        <f t="shared" si="56"/>
        <v>#VALUE!</v>
      </c>
      <c r="M137" s="226" t="e">
        <f t="shared" si="56"/>
        <v>#VALUE!</v>
      </c>
      <c r="N137" s="226" t="e">
        <f t="shared" si="56"/>
        <v>#VALUE!</v>
      </c>
      <c r="O137" s="226" t="e">
        <f t="shared" si="56"/>
        <v>#VALUE!</v>
      </c>
      <c r="P137" s="226" t="e">
        <f t="shared" si="56"/>
        <v>#VALUE!</v>
      </c>
      <c r="Q137" s="226" t="e">
        <f t="shared" si="56"/>
        <v>#VALUE!</v>
      </c>
      <c r="R137" s="226" t="e">
        <f t="shared" si="56"/>
        <v>#VALUE!</v>
      </c>
      <c r="S137" s="226" t="e">
        <f t="shared" si="56"/>
        <v>#VALUE!</v>
      </c>
      <c r="T137" s="226" t="e">
        <f t="shared" si="56"/>
        <v>#VALUE!</v>
      </c>
      <c r="U137" s="226" t="e">
        <f t="shared" si="56"/>
        <v>#VALUE!</v>
      </c>
      <c r="V137" s="226" t="e">
        <f t="shared" si="56"/>
        <v>#VALUE!</v>
      </c>
      <c r="W137" s="226" t="e">
        <f t="shared" si="56"/>
        <v>#VALUE!</v>
      </c>
      <c r="X137" s="226" t="e">
        <f t="shared" si="56"/>
        <v>#VALUE!</v>
      </c>
      <c r="Y137" s="226" t="e">
        <f t="shared" si="56"/>
        <v>#VALUE!</v>
      </c>
      <c r="Z137" s="226" t="e">
        <f t="shared" si="56"/>
        <v>#VALUE!</v>
      </c>
      <c r="AA137" s="226" t="e">
        <f t="shared" si="56"/>
        <v>#VALUE!</v>
      </c>
      <c r="AB137" s="226" t="e">
        <f t="shared" si="56"/>
        <v>#VALUE!</v>
      </c>
      <c r="AC137" s="226" t="e">
        <f t="shared" si="56"/>
        <v>#VALUE!</v>
      </c>
      <c r="AD137" s="226" t="e">
        <f t="shared" si="56"/>
        <v>#VALUE!</v>
      </c>
      <c r="AE137" s="226" t="e">
        <f t="shared" si="56"/>
        <v>#VALUE!</v>
      </c>
      <c r="AF137" s="226" t="e">
        <f t="shared" si="56"/>
        <v>#VALUE!</v>
      </c>
      <c r="AG137" s="226" t="e">
        <f t="shared" si="56"/>
        <v>#VALUE!</v>
      </c>
      <c r="AH137" s="246"/>
      <c r="AI137" s="247"/>
    </row>
    <row r="138" spans="2:38" x14ac:dyDescent="0.15">
      <c r="B138" s="248" t="s">
        <v>145</v>
      </c>
      <c r="C138" s="249" t="e">
        <f>IF(EDATE(C121,1)&gt;$G$5,"",EDATE(C121,1))</f>
        <v>#VALUE!</v>
      </c>
      <c r="D138" s="226" t="e">
        <f t="shared" ref="D138:AG138" si="57">IF(D137&gt;$G$5,"",IF(C138=EOMONTH(DATE($C135,$D135,1),0),"",IF(C138="","",C138+1)))</f>
        <v>#VALUE!</v>
      </c>
      <c r="E138" s="226" t="e">
        <f t="shared" si="57"/>
        <v>#VALUE!</v>
      </c>
      <c r="F138" s="226" t="e">
        <f t="shared" si="57"/>
        <v>#VALUE!</v>
      </c>
      <c r="G138" s="226" t="e">
        <f t="shared" si="57"/>
        <v>#VALUE!</v>
      </c>
      <c r="H138" s="226" t="e">
        <f t="shared" si="57"/>
        <v>#VALUE!</v>
      </c>
      <c r="I138" s="226" t="e">
        <f t="shared" si="57"/>
        <v>#VALUE!</v>
      </c>
      <c r="J138" s="226" t="e">
        <f t="shared" si="57"/>
        <v>#VALUE!</v>
      </c>
      <c r="K138" s="226" t="e">
        <f t="shared" si="57"/>
        <v>#VALUE!</v>
      </c>
      <c r="L138" s="226" t="e">
        <f t="shared" si="57"/>
        <v>#VALUE!</v>
      </c>
      <c r="M138" s="226" t="e">
        <f t="shared" si="57"/>
        <v>#VALUE!</v>
      </c>
      <c r="N138" s="226" t="e">
        <f t="shared" si="57"/>
        <v>#VALUE!</v>
      </c>
      <c r="O138" s="226" t="e">
        <f t="shared" si="57"/>
        <v>#VALUE!</v>
      </c>
      <c r="P138" s="226" t="e">
        <f t="shared" si="57"/>
        <v>#VALUE!</v>
      </c>
      <c r="Q138" s="226" t="e">
        <f t="shared" si="57"/>
        <v>#VALUE!</v>
      </c>
      <c r="R138" s="226" t="e">
        <f t="shared" si="57"/>
        <v>#VALUE!</v>
      </c>
      <c r="S138" s="226" t="e">
        <f t="shared" si="57"/>
        <v>#VALUE!</v>
      </c>
      <c r="T138" s="226" t="e">
        <f t="shared" si="57"/>
        <v>#VALUE!</v>
      </c>
      <c r="U138" s="226" t="e">
        <f t="shared" si="57"/>
        <v>#VALUE!</v>
      </c>
      <c r="V138" s="226" t="e">
        <f t="shared" si="57"/>
        <v>#VALUE!</v>
      </c>
      <c r="W138" s="226" t="e">
        <f t="shared" si="57"/>
        <v>#VALUE!</v>
      </c>
      <c r="X138" s="226" t="e">
        <f t="shared" si="57"/>
        <v>#VALUE!</v>
      </c>
      <c r="Y138" s="226" t="e">
        <f t="shared" si="57"/>
        <v>#VALUE!</v>
      </c>
      <c r="Z138" s="226" t="e">
        <f t="shared" si="57"/>
        <v>#VALUE!</v>
      </c>
      <c r="AA138" s="226" t="e">
        <f t="shared" si="57"/>
        <v>#VALUE!</v>
      </c>
      <c r="AB138" s="226" t="e">
        <f t="shared" si="57"/>
        <v>#VALUE!</v>
      </c>
      <c r="AC138" s="226" t="e">
        <f t="shared" si="57"/>
        <v>#VALUE!</v>
      </c>
      <c r="AD138" s="226" t="e">
        <f t="shared" si="57"/>
        <v>#VALUE!</v>
      </c>
      <c r="AE138" s="226" t="e">
        <f t="shared" si="57"/>
        <v>#VALUE!</v>
      </c>
      <c r="AF138" s="226" t="e">
        <f t="shared" si="57"/>
        <v>#VALUE!</v>
      </c>
      <c r="AG138" s="226" t="e">
        <f t="shared" si="57"/>
        <v>#VALUE!</v>
      </c>
      <c r="AH138" s="227" t="s">
        <v>177</v>
      </c>
      <c r="AI138" s="228">
        <f>+COUNTIFS(C139:AG139,"土",C140:AG140,"")+COUNTIFS(C139:AG139,"日",C140:AG140,"")</f>
        <v>0</v>
      </c>
    </row>
    <row r="139" spans="2:38" x14ac:dyDescent="0.15">
      <c r="B139" s="220" t="s">
        <v>65</v>
      </c>
      <c r="C139" s="229" t="str">
        <f>IFERROR(TEXT(WEEKDAY(+C138),"aaa"),"")</f>
        <v/>
      </c>
      <c r="D139" s="229" t="str">
        <f t="shared" ref="D139:AG139" si="58">IFERROR(TEXT(WEEKDAY(+D138),"aaa"),"")</f>
        <v/>
      </c>
      <c r="E139" s="229" t="str">
        <f t="shared" si="58"/>
        <v/>
      </c>
      <c r="F139" s="229" t="str">
        <f t="shared" si="58"/>
        <v/>
      </c>
      <c r="G139" s="229" t="str">
        <f t="shared" si="58"/>
        <v/>
      </c>
      <c r="H139" s="229" t="str">
        <f t="shared" si="58"/>
        <v/>
      </c>
      <c r="I139" s="229" t="str">
        <f t="shared" si="58"/>
        <v/>
      </c>
      <c r="J139" s="229" t="str">
        <f t="shared" si="58"/>
        <v/>
      </c>
      <c r="K139" s="229" t="str">
        <f t="shared" si="58"/>
        <v/>
      </c>
      <c r="L139" s="229" t="str">
        <f t="shared" si="58"/>
        <v/>
      </c>
      <c r="M139" s="229" t="str">
        <f t="shared" si="58"/>
        <v/>
      </c>
      <c r="N139" s="229" t="str">
        <f t="shared" si="58"/>
        <v/>
      </c>
      <c r="O139" s="229" t="str">
        <f t="shared" si="58"/>
        <v/>
      </c>
      <c r="P139" s="229" t="str">
        <f t="shared" si="58"/>
        <v/>
      </c>
      <c r="Q139" s="229" t="str">
        <f t="shared" si="58"/>
        <v/>
      </c>
      <c r="R139" s="229" t="str">
        <f t="shared" si="58"/>
        <v/>
      </c>
      <c r="S139" s="229" t="str">
        <f t="shared" si="58"/>
        <v/>
      </c>
      <c r="T139" s="229" t="str">
        <f t="shared" si="58"/>
        <v/>
      </c>
      <c r="U139" s="229" t="str">
        <f t="shared" si="58"/>
        <v/>
      </c>
      <c r="V139" s="229" t="str">
        <f t="shared" si="58"/>
        <v/>
      </c>
      <c r="W139" s="229" t="str">
        <f t="shared" si="58"/>
        <v/>
      </c>
      <c r="X139" s="229" t="str">
        <f t="shared" si="58"/>
        <v/>
      </c>
      <c r="Y139" s="229" t="str">
        <f t="shared" si="58"/>
        <v/>
      </c>
      <c r="Z139" s="229" t="str">
        <f t="shared" si="58"/>
        <v/>
      </c>
      <c r="AA139" s="229" t="str">
        <f t="shared" si="58"/>
        <v/>
      </c>
      <c r="AB139" s="229" t="str">
        <f t="shared" si="58"/>
        <v/>
      </c>
      <c r="AC139" s="229" t="str">
        <f t="shared" si="58"/>
        <v/>
      </c>
      <c r="AD139" s="229" t="str">
        <f t="shared" si="58"/>
        <v/>
      </c>
      <c r="AE139" s="229" t="str">
        <f t="shared" si="58"/>
        <v/>
      </c>
      <c r="AF139" s="229" t="str">
        <f t="shared" si="58"/>
        <v/>
      </c>
      <c r="AG139" s="229" t="str">
        <f t="shared" si="58"/>
        <v/>
      </c>
      <c r="AH139" s="227" t="s">
        <v>178</v>
      </c>
      <c r="AI139" s="228">
        <f>+COUNTIF(C140:AG140,"夏休")+COUNTIF(C140:AG140,"冬休")+COUNTIF(C140:AG140,"中止")</f>
        <v>0</v>
      </c>
    </row>
    <row r="140" spans="2:38" ht="13.5" customHeight="1" x14ac:dyDescent="0.15">
      <c r="B140" s="566" t="s">
        <v>149</v>
      </c>
      <c r="C140" s="568"/>
      <c r="D140" s="563"/>
      <c r="E140" s="563"/>
      <c r="F140" s="563"/>
      <c r="G140" s="563"/>
      <c r="H140" s="563"/>
      <c r="I140" s="563"/>
      <c r="J140" s="563"/>
      <c r="K140" s="563"/>
      <c r="L140" s="563"/>
      <c r="M140" s="563"/>
      <c r="N140" s="563"/>
      <c r="O140" s="563"/>
      <c r="P140" s="563"/>
      <c r="Q140" s="563"/>
      <c r="R140" s="563"/>
      <c r="S140" s="563"/>
      <c r="T140" s="563"/>
      <c r="U140" s="563"/>
      <c r="V140" s="563"/>
      <c r="W140" s="563"/>
      <c r="X140" s="563"/>
      <c r="Y140" s="563"/>
      <c r="Z140" s="563"/>
      <c r="AA140" s="563"/>
      <c r="AB140" s="563"/>
      <c r="AC140" s="563"/>
      <c r="AD140" s="563"/>
      <c r="AE140" s="563"/>
      <c r="AF140" s="563"/>
      <c r="AG140" s="589"/>
      <c r="AH140" s="230" t="s">
        <v>66</v>
      </c>
      <c r="AI140" s="231">
        <f>COUNT(C138:AG138)-AI139</f>
        <v>0</v>
      </c>
    </row>
    <row r="141" spans="2:38" ht="13.5" customHeight="1" x14ac:dyDescent="0.15">
      <c r="B141" s="567"/>
      <c r="C141" s="568"/>
      <c r="D141" s="563"/>
      <c r="E141" s="563"/>
      <c r="F141" s="563"/>
      <c r="G141" s="563"/>
      <c r="H141" s="563"/>
      <c r="I141" s="563"/>
      <c r="J141" s="563"/>
      <c r="K141" s="563"/>
      <c r="L141" s="563"/>
      <c r="M141" s="563"/>
      <c r="N141" s="563"/>
      <c r="O141" s="563"/>
      <c r="P141" s="563"/>
      <c r="Q141" s="563"/>
      <c r="R141" s="563"/>
      <c r="S141" s="563"/>
      <c r="T141" s="563"/>
      <c r="U141" s="563"/>
      <c r="V141" s="563"/>
      <c r="W141" s="563"/>
      <c r="X141" s="563"/>
      <c r="Y141" s="563"/>
      <c r="Z141" s="563"/>
      <c r="AA141" s="563"/>
      <c r="AB141" s="563"/>
      <c r="AC141" s="563"/>
      <c r="AD141" s="563"/>
      <c r="AE141" s="563"/>
      <c r="AF141" s="563"/>
      <c r="AG141" s="589"/>
      <c r="AH141" s="230" t="s">
        <v>67</v>
      </c>
      <c r="AI141" s="231">
        <f>+COUNTIF(C142:AG143,"休")</f>
        <v>0</v>
      </c>
      <c r="AJ141" s="232" t="e">
        <f>IF(AI142&gt;0.285,"",IF(AI141&lt;AI138,"←計画日数が足りません",""))</f>
        <v>#DIV/0!</v>
      </c>
    </row>
    <row r="142" spans="2:38" ht="13.5" customHeight="1" x14ac:dyDescent="0.15">
      <c r="B142" s="590" t="s">
        <v>60</v>
      </c>
      <c r="C142" s="588"/>
      <c r="D142" s="588"/>
      <c r="E142" s="588"/>
      <c r="F142" s="588"/>
      <c r="G142" s="588"/>
      <c r="H142" s="588"/>
      <c r="I142" s="592"/>
      <c r="J142" s="588"/>
      <c r="K142" s="588"/>
      <c r="L142" s="588"/>
      <c r="M142" s="588"/>
      <c r="N142" s="588"/>
      <c r="O142" s="588"/>
      <c r="P142" s="592"/>
      <c r="Q142" s="588"/>
      <c r="R142" s="588"/>
      <c r="S142" s="588"/>
      <c r="T142" s="588"/>
      <c r="U142" s="588"/>
      <c r="V142" s="588"/>
      <c r="W142" s="592"/>
      <c r="X142" s="588"/>
      <c r="Y142" s="588"/>
      <c r="Z142" s="588"/>
      <c r="AA142" s="588"/>
      <c r="AB142" s="588"/>
      <c r="AC142" s="588"/>
      <c r="AD142" s="592"/>
      <c r="AE142" s="588"/>
      <c r="AF142" s="588"/>
      <c r="AG142" s="606"/>
      <c r="AH142" s="230" t="s">
        <v>68</v>
      </c>
      <c r="AI142" s="233" t="e">
        <f>+AI141/AI140</f>
        <v>#DIV/0!</v>
      </c>
    </row>
    <row r="143" spans="2:38" x14ac:dyDescent="0.15">
      <c r="B143" s="590"/>
      <c r="C143" s="588"/>
      <c r="D143" s="588"/>
      <c r="E143" s="588"/>
      <c r="F143" s="588"/>
      <c r="G143" s="588"/>
      <c r="H143" s="588"/>
      <c r="I143" s="592"/>
      <c r="J143" s="588"/>
      <c r="K143" s="588"/>
      <c r="L143" s="588"/>
      <c r="M143" s="588"/>
      <c r="N143" s="588"/>
      <c r="O143" s="588"/>
      <c r="P143" s="592"/>
      <c r="Q143" s="588"/>
      <c r="R143" s="588"/>
      <c r="S143" s="588"/>
      <c r="T143" s="588"/>
      <c r="U143" s="588"/>
      <c r="V143" s="588"/>
      <c r="W143" s="592"/>
      <c r="X143" s="588"/>
      <c r="Y143" s="588"/>
      <c r="Z143" s="588"/>
      <c r="AA143" s="588"/>
      <c r="AB143" s="588"/>
      <c r="AC143" s="588"/>
      <c r="AD143" s="592"/>
      <c r="AE143" s="588"/>
      <c r="AF143" s="588"/>
      <c r="AG143" s="606"/>
      <c r="AH143" s="230" t="s">
        <v>57</v>
      </c>
      <c r="AI143" s="231">
        <f>+COUNTA(C144:AG145)</f>
        <v>0</v>
      </c>
    </row>
    <row r="144" spans="2:38" x14ac:dyDescent="0.15">
      <c r="B144" s="594" t="s">
        <v>62</v>
      </c>
      <c r="C144" s="592"/>
      <c r="D144" s="592"/>
      <c r="E144" s="592"/>
      <c r="F144" s="592"/>
      <c r="G144" s="592"/>
      <c r="H144" s="592"/>
      <c r="I144" s="600"/>
      <c r="J144" s="592"/>
      <c r="K144" s="592"/>
      <c r="L144" s="592"/>
      <c r="M144" s="592"/>
      <c r="N144" s="592"/>
      <c r="O144" s="592"/>
      <c r="P144" s="600"/>
      <c r="Q144" s="592"/>
      <c r="R144" s="592"/>
      <c r="S144" s="592"/>
      <c r="T144" s="592"/>
      <c r="U144" s="592"/>
      <c r="V144" s="592"/>
      <c r="W144" s="600"/>
      <c r="X144" s="592"/>
      <c r="Y144" s="592"/>
      <c r="Z144" s="592"/>
      <c r="AA144" s="592"/>
      <c r="AB144" s="592"/>
      <c r="AC144" s="592"/>
      <c r="AD144" s="600"/>
      <c r="AE144" s="592"/>
      <c r="AF144" s="592"/>
      <c r="AG144" s="609"/>
      <c r="AH144" s="234" t="s">
        <v>69</v>
      </c>
      <c r="AI144" s="235" t="e">
        <f>+AI143/AI140</f>
        <v>#DIV/0!</v>
      </c>
      <c r="AL144" s="199">
        <f>+COUNTIF(C142:AG143,"休")</f>
        <v>0</v>
      </c>
    </row>
    <row r="145" spans="2:38" x14ac:dyDescent="0.15">
      <c r="B145" s="595"/>
      <c r="C145" s="593"/>
      <c r="D145" s="593"/>
      <c r="E145" s="593"/>
      <c r="F145" s="593"/>
      <c r="G145" s="593"/>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610"/>
      <c r="AH145" s="236" t="s">
        <v>153</v>
      </c>
      <c r="AI145" s="237" t="str">
        <f>IF(7&gt;AI140,"対象外",IF(OR(AI144&gt;=0.285,AI143&gt;=AI138),"OK","NG"))</f>
        <v>対象外</v>
      </c>
      <c r="AJ145" s="232" t="str">
        <f>IF(AI145="対象外","←７日間に満たない期間は達成判定の対象外",IF(AI145="NG","←月単位未達成","←月単位達成"))</f>
        <v>←７日間に満たない期間は達成判定の対象外</v>
      </c>
      <c r="AL145" s="238" t="str">
        <f>IF(7&gt;AI140,"対象外",IF(AL144&gt;=AI138,"OK","NG"))</f>
        <v>対象外</v>
      </c>
    </row>
    <row r="146" spans="2:38" hidden="1" x14ac:dyDescent="0.15">
      <c r="B146" s="239" t="s">
        <v>207</v>
      </c>
      <c r="C146" s="240" t="e">
        <f t="shared" ref="C146:AG146" si="59">IF(AND(DAY(C138)&gt;=22,DAY(C138)&lt;=28,C139="土"),1,0)</f>
        <v>#VALUE!</v>
      </c>
      <c r="D146" s="240" t="e">
        <f t="shared" si="59"/>
        <v>#VALUE!</v>
      </c>
      <c r="E146" s="240" t="e">
        <f t="shared" si="59"/>
        <v>#VALUE!</v>
      </c>
      <c r="F146" s="240" t="e">
        <f t="shared" si="59"/>
        <v>#VALUE!</v>
      </c>
      <c r="G146" s="240" t="e">
        <f t="shared" si="59"/>
        <v>#VALUE!</v>
      </c>
      <c r="H146" s="240" t="e">
        <f t="shared" si="59"/>
        <v>#VALUE!</v>
      </c>
      <c r="I146" s="240" t="e">
        <f t="shared" si="59"/>
        <v>#VALUE!</v>
      </c>
      <c r="J146" s="240" t="e">
        <f t="shared" si="59"/>
        <v>#VALUE!</v>
      </c>
      <c r="K146" s="240" t="e">
        <f t="shared" si="59"/>
        <v>#VALUE!</v>
      </c>
      <c r="L146" s="240" t="e">
        <f t="shared" si="59"/>
        <v>#VALUE!</v>
      </c>
      <c r="M146" s="240" t="e">
        <f t="shared" si="59"/>
        <v>#VALUE!</v>
      </c>
      <c r="N146" s="240" t="e">
        <f t="shared" si="59"/>
        <v>#VALUE!</v>
      </c>
      <c r="O146" s="240" t="e">
        <f t="shared" si="59"/>
        <v>#VALUE!</v>
      </c>
      <c r="P146" s="240" t="e">
        <f t="shared" si="59"/>
        <v>#VALUE!</v>
      </c>
      <c r="Q146" s="240" t="e">
        <f t="shared" si="59"/>
        <v>#VALUE!</v>
      </c>
      <c r="R146" s="240" t="e">
        <f t="shared" si="59"/>
        <v>#VALUE!</v>
      </c>
      <c r="S146" s="240" t="e">
        <f t="shared" si="59"/>
        <v>#VALUE!</v>
      </c>
      <c r="T146" s="240" t="e">
        <f t="shared" si="59"/>
        <v>#VALUE!</v>
      </c>
      <c r="U146" s="240" t="e">
        <f t="shared" si="59"/>
        <v>#VALUE!</v>
      </c>
      <c r="V146" s="240" t="e">
        <f t="shared" si="59"/>
        <v>#VALUE!</v>
      </c>
      <c r="W146" s="240" t="e">
        <f t="shared" si="59"/>
        <v>#VALUE!</v>
      </c>
      <c r="X146" s="240" t="e">
        <f t="shared" si="59"/>
        <v>#VALUE!</v>
      </c>
      <c r="Y146" s="240" t="e">
        <f t="shared" si="59"/>
        <v>#VALUE!</v>
      </c>
      <c r="Z146" s="240" t="e">
        <f t="shared" si="59"/>
        <v>#VALUE!</v>
      </c>
      <c r="AA146" s="240" t="e">
        <f t="shared" si="59"/>
        <v>#VALUE!</v>
      </c>
      <c r="AB146" s="240" t="e">
        <f t="shared" si="59"/>
        <v>#VALUE!</v>
      </c>
      <c r="AC146" s="240" t="e">
        <f t="shared" si="59"/>
        <v>#VALUE!</v>
      </c>
      <c r="AD146" s="240" t="e">
        <f t="shared" si="59"/>
        <v>#VALUE!</v>
      </c>
      <c r="AE146" s="240" t="e">
        <f t="shared" si="59"/>
        <v>#VALUE!</v>
      </c>
      <c r="AF146" s="240" t="e">
        <f t="shared" si="59"/>
        <v>#VALUE!</v>
      </c>
      <c r="AG146" s="240" t="e">
        <f t="shared" si="59"/>
        <v>#VALUE!</v>
      </c>
      <c r="AH146" s="241" t="s">
        <v>179</v>
      </c>
      <c r="AI146" s="242">
        <f>_xlfn.AGGREGATE(9,6,C146:AG146)</f>
        <v>0</v>
      </c>
      <c r="AJ146" s="232"/>
    </row>
    <row r="147" spans="2:38" hidden="1" x14ac:dyDescent="0.15">
      <c r="B147" s="239" t="s">
        <v>208</v>
      </c>
      <c r="C147" s="243" t="e">
        <f t="shared" ref="C147:AG147" si="60">IF(AND(DAY(C138)&gt;=22,DAY(C138)&lt;=28,C139="土",OR(C144="休",C144="雨")),1,0)</f>
        <v>#VALUE!</v>
      </c>
      <c r="D147" s="243" t="e">
        <f t="shared" si="60"/>
        <v>#VALUE!</v>
      </c>
      <c r="E147" s="243" t="e">
        <f t="shared" si="60"/>
        <v>#VALUE!</v>
      </c>
      <c r="F147" s="243" t="e">
        <f t="shared" si="60"/>
        <v>#VALUE!</v>
      </c>
      <c r="G147" s="243" t="e">
        <f t="shared" si="60"/>
        <v>#VALUE!</v>
      </c>
      <c r="H147" s="243" t="e">
        <f t="shared" si="60"/>
        <v>#VALUE!</v>
      </c>
      <c r="I147" s="243" t="e">
        <f t="shared" si="60"/>
        <v>#VALUE!</v>
      </c>
      <c r="J147" s="243" t="e">
        <f t="shared" si="60"/>
        <v>#VALUE!</v>
      </c>
      <c r="K147" s="243" t="e">
        <f t="shared" si="60"/>
        <v>#VALUE!</v>
      </c>
      <c r="L147" s="243" t="e">
        <f t="shared" si="60"/>
        <v>#VALUE!</v>
      </c>
      <c r="M147" s="243" t="e">
        <f t="shared" si="60"/>
        <v>#VALUE!</v>
      </c>
      <c r="N147" s="243" t="e">
        <f t="shared" si="60"/>
        <v>#VALUE!</v>
      </c>
      <c r="O147" s="243" t="e">
        <f t="shared" si="60"/>
        <v>#VALUE!</v>
      </c>
      <c r="P147" s="243" t="e">
        <f t="shared" si="60"/>
        <v>#VALUE!</v>
      </c>
      <c r="Q147" s="243" t="e">
        <f t="shared" si="60"/>
        <v>#VALUE!</v>
      </c>
      <c r="R147" s="243" t="e">
        <f t="shared" si="60"/>
        <v>#VALUE!</v>
      </c>
      <c r="S147" s="243" t="e">
        <f t="shared" si="60"/>
        <v>#VALUE!</v>
      </c>
      <c r="T147" s="243" t="e">
        <f t="shared" si="60"/>
        <v>#VALUE!</v>
      </c>
      <c r="U147" s="243" t="e">
        <f t="shared" si="60"/>
        <v>#VALUE!</v>
      </c>
      <c r="V147" s="243" t="e">
        <f t="shared" si="60"/>
        <v>#VALUE!</v>
      </c>
      <c r="W147" s="243" t="e">
        <f t="shared" si="60"/>
        <v>#VALUE!</v>
      </c>
      <c r="X147" s="243" t="e">
        <f t="shared" si="60"/>
        <v>#VALUE!</v>
      </c>
      <c r="Y147" s="243" t="e">
        <f t="shared" si="60"/>
        <v>#VALUE!</v>
      </c>
      <c r="Z147" s="243" t="e">
        <f t="shared" si="60"/>
        <v>#VALUE!</v>
      </c>
      <c r="AA147" s="243" t="e">
        <f t="shared" si="60"/>
        <v>#VALUE!</v>
      </c>
      <c r="AB147" s="243" t="e">
        <f t="shared" si="60"/>
        <v>#VALUE!</v>
      </c>
      <c r="AC147" s="243" t="e">
        <f t="shared" si="60"/>
        <v>#VALUE!</v>
      </c>
      <c r="AD147" s="243" t="e">
        <f t="shared" si="60"/>
        <v>#VALUE!</v>
      </c>
      <c r="AE147" s="243" t="e">
        <f>IF(AND(DAY(AE138)&gt;=22,DAY(AE138)&lt;=28,AE139="土",OR(AE144="休",AE144="雨")),1,0)</f>
        <v>#VALUE!</v>
      </c>
      <c r="AF147" s="243" t="e">
        <f t="shared" si="60"/>
        <v>#VALUE!</v>
      </c>
      <c r="AG147" s="243" t="e">
        <f t="shared" si="60"/>
        <v>#VALUE!</v>
      </c>
      <c r="AH147" s="241" t="s">
        <v>180</v>
      </c>
      <c r="AI147" s="242">
        <f>_xlfn.AGGREGATE(9,6,C147:AG147)</f>
        <v>0</v>
      </c>
      <c r="AJ147" s="232"/>
    </row>
    <row r="148" spans="2:38" hidden="1" x14ac:dyDescent="0.15">
      <c r="B148" s="239" t="s">
        <v>209</v>
      </c>
      <c r="C148" s="240" t="e">
        <f>IF(AND(DAY(C138)&gt;=8,DAY(C138)&lt;=14,C139="土"),1,0)</f>
        <v>#VALUE!</v>
      </c>
      <c r="D148" s="240" t="e">
        <f>IF(AND(DAY(D138)&gt;=8,DAY(D138)&lt;=14,D139="土"),1,0)</f>
        <v>#VALUE!</v>
      </c>
      <c r="E148" s="240" t="e">
        <f t="shared" ref="E148:AG148" si="61">IF(AND(DAY(E138)&gt;=8,DAY(E138)&lt;=14,E139="土"),1,0)</f>
        <v>#VALUE!</v>
      </c>
      <c r="F148" s="240" t="e">
        <f t="shared" si="61"/>
        <v>#VALUE!</v>
      </c>
      <c r="G148" s="240" t="e">
        <f t="shared" si="61"/>
        <v>#VALUE!</v>
      </c>
      <c r="H148" s="240" t="e">
        <f t="shared" si="61"/>
        <v>#VALUE!</v>
      </c>
      <c r="I148" s="240" t="e">
        <f t="shared" si="61"/>
        <v>#VALUE!</v>
      </c>
      <c r="J148" s="240" t="e">
        <f t="shared" si="61"/>
        <v>#VALUE!</v>
      </c>
      <c r="K148" s="240" t="e">
        <f t="shared" si="61"/>
        <v>#VALUE!</v>
      </c>
      <c r="L148" s="240" t="e">
        <f t="shared" si="61"/>
        <v>#VALUE!</v>
      </c>
      <c r="M148" s="240" t="e">
        <f t="shared" si="61"/>
        <v>#VALUE!</v>
      </c>
      <c r="N148" s="240" t="e">
        <f t="shared" si="61"/>
        <v>#VALUE!</v>
      </c>
      <c r="O148" s="240" t="e">
        <f t="shared" si="61"/>
        <v>#VALUE!</v>
      </c>
      <c r="P148" s="240" t="e">
        <f t="shared" si="61"/>
        <v>#VALUE!</v>
      </c>
      <c r="Q148" s="240" t="e">
        <f t="shared" si="61"/>
        <v>#VALUE!</v>
      </c>
      <c r="R148" s="240" t="e">
        <f t="shared" si="61"/>
        <v>#VALUE!</v>
      </c>
      <c r="S148" s="240" t="e">
        <f t="shared" si="61"/>
        <v>#VALUE!</v>
      </c>
      <c r="T148" s="240" t="e">
        <f t="shared" si="61"/>
        <v>#VALUE!</v>
      </c>
      <c r="U148" s="240" t="e">
        <f t="shared" si="61"/>
        <v>#VALUE!</v>
      </c>
      <c r="V148" s="240" t="e">
        <f t="shared" si="61"/>
        <v>#VALUE!</v>
      </c>
      <c r="W148" s="240" t="e">
        <f t="shared" si="61"/>
        <v>#VALUE!</v>
      </c>
      <c r="X148" s="240" t="e">
        <f t="shared" si="61"/>
        <v>#VALUE!</v>
      </c>
      <c r="Y148" s="240" t="e">
        <f t="shared" si="61"/>
        <v>#VALUE!</v>
      </c>
      <c r="Z148" s="240" t="e">
        <f t="shared" si="61"/>
        <v>#VALUE!</v>
      </c>
      <c r="AA148" s="240" t="e">
        <f t="shared" si="61"/>
        <v>#VALUE!</v>
      </c>
      <c r="AB148" s="240" t="e">
        <f t="shared" si="61"/>
        <v>#VALUE!</v>
      </c>
      <c r="AC148" s="240" t="e">
        <f t="shared" si="61"/>
        <v>#VALUE!</v>
      </c>
      <c r="AD148" s="240" t="e">
        <f t="shared" si="61"/>
        <v>#VALUE!</v>
      </c>
      <c r="AE148" s="240" t="e">
        <f t="shared" si="61"/>
        <v>#VALUE!</v>
      </c>
      <c r="AF148" s="240" t="e">
        <f t="shared" si="61"/>
        <v>#VALUE!</v>
      </c>
      <c r="AG148" s="240" t="e">
        <f t="shared" si="61"/>
        <v>#VALUE!</v>
      </c>
      <c r="AH148" s="241" t="s">
        <v>179</v>
      </c>
      <c r="AI148" s="242">
        <f>_xlfn.AGGREGATE(9,6,C148:AG148)</f>
        <v>0</v>
      </c>
      <c r="AJ148" s="232"/>
    </row>
    <row r="149" spans="2:38" hidden="1" x14ac:dyDescent="0.15">
      <c r="B149" s="239" t="s">
        <v>210</v>
      </c>
      <c r="C149" s="243" t="e">
        <f>IF(AND(DAY(C138)&gt;=8,DAY(C138)&lt;=14,C139="土",OR(C144="休",C144="雨")),1,0)</f>
        <v>#VALUE!</v>
      </c>
      <c r="D149" s="243" t="e">
        <f>IF(AND(DAY(D138)&gt;=8,DAY(D138)&lt;=14,D139="土",OR(D144="休",D144="雨")),1,0)</f>
        <v>#VALUE!</v>
      </c>
      <c r="E149" s="243" t="e">
        <f t="shared" ref="E149:AG149" si="62">IF(AND(DAY(E138)&gt;=8,DAY(E138)&lt;=14,E139="土",OR(E144="休",E144="雨")),1,0)</f>
        <v>#VALUE!</v>
      </c>
      <c r="F149" s="243" t="e">
        <f t="shared" si="62"/>
        <v>#VALUE!</v>
      </c>
      <c r="G149" s="243" t="e">
        <f t="shared" si="62"/>
        <v>#VALUE!</v>
      </c>
      <c r="H149" s="243" t="e">
        <f t="shared" si="62"/>
        <v>#VALUE!</v>
      </c>
      <c r="I149" s="243" t="e">
        <f t="shared" si="62"/>
        <v>#VALUE!</v>
      </c>
      <c r="J149" s="243" t="e">
        <f t="shared" si="62"/>
        <v>#VALUE!</v>
      </c>
      <c r="K149" s="243" t="e">
        <f t="shared" si="62"/>
        <v>#VALUE!</v>
      </c>
      <c r="L149" s="243" t="e">
        <f t="shared" si="62"/>
        <v>#VALUE!</v>
      </c>
      <c r="M149" s="243" t="e">
        <f t="shared" si="62"/>
        <v>#VALUE!</v>
      </c>
      <c r="N149" s="243" t="e">
        <f t="shared" si="62"/>
        <v>#VALUE!</v>
      </c>
      <c r="O149" s="243" t="e">
        <f t="shared" si="62"/>
        <v>#VALUE!</v>
      </c>
      <c r="P149" s="243" t="e">
        <f t="shared" si="62"/>
        <v>#VALUE!</v>
      </c>
      <c r="Q149" s="243" t="e">
        <f t="shared" si="62"/>
        <v>#VALUE!</v>
      </c>
      <c r="R149" s="243" t="e">
        <f t="shared" si="62"/>
        <v>#VALUE!</v>
      </c>
      <c r="S149" s="243" t="e">
        <f t="shared" si="62"/>
        <v>#VALUE!</v>
      </c>
      <c r="T149" s="243" t="e">
        <f t="shared" si="62"/>
        <v>#VALUE!</v>
      </c>
      <c r="U149" s="243" t="e">
        <f t="shared" si="62"/>
        <v>#VALUE!</v>
      </c>
      <c r="V149" s="243" t="e">
        <f t="shared" si="62"/>
        <v>#VALUE!</v>
      </c>
      <c r="W149" s="243" t="e">
        <f t="shared" si="62"/>
        <v>#VALUE!</v>
      </c>
      <c r="X149" s="243" t="e">
        <f t="shared" si="62"/>
        <v>#VALUE!</v>
      </c>
      <c r="Y149" s="243" t="e">
        <f t="shared" si="62"/>
        <v>#VALUE!</v>
      </c>
      <c r="Z149" s="243" t="e">
        <f t="shared" si="62"/>
        <v>#VALUE!</v>
      </c>
      <c r="AA149" s="243" t="e">
        <f t="shared" si="62"/>
        <v>#VALUE!</v>
      </c>
      <c r="AB149" s="243" t="e">
        <f t="shared" si="62"/>
        <v>#VALUE!</v>
      </c>
      <c r="AC149" s="243" t="e">
        <f t="shared" si="62"/>
        <v>#VALUE!</v>
      </c>
      <c r="AD149" s="243" t="e">
        <f t="shared" si="62"/>
        <v>#VALUE!</v>
      </c>
      <c r="AE149" s="243" t="e">
        <f t="shared" si="62"/>
        <v>#VALUE!</v>
      </c>
      <c r="AF149" s="243" t="e">
        <f t="shared" si="62"/>
        <v>#VALUE!</v>
      </c>
      <c r="AG149" s="243" t="e">
        <f t="shared" si="62"/>
        <v>#VALUE!</v>
      </c>
      <c r="AH149" s="241" t="s">
        <v>180</v>
      </c>
      <c r="AI149" s="242">
        <f>_xlfn.AGGREGATE(9,6,C149:AG149)</f>
        <v>0</v>
      </c>
      <c r="AJ149" s="232"/>
    </row>
    <row r="151" spans="2:38" hidden="1" x14ac:dyDescent="0.15">
      <c r="C151" s="199" t="e">
        <f>YEAR(C154)</f>
        <v>#VALUE!</v>
      </c>
      <c r="D151" s="199" t="e">
        <f>MONTH(C154)</f>
        <v>#VALUE!</v>
      </c>
    </row>
    <row r="152" spans="2:38" x14ac:dyDescent="0.15">
      <c r="B152" s="203" t="s">
        <v>141</v>
      </c>
      <c r="C152" s="598" t="e">
        <f>C154</f>
        <v>#VALUE!</v>
      </c>
      <c r="D152" s="564"/>
      <c r="E152" s="564"/>
      <c r="F152" s="564"/>
      <c r="G152" s="564"/>
      <c r="H152" s="564"/>
      <c r="I152" s="564"/>
      <c r="J152" s="564"/>
      <c r="K152" s="564"/>
      <c r="L152" s="564"/>
      <c r="M152" s="564"/>
      <c r="N152" s="564"/>
      <c r="O152" s="564"/>
      <c r="P152" s="564"/>
      <c r="Q152" s="564"/>
      <c r="R152" s="564"/>
      <c r="S152" s="564"/>
      <c r="T152" s="564"/>
      <c r="U152" s="564"/>
      <c r="V152" s="564"/>
      <c r="W152" s="564"/>
      <c r="X152" s="564"/>
      <c r="Y152" s="564"/>
      <c r="Z152" s="564"/>
      <c r="AA152" s="564"/>
      <c r="AB152" s="564"/>
      <c r="AC152" s="564"/>
      <c r="AD152" s="564"/>
      <c r="AE152" s="564"/>
      <c r="AF152" s="564"/>
      <c r="AG152" s="564"/>
      <c r="AH152" s="564"/>
      <c r="AI152" s="565"/>
    </row>
    <row r="153" spans="2:38" hidden="1" x14ac:dyDescent="0.15">
      <c r="B153" s="245"/>
      <c r="C153" s="226" t="e">
        <f>DATE($C151,$D151,1)</f>
        <v>#VALUE!</v>
      </c>
      <c r="D153" s="226" t="e">
        <f t="shared" ref="D153:AG153" si="63">C153+1</f>
        <v>#VALUE!</v>
      </c>
      <c r="E153" s="226" t="e">
        <f t="shared" si="63"/>
        <v>#VALUE!</v>
      </c>
      <c r="F153" s="226" t="e">
        <f t="shared" si="63"/>
        <v>#VALUE!</v>
      </c>
      <c r="G153" s="226" t="e">
        <f t="shared" si="63"/>
        <v>#VALUE!</v>
      </c>
      <c r="H153" s="226" t="e">
        <f t="shared" si="63"/>
        <v>#VALUE!</v>
      </c>
      <c r="I153" s="226" t="e">
        <f t="shared" si="63"/>
        <v>#VALUE!</v>
      </c>
      <c r="J153" s="226" t="e">
        <f t="shared" si="63"/>
        <v>#VALUE!</v>
      </c>
      <c r="K153" s="226" t="e">
        <f t="shared" si="63"/>
        <v>#VALUE!</v>
      </c>
      <c r="L153" s="226" t="e">
        <f t="shared" si="63"/>
        <v>#VALUE!</v>
      </c>
      <c r="M153" s="226" t="e">
        <f t="shared" si="63"/>
        <v>#VALUE!</v>
      </c>
      <c r="N153" s="226" t="e">
        <f t="shared" si="63"/>
        <v>#VALUE!</v>
      </c>
      <c r="O153" s="226" t="e">
        <f t="shared" si="63"/>
        <v>#VALUE!</v>
      </c>
      <c r="P153" s="226" t="e">
        <f t="shared" si="63"/>
        <v>#VALUE!</v>
      </c>
      <c r="Q153" s="226" t="e">
        <f t="shared" si="63"/>
        <v>#VALUE!</v>
      </c>
      <c r="R153" s="226" t="e">
        <f t="shared" si="63"/>
        <v>#VALUE!</v>
      </c>
      <c r="S153" s="226" t="e">
        <f t="shared" si="63"/>
        <v>#VALUE!</v>
      </c>
      <c r="T153" s="226" t="e">
        <f t="shared" si="63"/>
        <v>#VALUE!</v>
      </c>
      <c r="U153" s="226" t="e">
        <f t="shared" si="63"/>
        <v>#VALUE!</v>
      </c>
      <c r="V153" s="226" t="e">
        <f t="shared" si="63"/>
        <v>#VALUE!</v>
      </c>
      <c r="W153" s="226" t="e">
        <f t="shared" si="63"/>
        <v>#VALUE!</v>
      </c>
      <c r="X153" s="226" t="e">
        <f t="shared" si="63"/>
        <v>#VALUE!</v>
      </c>
      <c r="Y153" s="226" t="e">
        <f t="shared" si="63"/>
        <v>#VALUE!</v>
      </c>
      <c r="Z153" s="226" t="e">
        <f t="shared" si="63"/>
        <v>#VALUE!</v>
      </c>
      <c r="AA153" s="226" t="e">
        <f t="shared" si="63"/>
        <v>#VALUE!</v>
      </c>
      <c r="AB153" s="226" t="e">
        <f t="shared" si="63"/>
        <v>#VALUE!</v>
      </c>
      <c r="AC153" s="226" t="e">
        <f t="shared" si="63"/>
        <v>#VALUE!</v>
      </c>
      <c r="AD153" s="226" t="e">
        <f t="shared" si="63"/>
        <v>#VALUE!</v>
      </c>
      <c r="AE153" s="226" t="e">
        <f t="shared" si="63"/>
        <v>#VALUE!</v>
      </c>
      <c r="AF153" s="226" t="e">
        <f t="shared" si="63"/>
        <v>#VALUE!</v>
      </c>
      <c r="AG153" s="226" t="e">
        <f t="shared" si="63"/>
        <v>#VALUE!</v>
      </c>
      <c r="AH153" s="246"/>
      <c r="AI153" s="247"/>
    </row>
    <row r="154" spans="2:38" x14ac:dyDescent="0.15">
      <c r="B154" s="248" t="s">
        <v>145</v>
      </c>
      <c r="C154" s="249" t="e">
        <f>IF(EDATE(C137,1)&gt;$G$5,"",EDATE(C137,1))</f>
        <v>#VALUE!</v>
      </c>
      <c r="D154" s="226" t="e">
        <f t="shared" ref="D154:AG154" si="64">IF(D153&gt;$G$5,"",IF(C154=EOMONTH(DATE($C151,$D151,1),0),"",IF(C154="","",C154+1)))</f>
        <v>#VALUE!</v>
      </c>
      <c r="E154" s="226" t="e">
        <f t="shared" si="64"/>
        <v>#VALUE!</v>
      </c>
      <c r="F154" s="226" t="e">
        <f t="shared" si="64"/>
        <v>#VALUE!</v>
      </c>
      <c r="G154" s="226" t="e">
        <f t="shared" si="64"/>
        <v>#VALUE!</v>
      </c>
      <c r="H154" s="226" t="e">
        <f t="shared" si="64"/>
        <v>#VALUE!</v>
      </c>
      <c r="I154" s="226" t="e">
        <f t="shared" si="64"/>
        <v>#VALUE!</v>
      </c>
      <c r="J154" s="226" t="e">
        <f t="shared" si="64"/>
        <v>#VALUE!</v>
      </c>
      <c r="K154" s="226" t="e">
        <f t="shared" si="64"/>
        <v>#VALUE!</v>
      </c>
      <c r="L154" s="226" t="e">
        <f t="shared" si="64"/>
        <v>#VALUE!</v>
      </c>
      <c r="M154" s="226" t="e">
        <f t="shared" si="64"/>
        <v>#VALUE!</v>
      </c>
      <c r="N154" s="226" t="e">
        <f t="shared" si="64"/>
        <v>#VALUE!</v>
      </c>
      <c r="O154" s="226" t="e">
        <f t="shared" si="64"/>
        <v>#VALUE!</v>
      </c>
      <c r="P154" s="226" t="e">
        <f t="shared" si="64"/>
        <v>#VALUE!</v>
      </c>
      <c r="Q154" s="226" t="e">
        <f t="shared" si="64"/>
        <v>#VALUE!</v>
      </c>
      <c r="R154" s="226" t="e">
        <f t="shared" si="64"/>
        <v>#VALUE!</v>
      </c>
      <c r="S154" s="226" t="e">
        <f t="shared" si="64"/>
        <v>#VALUE!</v>
      </c>
      <c r="T154" s="226" t="e">
        <f t="shared" si="64"/>
        <v>#VALUE!</v>
      </c>
      <c r="U154" s="226" t="e">
        <f t="shared" si="64"/>
        <v>#VALUE!</v>
      </c>
      <c r="V154" s="226" t="e">
        <f t="shared" si="64"/>
        <v>#VALUE!</v>
      </c>
      <c r="W154" s="226" t="e">
        <f t="shared" si="64"/>
        <v>#VALUE!</v>
      </c>
      <c r="X154" s="226" t="e">
        <f t="shared" si="64"/>
        <v>#VALUE!</v>
      </c>
      <c r="Y154" s="226" t="e">
        <f t="shared" si="64"/>
        <v>#VALUE!</v>
      </c>
      <c r="Z154" s="226" t="e">
        <f t="shared" si="64"/>
        <v>#VALUE!</v>
      </c>
      <c r="AA154" s="226" t="e">
        <f t="shared" si="64"/>
        <v>#VALUE!</v>
      </c>
      <c r="AB154" s="226" t="e">
        <f t="shared" si="64"/>
        <v>#VALUE!</v>
      </c>
      <c r="AC154" s="226" t="e">
        <f t="shared" si="64"/>
        <v>#VALUE!</v>
      </c>
      <c r="AD154" s="226" t="e">
        <f t="shared" si="64"/>
        <v>#VALUE!</v>
      </c>
      <c r="AE154" s="226" t="e">
        <f t="shared" si="64"/>
        <v>#VALUE!</v>
      </c>
      <c r="AF154" s="226" t="e">
        <f t="shared" si="64"/>
        <v>#VALUE!</v>
      </c>
      <c r="AG154" s="226" t="e">
        <f t="shared" si="64"/>
        <v>#VALUE!</v>
      </c>
      <c r="AH154" s="227" t="s">
        <v>177</v>
      </c>
      <c r="AI154" s="228">
        <f>+COUNTIFS(C155:AG155,"土",C156:AG156,"")+COUNTIFS(C155:AG155,"日",C156:AG156,"")</f>
        <v>0</v>
      </c>
    </row>
    <row r="155" spans="2:38" x14ac:dyDescent="0.15">
      <c r="B155" s="220" t="s">
        <v>65</v>
      </c>
      <c r="C155" s="229" t="str">
        <f>IFERROR(TEXT(WEEKDAY(+C154),"aaa"),"")</f>
        <v/>
      </c>
      <c r="D155" s="229" t="str">
        <f t="shared" ref="D155:AG155" si="65">IFERROR(TEXT(WEEKDAY(+D154),"aaa"),"")</f>
        <v/>
      </c>
      <c r="E155" s="229" t="str">
        <f t="shared" si="65"/>
        <v/>
      </c>
      <c r="F155" s="229" t="str">
        <f t="shared" si="65"/>
        <v/>
      </c>
      <c r="G155" s="229" t="str">
        <f t="shared" si="65"/>
        <v/>
      </c>
      <c r="H155" s="229" t="str">
        <f t="shared" si="65"/>
        <v/>
      </c>
      <c r="I155" s="229" t="str">
        <f t="shared" si="65"/>
        <v/>
      </c>
      <c r="J155" s="229" t="str">
        <f t="shared" si="65"/>
        <v/>
      </c>
      <c r="K155" s="229" t="str">
        <f t="shared" si="65"/>
        <v/>
      </c>
      <c r="L155" s="229" t="str">
        <f t="shared" si="65"/>
        <v/>
      </c>
      <c r="M155" s="229" t="str">
        <f t="shared" si="65"/>
        <v/>
      </c>
      <c r="N155" s="229" t="str">
        <f t="shared" si="65"/>
        <v/>
      </c>
      <c r="O155" s="229" t="str">
        <f t="shared" si="65"/>
        <v/>
      </c>
      <c r="P155" s="229" t="str">
        <f t="shared" si="65"/>
        <v/>
      </c>
      <c r="Q155" s="229" t="str">
        <f t="shared" si="65"/>
        <v/>
      </c>
      <c r="R155" s="229" t="str">
        <f t="shared" si="65"/>
        <v/>
      </c>
      <c r="S155" s="229" t="str">
        <f t="shared" si="65"/>
        <v/>
      </c>
      <c r="T155" s="229" t="str">
        <f t="shared" si="65"/>
        <v/>
      </c>
      <c r="U155" s="229" t="str">
        <f t="shared" si="65"/>
        <v/>
      </c>
      <c r="V155" s="229" t="str">
        <f t="shared" si="65"/>
        <v/>
      </c>
      <c r="W155" s="229" t="str">
        <f t="shared" si="65"/>
        <v/>
      </c>
      <c r="X155" s="229" t="str">
        <f t="shared" si="65"/>
        <v/>
      </c>
      <c r="Y155" s="229" t="str">
        <f t="shared" si="65"/>
        <v/>
      </c>
      <c r="Z155" s="229" t="str">
        <f t="shared" si="65"/>
        <v/>
      </c>
      <c r="AA155" s="229" t="str">
        <f t="shared" si="65"/>
        <v/>
      </c>
      <c r="AB155" s="229" t="str">
        <f t="shared" si="65"/>
        <v/>
      </c>
      <c r="AC155" s="229" t="str">
        <f t="shared" si="65"/>
        <v/>
      </c>
      <c r="AD155" s="229" t="str">
        <f t="shared" si="65"/>
        <v/>
      </c>
      <c r="AE155" s="229" t="str">
        <f t="shared" si="65"/>
        <v/>
      </c>
      <c r="AF155" s="229" t="str">
        <f t="shared" si="65"/>
        <v/>
      </c>
      <c r="AG155" s="229" t="str">
        <f t="shared" si="65"/>
        <v/>
      </c>
      <c r="AH155" s="227" t="s">
        <v>178</v>
      </c>
      <c r="AI155" s="228">
        <f>+COUNTIF(C156:AG156,"夏休")+COUNTIF(C156:AG156,"冬休")+COUNTIF(C156:AG156,"中止")</f>
        <v>0</v>
      </c>
    </row>
    <row r="156" spans="2:38" ht="13.5" customHeight="1" x14ac:dyDescent="0.15">
      <c r="B156" s="566" t="s">
        <v>149</v>
      </c>
      <c r="C156" s="568"/>
      <c r="D156" s="563"/>
      <c r="E156" s="563"/>
      <c r="F156" s="563"/>
      <c r="G156" s="563"/>
      <c r="H156" s="563"/>
      <c r="I156" s="563"/>
      <c r="J156" s="563"/>
      <c r="K156" s="563"/>
      <c r="L156" s="563"/>
      <c r="M156" s="563"/>
      <c r="N156" s="563"/>
      <c r="O156" s="563"/>
      <c r="P156" s="563"/>
      <c r="Q156" s="563"/>
      <c r="R156" s="563"/>
      <c r="S156" s="563"/>
      <c r="T156" s="563"/>
      <c r="U156" s="563"/>
      <c r="V156" s="563"/>
      <c r="W156" s="563"/>
      <c r="X156" s="563"/>
      <c r="Y156" s="563"/>
      <c r="Z156" s="563"/>
      <c r="AA156" s="563"/>
      <c r="AB156" s="563"/>
      <c r="AC156" s="563"/>
      <c r="AD156" s="563"/>
      <c r="AE156" s="563"/>
      <c r="AF156" s="563"/>
      <c r="AG156" s="589"/>
      <c r="AH156" s="230" t="s">
        <v>66</v>
      </c>
      <c r="AI156" s="231">
        <f>COUNT(C154:AG154)-AI155</f>
        <v>0</v>
      </c>
    </row>
    <row r="157" spans="2:38" ht="13.5" customHeight="1" x14ac:dyDescent="0.15">
      <c r="B157" s="567"/>
      <c r="C157" s="568"/>
      <c r="D157" s="563"/>
      <c r="E157" s="563"/>
      <c r="F157" s="563"/>
      <c r="G157" s="563"/>
      <c r="H157" s="563"/>
      <c r="I157" s="563"/>
      <c r="J157" s="563"/>
      <c r="K157" s="563"/>
      <c r="L157" s="563"/>
      <c r="M157" s="563"/>
      <c r="N157" s="563"/>
      <c r="O157" s="563"/>
      <c r="P157" s="563"/>
      <c r="Q157" s="563"/>
      <c r="R157" s="563"/>
      <c r="S157" s="563"/>
      <c r="T157" s="563"/>
      <c r="U157" s="563"/>
      <c r="V157" s="563"/>
      <c r="W157" s="563"/>
      <c r="X157" s="563"/>
      <c r="Y157" s="563"/>
      <c r="Z157" s="563"/>
      <c r="AA157" s="563"/>
      <c r="AB157" s="563"/>
      <c r="AC157" s="563"/>
      <c r="AD157" s="563"/>
      <c r="AE157" s="563"/>
      <c r="AF157" s="563"/>
      <c r="AG157" s="589"/>
      <c r="AH157" s="230" t="s">
        <v>67</v>
      </c>
      <c r="AI157" s="231">
        <f>+COUNTIF(C158:AG159,"休")</f>
        <v>0</v>
      </c>
      <c r="AJ157" s="232" t="e">
        <f>IF(AI158&gt;0.285,"",IF(AI157&lt;AI154,"←計画日数が足りません",""))</f>
        <v>#DIV/0!</v>
      </c>
    </row>
    <row r="158" spans="2:38" ht="13.5" customHeight="1" x14ac:dyDescent="0.15">
      <c r="B158" s="590" t="s">
        <v>60</v>
      </c>
      <c r="C158" s="591"/>
      <c r="D158" s="588"/>
      <c r="E158" s="588"/>
      <c r="F158" s="592"/>
      <c r="G158" s="588"/>
      <c r="H158" s="588"/>
      <c r="I158" s="588"/>
      <c r="J158" s="588"/>
      <c r="K158" s="588"/>
      <c r="L158" s="588"/>
      <c r="M158" s="592"/>
      <c r="N158" s="588"/>
      <c r="O158" s="588"/>
      <c r="P158" s="588"/>
      <c r="Q158" s="588"/>
      <c r="R158" s="588"/>
      <c r="S158" s="588"/>
      <c r="T158" s="592"/>
      <c r="U158" s="588"/>
      <c r="V158" s="588"/>
      <c r="W158" s="588"/>
      <c r="X158" s="588"/>
      <c r="Y158" s="588"/>
      <c r="Z158" s="588"/>
      <c r="AA158" s="592"/>
      <c r="AB158" s="588"/>
      <c r="AC158" s="588"/>
      <c r="AD158" s="588"/>
      <c r="AE158" s="588"/>
      <c r="AF158" s="588"/>
      <c r="AG158" s="606"/>
      <c r="AH158" s="230" t="s">
        <v>68</v>
      </c>
      <c r="AI158" s="233" t="e">
        <f>+AI157/AI156</f>
        <v>#DIV/0!</v>
      </c>
    </row>
    <row r="159" spans="2:38" x14ac:dyDescent="0.15">
      <c r="B159" s="590"/>
      <c r="C159" s="591"/>
      <c r="D159" s="588"/>
      <c r="E159" s="588"/>
      <c r="F159" s="592"/>
      <c r="G159" s="588"/>
      <c r="H159" s="588"/>
      <c r="I159" s="588"/>
      <c r="J159" s="588"/>
      <c r="K159" s="588"/>
      <c r="L159" s="588"/>
      <c r="M159" s="592"/>
      <c r="N159" s="588"/>
      <c r="O159" s="588"/>
      <c r="P159" s="588"/>
      <c r="Q159" s="588"/>
      <c r="R159" s="588"/>
      <c r="S159" s="588"/>
      <c r="T159" s="592"/>
      <c r="U159" s="588"/>
      <c r="V159" s="588"/>
      <c r="W159" s="588"/>
      <c r="X159" s="588"/>
      <c r="Y159" s="588"/>
      <c r="Z159" s="588"/>
      <c r="AA159" s="592"/>
      <c r="AB159" s="588"/>
      <c r="AC159" s="588"/>
      <c r="AD159" s="588"/>
      <c r="AE159" s="588"/>
      <c r="AF159" s="588"/>
      <c r="AG159" s="606"/>
      <c r="AH159" s="230" t="s">
        <v>57</v>
      </c>
      <c r="AI159" s="231">
        <f>+COUNTA(C160:AG161)</f>
        <v>0</v>
      </c>
    </row>
    <row r="160" spans="2:38" x14ac:dyDescent="0.15">
      <c r="B160" s="594" t="s">
        <v>62</v>
      </c>
      <c r="C160" s="596"/>
      <c r="D160" s="592"/>
      <c r="E160" s="592"/>
      <c r="F160" s="600"/>
      <c r="G160" s="592"/>
      <c r="H160" s="592"/>
      <c r="I160" s="592"/>
      <c r="J160" s="592"/>
      <c r="K160" s="592"/>
      <c r="L160" s="592"/>
      <c r="M160" s="600"/>
      <c r="N160" s="592"/>
      <c r="O160" s="592"/>
      <c r="P160" s="592"/>
      <c r="Q160" s="592"/>
      <c r="R160" s="592"/>
      <c r="S160" s="592"/>
      <c r="T160" s="600"/>
      <c r="U160" s="592"/>
      <c r="V160" s="592"/>
      <c r="W160" s="592"/>
      <c r="X160" s="592"/>
      <c r="Y160" s="592"/>
      <c r="Z160" s="592"/>
      <c r="AA160" s="600"/>
      <c r="AB160" s="592"/>
      <c r="AC160" s="592"/>
      <c r="AD160" s="592"/>
      <c r="AE160" s="592"/>
      <c r="AF160" s="592"/>
      <c r="AG160" s="609"/>
      <c r="AH160" s="234" t="s">
        <v>69</v>
      </c>
      <c r="AI160" s="235" t="e">
        <f>+AI159/AI156</f>
        <v>#DIV/0!</v>
      </c>
      <c r="AL160" s="199">
        <f>+COUNTIF(C158:AG159,"休")</f>
        <v>0</v>
      </c>
    </row>
    <row r="161" spans="2:38" x14ac:dyDescent="0.15">
      <c r="B161" s="595"/>
      <c r="C161" s="597"/>
      <c r="D161" s="593"/>
      <c r="E161" s="593"/>
      <c r="F161" s="593"/>
      <c r="G161" s="593"/>
      <c r="H161" s="593"/>
      <c r="I161" s="593"/>
      <c r="J161" s="593"/>
      <c r="K161" s="593"/>
      <c r="L161" s="593"/>
      <c r="M161" s="593"/>
      <c r="N161" s="593"/>
      <c r="O161" s="593"/>
      <c r="P161" s="593"/>
      <c r="Q161" s="593"/>
      <c r="R161" s="593"/>
      <c r="S161" s="593"/>
      <c r="T161" s="593"/>
      <c r="U161" s="593"/>
      <c r="V161" s="593"/>
      <c r="W161" s="593"/>
      <c r="X161" s="593"/>
      <c r="Y161" s="593"/>
      <c r="Z161" s="593"/>
      <c r="AA161" s="593"/>
      <c r="AB161" s="593"/>
      <c r="AC161" s="593"/>
      <c r="AD161" s="593"/>
      <c r="AE161" s="593"/>
      <c r="AF161" s="593"/>
      <c r="AG161" s="610"/>
      <c r="AH161" s="236" t="s">
        <v>153</v>
      </c>
      <c r="AI161" s="237" t="str">
        <f>IF(7&gt;AI156,"対象外",IF(OR(AI160&gt;=0.285,AI159&gt;=AI154),"OK","NG"))</f>
        <v>対象外</v>
      </c>
      <c r="AJ161" s="232" t="str">
        <f>IF(AI161="対象外","←７日間に満たない期間は達成判定の対象外",IF(AI161="NG","←月単位未達成","←月単位達成"))</f>
        <v>←７日間に満たない期間は達成判定の対象外</v>
      </c>
      <c r="AL161" s="238" t="str">
        <f>IF(7&gt;AI156,"対象外",IF(AL160&gt;=AI154,"OK","NG"))</f>
        <v>対象外</v>
      </c>
    </row>
    <row r="162" spans="2:38" hidden="1" x14ac:dyDescent="0.15">
      <c r="B162" s="239" t="s">
        <v>207</v>
      </c>
      <c r="C162" s="240" t="e">
        <f t="shared" ref="C162:AG162" si="66">IF(AND(DAY(C154)&gt;=22,DAY(C154)&lt;=28,C155="土"),1,0)</f>
        <v>#VALUE!</v>
      </c>
      <c r="D162" s="240" t="e">
        <f t="shared" si="66"/>
        <v>#VALUE!</v>
      </c>
      <c r="E162" s="240" t="e">
        <f t="shared" si="66"/>
        <v>#VALUE!</v>
      </c>
      <c r="F162" s="240" t="e">
        <f t="shared" si="66"/>
        <v>#VALUE!</v>
      </c>
      <c r="G162" s="240" t="e">
        <f t="shared" si="66"/>
        <v>#VALUE!</v>
      </c>
      <c r="H162" s="240" t="e">
        <f t="shared" si="66"/>
        <v>#VALUE!</v>
      </c>
      <c r="I162" s="240" t="e">
        <f t="shared" si="66"/>
        <v>#VALUE!</v>
      </c>
      <c r="J162" s="240" t="e">
        <f t="shared" si="66"/>
        <v>#VALUE!</v>
      </c>
      <c r="K162" s="240" t="e">
        <f t="shared" si="66"/>
        <v>#VALUE!</v>
      </c>
      <c r="L162" s="240" t="e">
        <f t="shared" si="66"/>
        <v>#VALUE!</v>
      </c>
      <c r="M162" s="240" t="e">
        <f t="shared" si="66"/>
        <v>#VALUE!</v>
      </c>
      <c r="N162" s="240" t="e">
        <f t="shared" si="66"/>
        <v>#VALUE!</v>
      </c>
      <c r="O162" s="240" t="e">
        <f t="shared" si="66"/>
        <v>#VALUE!</v>
      </c>
      <c r="P162" s="240" t="e">
        <f t="shared" si="66"/>
        <v>#VALUE!</v>
      </c>
      <c r="Q162" s="240" t="e">
        <f t="shared" si="66"/>
        <v>#VALUE!</v>
      </c>
      <c r="R162" s="240" t="e">
        <f t="shared" si="66"/>
        <v>#VALUE!</v>
      </c>
      <c r="S162" s="240" t="e">
        <f t="shared" si="66"/>
        <v>#VALUE!</v>
      </c>
      <c r="T162" s="240" t="e">
        <f t="shared" si="66"/>
        <v>#VALUE!</v>
      </c>
      <c r="U162" s="240" t="e">
        <f t="shared" si="66"/>
        <v>#VALUE!</v>
      </c>
      <c r="V162" s="240" t="e">
        <f t="shared" si="66"/>
        <v>#VALUE!</v>
      </c>
      <c r="W162" s="240" t="e">
        <f t="shared" si="66"/>
        <v>#VALUE!</v>
      </c>
      <c r="X162" s="240" t="e">
        <f t="shared" si="66"/>
        <v>#VALUE!</v>
      </c>
      <c r="Y162" s="240" t="e">
        <f t="shared" si="66"/>
        <v>#VALUE!</v>
      </c>
      <c r="Z162" s="240" t="e">
        <f t="shared" si="66"/>
        <v>#VALUE!</v>
      </c>
      <c r="AA162" s="240" t="e">
        <f t="shared" si="66"/>
        <v>#VALUE!</v>
      </c>
      <c r="AB162" s="240" t="e">
        <f t="shared" si="66"/>
        <v>#VALUE!</v>
      </c>
      <c r="AC162" s="240" t="e">
        <f t="shared" si="66"/>
        <v>#VALUE!</v>
      </c>
      <c r="AD162" s="240" t="e">
        <f t="shared" si="66"/>
        <v>#VALUE!</v>
      </c>
      <c r="AE162" s="240" t="e">
        <f t="shared" si="66"/>
        <v>#VALUE!</v>
      </c>
      <c r="AF162" s="240" t="e">
        <f t="shared" si="66"/>
        <v>#VALUE!</v>
      </c>
      <c r="AG162" s="240" t="e">
        <f t="shared" si="66"/>
        <v>#VALUE!</v>
      </c>
      <c r="AH162" s="241" t="s">
        <v>179</v>
      </c>
      <c r="AI162" s="242">
        <f>_xlfn.AGGREGATE(9,6,C162:AG162)</f>
        <v>0</v>
      </c>
      <c r="AJ162" s="232"/>
    </row>
    <row r="163" spans="2:38" hidden="1" x14ac:dyDescent="0.15">
      <c r="B163" s="239" t="s">
        <v>208</v>
      </c>
      <c r="C163" s="243" t="e">
        <f t="shared" ref="C163:AG163" si="67">IF(AND(DAY(C154)&gt;=22,DAY(C154)&lt;=28,C155="土",OR(C160="休",C160="雨")),1,0)</f>
        <v>#VALUE!</v>
      </c>
      <c r="D163" s="243" t="e">
        <f t="shared" si="67"/>
        <v>#VALUE!</v>
      </c>
      <c r="E163" s="243" t="e">
        <f t="shared" si="67"/>
        <v>#VALUE!</v>
      </c>
      <c r="F163" s="243" t="e">
        <f t="shared" si="67"/>
        <v>#VALUE!</v>
      </c>
      <c r="G163" s="243" t="e">
        <f t="shared" si="67"/>
        <v>#VALUE!</v>
      </c>
      <c r="H163" s="243" t="e">
        <f t="shared" si="67"/>
        <v>#VALUE!</v>
      </c>
      <c r="I163" s="243" t="e">
        <f t="shared" si="67"/>
        <v>#VALUE!</v>
      </c>
      <c r="J163" s="243" t="e">
        <f t="shared" si="67"/>
        <v>#VALUE!</v>
      </c>
      <c r="K163" s="243" t="e">
        <f t="shared" si="67"/>
        <v>#VALUE!</v>
      </c>
      <c r="L163" s="243" t="e">
        <f t="shared" si="67"/>
        <v>#VALUE!</v>
      </c>
      <c r="M163" s="243" t="e">
        <f t="shared" si="67"/>
        <v>#VALUE!</v>
      </c>
      <c r="N163" s="243" t="e">
        <f t="shared" si="67"/>
        <v>#VALUE!</v>
      </c>
      <c r="O163" s="243" t="e">
        <f t="shared" si="67"/>
        <v>#VALUE!</v>
      </c>
      <c r="P163" s="243" t="e">
        <f t="shared" si="67"/>
        <v>#VALUE!</v>
      </c>
      <c r="Q163" s="243" t="e">
        <f t="shared" si="67"/>
        <v>#VALUE!</v>
      </c>
      <c r="R163" s="243" t="e">
        <f t="shared" si="67"/>
        <v>#VALUE!</v>
      </c>
      <c r="S163" s="243" t="e">
        <f t="shared" si="67"/>
        <v>#VALUE!</v>
      </c>
      <c r="T163" s="243" t="e">
        <f t="shared" si="67"/>
        <v>#VALUE!</v>
      </c>
      <c r="U163" s="243" t="e">
        <f t="shared" si="67"/>
        <v>#VALUE!</v>
      </c>
      <c r="V163" s="243" t="e">
        <f t="shared" si="67"/>
        <v>#VALUE!</v>
      </c>
      <c r="W163" s="243" t="e">
        <f t="shared" si="67"/>
        <v>#VALUE!</v>
      </c>
      <c r="X163" s="243" t="e">
        <f t="shared" si="67"/>
        <v>#VALUE!</v>
      </c>
      <c r="Y163" s="243" t="e">
        <f t="shared" si="67"/>
        <v>#VALUE!</v>
      </c>
      <c r="Z163" s="243" t="e">
        <f t="shared" si="67"/>
        <v>#VALUE!</v>
      </c>
      <c r="AA163" s="243" t="e">
        <f t="shared" si="67"/>
        <v>#VALUE!</v>
      </c>
      <c r="AB163" s="243" t="e">
        <f t="shared" si="67"/>
        <v>#VALUE!</v>
      </c>
      <c r="AC163" s="243" t="e">
        <f t="shared" si="67"/>
        <v>#VALUE!</v>
      </c>
      <c r="AD163" s="243" t="e">
        <f t="shared" si="67"/>
        <v>#VALUE!</v>
      </c>
      <c r="AE163" s="243" t="e">
        <f t="shared" si="67"/>
        <v>#VALUE!</v>
      </c>
      <c r="AF163" s="243" t="e">
        <f t="shared" si="67"/>
        <v>#VALUE!</v>
      </c>
      <c r="AG163" s="243" t="e">
        <f t="shared" si="67"/>
        <v>#VALUE!</v>
      </c>
      <c r="AH163" s="241" t="s">
        <v>180</v>
      </c>
      <c r="AI163" s="242">
        <f>_xlfn.AGGREGATE(9,6,C163:AG163)</f>
        <v>0</v>
      </c>
      <c r="AJ163" s="232"/>
    </row>
    <row r="164" spans="2:38" hidden="1" x14ac:dyDescent="0.15">
      <c r="B164" s="239" t="s">
        <v>209</v>
      </c>
      <c r="C164" s="240" t="e">
        <f>IF(AND(DAY(C154)&gt;=8,DAY(C154)&lt;=14,C155="土"),1,0)</f>
        <v>#VALUE!</v>
      </c>
      <c r="D164" s="240" t="e">
        <f>IF(AND(DAY(D154)&gt;=8,DAY(D154)&lt;=14,D155="土"),1,0)</f>
        <v>#VALUE!</v>
      </c>
      <c r="E164" s="240" t="e">
        <f t="shared" ref="E164:AG164" si="68">IF(AND(DAY(E154)&gt;=8,DAY(E154)&lt;=14,E155="土"),1,0)</f>
        <v>#VALUE!</v>
      </c>
      <c r="F164" s="240" t="e">
        <f t="shared" si="68"/>
        <v>#VALUE!</v>
      </c>
      <c r="G164" s="240" t="e">
        <f t="shared" si="68"/>
        <v>#VALUE!</v>
      </c>
      <c r="H164" s="240" t="e">
        <f t="shared" si="68"/>
        <v>#VALUE!</v>
      </c>
      <c r="I164" s="240" t="e">
        <f t="shared" si="68"/>
        <v>#VALUE!</v>
      </c>
      <c r="J164" s="240" t="e">
        <f t="shared" si="68"/>
        <v>#VALUE!</v>
      </c>
      <c r="K164" s="240" t="e">
        <f t="shared" si="68"/>
        <v>#VALUE!</v>
      </c>
      <c r="L164" s="240" t="e">
        <f t="shared" si="68"/>
        <v>#VALUE!</v>
      </c>
      <c r="M164" s="240" t="e">
        <f t="shared" si="68"/>
        <v>#VALUE!</v>
      </c>
      <c r="N164" s="240" t="e">
        <f t="shared" si="68"/>
        <v>#VALUE!</v>
      </c>
      <c r="O164" s="240" t="e">
        <f t="shared" si="68"/>
        <v>#VALUE!</v>
      </c>
      <c r="P164" s="240" t="e">
        <f t="shared" si="68"/>
        <v>#VALUE!</v>
      </c>
      <c r="Q164" s="240" t="e">
        <f t="shared" si="68"/>
        <v>#VALUE!</v>
      </c>
      <c r="R164" s="240" t="e">
        <f t="shared" si="68"/>
        <v>#VALUE!</v>
      </c>
      <c r="S164" s="240" t="e">
        <f t="shared" si="68"/>
        <v>#VALUE!</v>
      </c>
      <c r="T164" s="240" t="e">
        <f t="shared" si="68"/>
        <v>#VALUE!</v>
      </c>
      <c r="U164" s="240" t="e">
        <f t="shared" si="68"/>
        <v>#VALUE!</v>
      </c>
      <c r="V164" s="240" t="e">
        <f t="shared" si="68"/>
        <v>#VALUE!</v>
      </c>
      <c r="W164" s="240" t="e">
        <f t="shared" si="68"/>
        <v>#VALUE!</v>
      </c>
      <c r="X164" s="240" t="e">
        <f t="shared" si="68"/>
        <v>#VALUE!</v>
      </c>
      <c r="Y164" s="240" t="e">
        <f t="shared" si="68"/>
        <v>#VALUE!</v>
      </c>
      <c r="Z164" s="240" t="e">
        <f t="shared" si="68"/>
        <v>#VALUE!</v>
      </c>
      <c r="AA164" s="240" t="e">
        <f t="shared" si="68"/>
        <v>#VALUE!</v>
      </c>
      <c r="AB164" s="240" t="e">
        <f t="shared" si="68"/>
        <v>#VALUE!</v>
      </c>
      <c r="AC164" s="240" t="e">
        <f t="shared" si="68"/>
        <v>#VALUE!</v>
      </c>
      <c r="AD164" s="240" t="e">
        <f t="shared" si="68"/>
        <v>#VALUE!</v>
      </c>
      <c r="AE164" s="240" t="e">
        <f t="shared" si="68"/>
        <v>#VALUE!</v>
      </c>
      <c r="AF164" s="240" t="e">
        <f t="shared" si="68"/>
        <v>#VALUE!</v>
      </c>
      <c r="AG164" s="240" t="e">
        <f t="shared" si="68"/>
        <v>#VALUE!</v>
      </c>
      <c r="AH164" s="241" t="s">
        <v>179</v>
      </c>
      <c r="AI164" s="242">
        <f>_xlfn.AGGREGATE(9,6,C164:AG164)</f>
        <v>0</v>
      </c>
      <c r="AJ164" s="232"/>
    </row>
    <row r="165" spans="2:38" hidden="1" x14ac:dyDescent="0.15">
      <c r="B165" s="239" t="s">
        <v>210</v>
      </c>
      <c r="C165" s="243" t="e">
        <f>IF(AND(DAY(C154)&gt;=8,DAY(C154)&lt;=14,C155="土",OR(C160="休",C160="雨")),1,0)</f>
        <v>#VALUE!</v>
      </c>
      <c r="D165" s="243" t="e">
        <f>IF(AND(DAY(D154)&gt;=8,DAY(D154)&lt;=14,D155="土",OR(D160="休",D160="雨")),1,0)</f>
        <v>#VALUE!</v>
      </c>
      <c r="E165" s="243" t="e">
        <f t="shared" ref="E165:AG165" si="69">IF(AND(DAY(E154)&gt;=8,DAY(E154)&lt;=14,E155="土",OR(E160="休",E160="雨")),1,0)</f>
        <v>#VALUE!</v>
      </c>
      <c r="F165" s="243" t="e">
        <f t="shared" si="69"/>
        <v>#VALUE!</v>
      </c>
      <c r="G165" s="243" t="e">
        <f t="shared" si="69"/>
        <v>#VALUE!</v>
      </c>
      <c r="H165" s="243" t="e">
        <f t="shared" si="69"/>
        <v>#VALUE!</v>
      </c>
      <c r="I165" s="243" t="e">
        <f t="shared" si="69"/>
        <v>#VALUE!</v>
      </c>
      <c r="J165" s="243" t="e">
        <f t="shared" si="69"/>
        <v>#VALUE!</v>
      </c>
      <c r="K165" s="243" t="e">
        <f t="shared" si="69"/>
        <v>#VALUE!</v>
      </c>
      <c r="L165" s="243" t="e">
        <f t="shared" si="69"/>
        <v>#VALUE!</v>
      </c>
      <c r="M165" s="243" t="e">
        <f t="shared" si="69"/>
        <v>#VALUE!</v>
      </c>
      <c r="N165" s="243" t="e">
        <f t="shared" si="69"/>
        <v>#VALUE!</v>
      </c>
      <c r="O165" s="243" t="e">
        <f t="shared" si="69"/>
        <v>#VALUE!</v>
      </c>
      <c r="P165" s="243" t="e">
        <f t="shared" si="69"/>
        <v>#VALUE!</v>
      </c>
      <c r="Q165" s="243" t="e">
        <f t="shared" si="69"/>
        <v>#VALUE!</v>
      </c>
      <c r="R165" s="243" t="e">
        <f t="shared" si="69"/>
        <v>#VALUE!</v>
      </c>
      <c r="S165" s="243" t="e">
        <f t="shared" si="69"/>
        <v>#VALUE!</v>
      </c>
      <c r="T165" s="243" t="e">
        <f t="shared" si="69"/>
        <v>#VALUE!</v>
      </c>
      <c r="U165" s="243" t="e">
        <f t="shared" si="69"/>
        <v>#VALUE!</v>
      </c>
      <c r="V165" s="243" t="e">
        <f t="shared" si="69"/>
        <v>#VALUE!</v>
      </c>
      <c r="W165" s="243" t="e">
        <f t="shared" si="69"/>
        <v>#VALUE!</v>
      </c>
      <c r="X165" s="243" t="e">
        <f t="shared" si="69"/>
        <v>#VALUE!</v>
      </c>
      <c r="Y165" s="243" t="e">
        <f t="shared" si="69"/>
        <v>#VALUE!</v>
      </c>
      <c r="Z165" s="243" t="e">
        <f t="shared" si="69"/>
        <v>#VALUE!</v>
      </c>
      <c r="AA165" s="243" t="e">
        <f t="shared" si="69"/>
        <v>#VALUE!</v>
      </c>
      <c r="AB165" s="243" t="e">
        <f t="shared" si="69"/>
        <v>#VALUE!</v>
      </c>
      <c r="AC165" s="243" t="e">
        <f t="shared" si="69"/>
        <v>#VALUE!</v>
      </c>
      <c r="AD165" s="243" t="e">
        <f t="shared" si="69"/>
        <v>#VALUE!</v>
      </c>
      <c r="AE165" s="243" t="e">
        <f t="shared" si="69"/>
        <v>#VALUE!</v>
      </c>
      <c r="AF165" s="243" t="e">
        <f t="shared" si="69"/>
        <v>#VALUE!</v>
      </c>
      <c r="AG165" s="243" t="e">
        <f t="shared" si="69"/>
        <v>#VALUE!</v>
      </c>
      <c r="AH165" s="241" t="s">
        <v>180</v>
      </c>
      <c r="AI165" s="242">
        <f>_xlfn.AGGREGATE(9,6,C165:AG165)</f>
        <v>0</v>
      </c>
      <c r="AJ165" s="232"/>
    </row>
    <row r="167" spans="2:38" hidden="1" x14ac:dyDescent="0.15">
      <c r="C167" s="199" t="e">
        <f>YEAR(C170)</f>
        <v>#VALUE!</v>
      </c>
      <c r="D167" s="199" t="e">
        <f>MONTH(C170)</f>
        <v>#VALUE!</v>
      </c>
    </row>
    <row r="168" spans="2:38" x14ac:dyDescent="0.15">
      <c r="B168" s="203" t="s">
        <v>141</v>
      </c>
      <c r="C168" s="598" t="e">
        <f>C170</f>
        <v>#VALUE!</v>
      </c>
      <c r="D168" s="564"/>
      <c r="E168" s="564"/>
      <c r="F168" s="564"/>
      <c r="G168" s="564"/>
      <c r="H168" s="564"/>
      <c r="I168" s="564"/>
      <c r="J168" s="564"/>
      <c r="K168" s="564"/>
      <c r="L168" s="564"/>
      <c r="M168" s="564"/>
      <c r="N168" s="564"/>
      <c r="O168" s="564"/>
      <c r="P168" s="564"/>
      <c r="Q168" s="564"/>
      <c r="R168" s="564"/>
      <c r="S168" s="564"/>
      <c r="T168" s="564"/>
      <c r="U168" s="564"/>
      <c r="V168" s="564"/>
      <c r="W168" s="564"/>
      <c r="X168" s="564"/>
      <c r="Y168" s="564"/>
      <c r="Z168" s="564"/>
      <c r="AA168" s="564"/>
      <c r="AB168" s="564"/>
      <c r="AC168" s="564"/>
      <c r="AD168" s="564"/>
      <c r="AE168" s="564"/>
      <c r="AF168" s="564"/>
      <c r="AG168" s="564"/>
      <c r="AH168" s="564"/>
      <c r="AI168" s="565"/>
    </row>
    <row r="169" spans="2:38" hidden="1" x14ac:dyDescent="0.15">
      <c r="B169" s="245"/>
      <c r="C169" s="226" t="e">
        <f>DATE($C167,$D167,1)</f>
        <v>#VALUE!</v>
      </c>
      <c r="D169" s="226" t="e">
        <f t="shared" ref="D169:AG169" si="70">C169+1</f>
        <v>#VALUE!</v>
      </c>
      <c r="E169" s="226" t="e">
        <f t="shared" si="70"/>
        <v>#VALUE!</v>
      </c>
      <c r="F169" s="226" t="e">
        <f t="shared" si="70"/>
        <v>#VALUE!</v>
      </c>
      <c r="G169" s="226" t="e">
        <f t="shared" si="70"/>
        <v>#VALUE!</v>
      </c>
      <c r="H169" s="226" t="e">
        <f t="shared" si="70"/>
        <v>#VALUE!</v>
      </c>
      <c r="I169" s="226" t="e">
        <f t="shared" si="70"/>
        <v>#VALUE!</v>
      </c>
      <c r="J169" s="226" t="e">
        <f t="shared" si="70"/>
        <v>#VALUE!</v>
      </c>
      <c r="K169" s="226" t="e">
        <f t="shared" si="70"/>
        <v>#VALUE!</v>
      </c>
      <c r="L169" s="226" t="e">
        <f t="shared" si="70"/>
        <v>#VALUE!</v>
      </c>
      <c r="M169" s="226" t="e">
        <f t="shared" si="70"/>
        <v>#VALUE!</v>
      </c>
      <c r="N169" s="226" t="e">
        <f t="shared" si="70"/>
        <v>#VALUE!</v>
      </c>
      <c r="O169" s="226" t="e">
        <f t="shared" si="70"/>
        <v>#VALUE!</v>
      </c>
      <c r="P169" s="226" t="e">
        <f t="shared" si="70"/>
        <v>#VALUE!</v>
      </c>
      <c r="Q169" s="226" t="e">
        <f t="shared" si="70"/>
        <v>#VALUE!</v>
      </c>
      <c r="R169" s="226" t="e">
        <f t="shared" si="70"/>
        <v>#VALUE!</v>
      </c>
      <c r="S169" s="226" t="e">
        <f t="shared" si="70"/>
        <v>#VALUE!</v>
      </c>
      <c r="T169" s="226" t="e">
        <f t="shared" si="70"/>
        <v>#VALUE!</v>
      </c>
      <c r="U169" s="226" t="e">
        <f t="shared" si="70"/>
        <v>#VALUE!</v>
      </c>
      <c r="V169" s="226" t="e">
        <f t="shared" si="70"/>
        <v>#VALUE!</v>
      </c>
      <c r="W169" s="226" t="e">
        <f t="shared" si="70"/>
        <v>#VALUE!</v>
      </c>
      <c r="X169" s="226" t="e">
        <f t="shared" si="70"/>
        <v>#VALUE!</v>
      </c>
      <c r="Y169" s="226" t="e">
        <f t="shared" si="70"/>
        <v>#VALUE!</v>
      </c>
      <c r="Z169" s="226" t="e">
        <f t="shared" si="70"/>
        <v>#VALUE!</v>
      </c>
      <c r="AA169" s="226" t="e">
        <f t="shared" si="70"/>
        <v>#VALUE!</v>
      </c>
      <c r="AB169" s="226" t="e">
        <f t="shared" si="70"/>
        <v>#VALUE!</v>
      </c>
      <c r="AC169" s="226" t="e">
        <f t="shared" si="70"/>
        <v>#VALUE!</v>
      </c>
      <c r="AD169" s="226" t="e">
        <f t="shared" si="70"/>
        <v>#VALUE!</v>
      </c>
      <c r="AE169" s="226" t="e">
        <f t="shared" si="70"/>
        <v>#VALUE!</v>
      </c>
      <c r="AF169" s="226" t="e">
        <f t="shared" si="70"/>
        <v>#VALUE!</v>
      </c>
      <c r="AG169" s="226" t="e">
        <f t="shared" si="70"/>
        <v>#VALUE!</v>
      </c>
      <c r="AH169" s="246"/>
      <c r="AI169" s="247"/>
    </row>
    <row r="170" spans="2:38" x14ac:dyDescent="0.15">
      <c r="B170" s="248" t="s">
        <v>145</v>
      </c>
      <c r="C170" s="249" t="e">
        <f>IF(EDATE(C153,1)&gt;$G$5,"",EDATE(C153,1))</f>
        <v>#VALUE!</v>
      </c>
      <c r="D170" s="226" t="e">
        <f t="shared" ref="D170:AG170" si="71">IF(D169&gt;$G$5,"",IF(C170=EOMONTH(DATE($C167,$D167,1),0),"",IF(C170="","",C170+1)))</f>
        <v>#VALUE!</v>
      </c>
      <c r="E170" s="226" t="e">
        <f t="shared" si="71"/>
        <v>#VALUE!</v>
      </c>
      <c r="F170" s="226" t="e">
        <f t="shared" si="71"/>
        <v>#VALUE!</v>
      </c>
      <c r="G170" s="226" t="e">
        <f t="shared" si="71"/>
        <v>#VALUE!</v>
      </c>
      <c r="H170" s="226" t="e">
        <f t="shared" si="71"/>
        <v>#VALUE!</v>
      </c>
      <c r="I170" s="226" t="e">
        <f t="shared" si="71"/>
        <v>#VALUE!</v>
      </c>
      <c r="J170" s="226" t="e">
        <f t="shared" si="71"/>
        <v>#VALUE!</v>
      </c>
      <c r="K170" s="226" t="e">
        <f t="shared" si="71"/>
        <v>#VALUE!</v>
      </c>
      <c r="L170" s="226" t="e">
        <f t="shared" si="71"/>
        <v>#VALUE!</v>
      </c>
      <c r="M170" s="226" t="e">
        <f t="shared" si="71"/>
        <v>#VALUE!</v>
      </c>
      <c r="N170" s="226" t="e">
        <f t="shared" si="71"/>
        <v>#VALUE!</v>
      </c>
      <c r="O170" s="226" t="e">
        <f t="shared" si="71"/>
        <v>#VALUE!</v>
      </c>
      <c r="P170" s="226" t="e">
        <f t="shared" si="71"/>
        <v>#VALUE!</v>
      </c>
      <c r="Q170" s="226" t="e">
        <f t="shared" si="71"/>
        <v>#VALUE!</v>
      </c>
      <c r="R170" s="226" t="e">
        <f t="shared" si="71"/>
        <v>#VALUE!</v>
      </c>
      <c r="S170" s="226" t="e">
        <f t="shared" si="71"/>
        <v>#VALUE!</v>
      </c>
      <c r="T170" s="226" t="e">
        <f t="shared" si="71"/>
        <v>#VALUE!</v>
      </c>
      <c r="U170" s="226" t="e">
        <f t="shared" si="71"/>
        <v>#VALUE!</v>
      </c>
      <c r="V170" s="226" t="e">
        <f t="shared" si="71"/>
        <v>#VALUE!</v>
      </c>
      <c r="W170" s="226" t="e">
        <f t="shared" si="71"/>
        <v>#VALUE!</v>
      </c>
      <c r="X170" s="226" t="e">
        <f t="shared" si="71"/>
        <v>#VALUE!</v>
      </c>
      <c r="Y170" s="226" t="e">
        <f t="shared" si="71"/>
        <v>#VALUE!</v>
      </c>
      <c r="Z170" s="226" t="e">
        <f t="shared" si="71"/>
        <v>#VALUE!</v>
      </c>
      <c r="AA170" s="226" t="e">
        <f t="shared" si="71"/>
        <v>#VALUE!</v>
      </c>
      <c r="AB170" s="226" t="e">
        <f t="shared" si="71"/>
        <v>#VALUE!</v>
      </c>
      <c r="AC170" s="226" t="e">
        <f t="shared" si="71"/>
        <v>#VALUE!</v>
      </c>
      <c r="AD170" s="226" t="e">
        <f t="shared" si="71"/>
        <v>#VALUE!</v>
      </c>
      <c r="AE170" s="226" t="e">
        <f t="shared" si="71"/>
        <v>#VALUE!</v>
      </c>
      <c r="AF170" s="226" t="e">
        <f t="shared" si="71"/>
        <v>#VALUE!</v>
      </c>
      <c r="AG170" s="226" t="e">
        <f t="shared" si="71"/>
        <v>#VALUE!</v>
      </c>
      <c r="AH170" s="227" t="s">
        <v>177</v>
      </c>
      <c r="AI170" s="228">
        <f>+COUNTIFS(C171:AG171,"土",C172:AG172,"")+COUNTIFS(C171:AG171,"日",C172:AG172,"")</f>
        <v>0</v>
      </c>
    </row>
    <row r="171" spans="2:38" x14ac:dyDescent="0.15">
      <c r="B171" s="220" t="s">
        <v>65</v>
      </c>
      <c r="C171" s="229" t="str">
        <f>IFERROR(TEXT(WEEKDAY(+C170),"aaa"),"")</f>
        <v/>
      </c>
      <c r="D171" s="229" t="str">
        <f t="shared" ref="D171:AG171" si="72">IFERROR(TEXT(WEEKDAY(+D170),"aaa"),"")</f>
        <v/>
      </c>
      <c r="E171" s="229" t="str">
        <f t="shared" si="72"/>
        <v/>
      </c>
      <c r="F171" s="229" t="str">
        <f t="shared" si="72"/>
        <v/>
      </c>
      <c r="G171" s="229" t="str">
        <f t="shared" si="72"/>
        <v/>
      </c>
      <c r="H171" s="229" t="str">
        <f t="shared" si="72"/>
        <v/>
      </c>
      <c r="I171" s="229" t="str">
        <f t="shared" si="72"/>
        <v/>
      </c>
      <c r="J171" s="229" t="str">
        <f t="shared" si="72"/>
        <v/>
      </c>
      <c r="K171" s="229" t="str">
        <f t="shared" si="72"/>
        <v/>
      </c>
      <c r="L171" s="229" t="str">
        <f t="shared" si="72"/>
        <v/>
      </c>
      <c r="M171" s="229" t="str">
        <f t="shared" si="72"/>
        <v/>
      </c>
      <c r="N171" s="229" t="str">
        <f t="shared" si="72"/>
        <v/>
      </c>
      <c r="O171" s="229" t="str">
        <f t="shared" si="72"/>
        <v/>
      </c>
      <c r="P171" s="229" t="str">
        <f t="shared" si="72"/>
        <v/>
      </c>
      <c r="Q171" s="229" t="str">
        <f t="shared" si="72"/>
        <v/>
      </c>
      <c r="R171" s="229" t="str">
        <f t="shared" si="72"/>
        <v/>
      </c>
      <c r="S171" s="229" t="str">
        <f t="shared" si="72"/>
        <v/>
      </c>
      <c r="T171" s="229" t="str">
        <f t="shared" si="72"/>
        <v/>
      </c>
      <c r="U171" s="229" t="str">
        <f t="shared" si="72"/>
        <v/>
      </c>
      <c r="V171" s="229" t="str">
        <f t="shared" si="72"/>
        <v/>
      </c>
      <c r="W171" s="229" t="str">
        <f t="shared" si="72"/>
        <v/>
      </c>
      <c r="X171" s="229" t="str">
        <f t="shared" si="72"/>
        <v/>
      </c>
      <c r="Y171" s="229" t="str">
        <f t="shared" si="72"/>
        <v/>
      </c>
      <c r="Z171" s="229" t="str">
        <f t="shared" si="72"/>
        <v/>
      </c>
      <c r="AA171" s="229" t="str">
        <f t="shared" si="72"/>
        <v/>
      </c>
      <c r="AB171" s="229" t="str">
        <f t="shared" si="72"/>
        <v/>
      </c>
      <c r="AC171" s="229" t="str">
        <f t="shared" si="72"/>
        <v/>
      </c>
      <c r="AD171" s="229" t="str">
        <f t="shared" si="72"/>
        <v/>
      </c>
      <c r="AE171" s="229" t="str">
        <f t="shared" si="72"/>
        <v/>
      </c>
      <c r="AF171" s="229" t="str">
        <f t="shared" si="72"/>
        <v/>
      </c>
      <c r="AG171" s="229" t="str">
        <f t="shared" si="72"/>
        <v/>
      </c>
      <c r="AH171" s="227" t="s">
        <v>178</v>
      </c>
      <c r="AI171" s="228">
        <f>+COUNTIF(C172:AG172,"夏休")+COUNTIF(C172:AG172,"冬休")+COUNTIF(C172:AG172,"中止")</f>
        <v>0</v>
      </c>
    </row>
    <row r="172" spans="2:38" ht="13.5" customHeight="1" x14ac:dyDescent="0.15">
      <c r="B172" s="566" t="s">
        <v>149</v>
      </c>
      <c r="C172" s="568"/>
      <c r="D172" s="563"/>
      <c r="E172" s="563"/>
      <c r="F172" s="563"/>
      <c r="G172" s="563"/>
      <c r="H172" s="563"/>
      <c r="I172" s="563"/>
      <c r="J172" s="563"/>
      <c r="K172" s="563"/>
      <c r="L172" s="563"/>
      <c r="M172" s="563"/>
      <c r="N172" s="563"/>
      <c r="O172" s="563"/>
      <c r="P172" s="563"/>
      <c r="Q172" s="563"/>
      <c r="R172" s="563"/>
      <c r="S172" s="563"/>
      <c r="T172" s="563"/>
      <c r="U172" s="563"/>
      <c r="V172" s="563"/>
      <c r="W172" s="563"/>
      <c r="X172" s="563"/>
      <c r="Y172" s="563"/>
      <c r="Z172" s="563"/>
      <c r="AA172" s="563"/>
      <c r="AB172" s="563"/>
      <c r="AC172" s="563"/>
      <c r="AD172" s="563"/>
      <c r="AE172" s="563"/>
      <c r="AF172" s="563"/>
      <c r="AG172" s="589"/>
      <c r="AH172" s="230" t="s">
        <v>66</v>
      </c>
      <c r="AI172" s="231">
        <f>COUNT(C170:AG170)-AI171</f>
        <v>0</v>
      </c>
    </row>
    <row r="173" spans="2:38" ht="13.5" customHeight="1" x14ac:dyDescent="0.15">
      <c r="B173" s="567"/>
      <c r="C173" s="568"/>
      <c r="D173" s="563"/>
      <c r="E173" s="563"/>
      <c r="F173" s="563"/>
      <c r="G173" s="563"/>
      <c r="H173" s="563"/>
      <c r="I173" s="563"/>
      <c r="J173" s="563"/>
      <c r="K173" s="563"/>
      <c r="L173" s="563"/>
      <c r="M173" s="563"/>
      <c r="N173" s="563"/>
      <c r="O173" s="563"/>
      <c r="P173" s="563"/>
      <c r="Q173" s="563"/>
      <c r="R173" s="563"/>
      <c r="S173" s="563"/>
      <c r="T173" s="563"/>
      <c r="U173" s="563"/>
      <c r="V173" s="563"/>
      <c r="W173" s="563"/>
      <c r="X173" s="563"/>
      <c r="Y173" s="563"/>
      <c r="Z173" s="563"/>
      <c r="AA173" s="563"/>
      <c r="AB173" s="563"/>
      <c r="AC173" s="563"/>
      <c r="AD173" s="563"/>
      <c r="AE173" s="563"/>
      <c r="AF173" s="563"/>
      <c r="AG173" s="589"/>
      <c r="AH173" s="230" t="s">
        <v>67</v>
      </c>
      <c r="AI173" s="231">
        <f>+COUNTIF(C174:AG175,"休")</f>
        <v>0</v>
      </c>
      <c r="AJ173" s="232" t="e">
        <f>IF(AI174&gt;0.285,"",IF(AI173&lt;AI170,"←計画日数が足りません",""))</f>
        <v>#DIV/0!</v>
      </c>
    </row>
    <row r="174" spans="2:38" ht="13.5" customHeight="1" x14ac:dyDescent="0.15">
      <c r="B174" s="590" t="s">
        <v>60</v>
      </c>
      <c r="C174" s="588"/>
      <c r="D174" s="588"/>
      <c r="E174" s="588"/>
      <c r="F174" s="588"/>
      <c r="G174" s="588"/>
      <c r="H174" s="588"/>
      <c r="I174" s="588"/>
      <c r="J174" s="588"/>
      <c r="K174" s="588"/>
      <c r="L174" s="588"/>
      <c r="M174" s="588"/>
      <c r="N174" s="588"/>
      <c r="O174" s="588"/>
      <c r="P174" s="588"/>
      <c r="Q174" s="588"/>
      <c r="R174" s="588"/>
      <c r="S174" s="588"/>
      <c r="T174" s="588"/>
      <c r="U174" s="588"/>
      <c r="V174" s="588"/>
      <c r="W174" s="588"/>
      <c r="X174" s="588"/>
      <c r="Y174" s="588"/>
      <c r="Z174" s="588"/>
      <c r="AA174" s="588"/>
      <c r="AB174" s="588"/>
      <c r="AC174" s="588"/>
      <c r="AD174" s="588"/>
      <c r="AE174" s="588"/>
      <c r="AF174" s="588"/>
      <c r="AG174" s="606"/>
      <c r="AH174" s="230" t="s">
        <v>68</v>
      </c>
      <c r="AI174" s="233" t="e">
        <f>+AI173/AI172</f>
        <v>#DIV/0!</v>
      </c>
    </row>
    <row r="175" spans="2:38" x14ac:dyDescent="0.15">
      <c r="B175" s="590"/>
      <c r="C175" s="588"/>
      <c r="D175" s="588"/>
      <c r="E175" s="588"/>
      <c r="F175" s="588"/>
      <c r="G175" s="588"/>
      <c r="H175" s="588"/>
      <c r="I175" s="588"/>
      <c r="J175" s="588"/>
      <c r="K175" s="588"/>
      <c r="L175" s="588"/>
      <c r="M175" s="588"/>
      <c r="N175" s="588"/>
      <c r="O175" s="588"/>
      <c r="P175" s="588"/>
      <c r="Q175" s="588"/>
      <c r="R175" s="588"/>
      <c r="S175" s="588"/>
      <c r="T175" s="588"/>
      <c r="U175" s="588"/>
      <c r="V175" s="588"/>
      <c r="W175" s="588"/>
      <c r="X175" s="588"/>
      <c r="Y175" s="588"/>
      <c r="Z175" s="588"/>
      <c r="AA175" s="588"/>
      <c r="AB175" s="588"/>
      <c r="AC175" s="588"/>
      <c r="AD175" s="588"/>
      <c r="AE175" s="588"/>
      <c r="AF175" s="588"/>
      <c r="AG175" s="606"/>
      <c r="AH175" s="230" t="s">
        <v>57</v>
      </c>
      <c r="AI175" s="231">
        <f>+COUNTA(C176:AG177)</f>
        <v>0</v>
      </c>
    </row>
    <row r="176" spans="2:38" x14ac:dyDescent="0.15">
      <c r="B176" s="594" t="s">
        <v>62</v>
      </c>
      <c r="C176" s="592"/>
      <c r="D176" s="592"/>
      <c r="E176" s="592"/>
      <c r="F176" s="592"/>
      <c r="G176" s="592"/>
      <c r="H176" s="592"/>
      <c r="I176" s="592"/>
      <c r="J176" s="592"/>
      <c r="K176" s="592"/>
      <c r="L176" s="592"/>
      <c r="M176" s="592"/>
      <c r="N176" s="592"/>
      <c r="O176" s="592"/>
      <c r="P176" s="592"/>
      <c r="Q176" s="592"/>
      <c r="R176" s="592"/>
      <c r="S176" s="592"/>
      <c r="T176" s="592"/>
      <c r="U176" s="592"/>
      <c r="V176" s="592"/>
      <c r="W176" s="592"/>
      <c r="X176" s="592"/>
      <c r="Y176" s="592"/>
      <c r="Z176" s="592"/>
      <c r="AA176" s="592"/>
      <c r="AB176" s="592"/>
      <c r="AC176" s="592"/>
      <c r="AD176" s="592"/>
      <c r="AE176" s="592"/>
      <c r="AF176" s="592"/>
      <c r="AG176" s="609"/>
      <c r="AH176" s="234" t="s">
        <v>69</v>
      </c>
      <c r="AI176" s="235" t="e">
        <f>+AI175/AI172</f>
        <v>#DIV/0!</v>
      </c>
      <c r="AL176" s="199">
        <f>+COUNTIF(C174:AG175,"休")</f>
        <v>0</v>
      </c>
    </row>
    <row r="177" spans="2:38" x14ac:dyDescent="0.15">
      <c r="B177" s="595"/>
      <c r="C177" s="593"/>
      <c r="D177" s="593"/>
      <c r="E177" s="593"/>
      <c r="F177" s="593"/>
      <c r="G177" s="593"/>
      <c r="H177" s="593"/>
      <c r="I177" s="593"/>
      <c r="J177" s="593"/>
      <c r="K177" s="593"/>
      <c r="L177" s="593"/>
      <c r="M177" s="593"/>
      <c r="N177" s="593"/>
      <c r="O177" s="593"/>
      <c r="P177" s="593"/>
      <c r="Q177" s="593"/>
      <c r="R177" s="593"/>
      <c r="S177" s="593"/>
      <c r="T177" s="593"/>
      <c r="U177" s="593"/>
      <c r="V177" s="593"/>
      <c r="W177" s="593"/>
      <c r="X177" s="593"/>
      <c r="Y177" s="593"/>
      <c r="Z177" s="593"/>
      <c r="AA177" s="593"/>
      <c r="AB177" s="593"/>
      <c r="AC177" s="593"/>
      <c r="AD177" s="593"/>
      <c r="AE177" s="593"/>
      <c r="AF177" s="593"/>
      <c r="AG177" s="610"/>
      <c r="AH177" s="236" t="s">
        <v>153</v>
      </c>
      <c r="AI177" s="237" t="str">
        <f>IF(7&gt;AI172,"対象外",IF(OR(AI176&gt;=0.285,AI175&gt;=AI170),"OK","NG"))</f>
        <v>対象外</v>
      </c>
      <c r="AJ177" s="232" t="str">
        <f>IF(AI177="対象外","←７日間に満たない期間は達成判定の対象外",IF(AI177="NG","←月単位未達成","←月単位達成"))</f>
        <v>←７日間に満たない期間は達成判定の対象外</v>
      </c>
      <c r="AL177" s="238" t="str">
        <f>IF(7&gt;AI172,"対象外",IF(AL176&gt;=AI170,"OK","NG"))</f>
        <v>対象外</v>
      </c>
    </row>
    <row r="178" spans="2:38" hidden="1" x14ac:dyDescent="0.15">
      <c r="B178" s="239" t="s">
        <v>207</v>
      </c>
      <c r="C178" s="240" t="e">
        <f t="shared" ref="C178:AG178" si="73">IF(AND(DAY(C170)&gt;=22,DAY(C170)&lt;=28,C171="土"),1,0)</f>
        <v>#VALUE!</v>
      </c>
      <c r="D178" s="240" t="e">
        <f t="shared" si="73"/>
        <v>#VALUE!</v>
      </c>
      <c r="E178" s="240" t="e">
        <f t="shared" si="73"/>
        <v>#VALUE!</v>
      </c>
      <c r="F178" s="240" t="e">
        <f t="shared" si="73"/>
        <v>#VALUE!</v>
      </c>
      <c r="G178" s="240" t="e">
        <f t="shared" si="73"/>
        <v>#VALUE!</v>
      </c>
      <c r="H178" s="240" t="e">
        <f t="shared" si="73"/>
        <v>#VALUE!</v>
      </c>
      <c r="I178" s="240" t="e">
        <f t="shared" si="73"/>
        <v>#VALUE!</v>
      </c>
      <c r="J178" s="240" t="e">
        <f t="shared" si="73"/>
        <v>#VALUE!</v>
      </c>
      <c r="K178" s="240" t="e">
        <f t="shared" si="73"/>
        <v>#VALUE!</v>
      </c>
      <c r="L178" s="240" t="e">
        <f t="shared" si="73"/>
        <v>#VALUE!</v>
      </c>
      <c r="M178" s="240" t="e">
        <f t="shared" si="73"/>
        <v>#VALUE!</v>
      </c>
      <c r="N178" s="240" t="e">
        <f t="shared" si="73"/>
        <v>#VALUE!</v>
      </c>
      <c r="O178" s="240" t="e">
        <f t="shared" si="73"/>
        <v>#VALUE!</v>
      </c>
      <c r="P178" s="240" t="e">
        <f t="shared" si="73"/>
        <v>#VALUE!</v>
      </c>
      <c r="Q178" s="240" t="e">
        <f t="shared" si="73"/>
        <v>#VALUE!</v>
      </c>
      <c r="R178" s="240" t="e">
        <f t="shared" si="73"/>
        <v>#VALUE!</v>
      </c>
      <c r="S178" s="240" t="e">
        <f t="shared" si="73"/>
        <v>#VALUE!</v>
      </c>
      <c r="T178" s="240" t="e">
        <f t="shared" si="73"/>
        <v>#VALUE!</v>
      </c>
      <c r="U178" s="240" t="e">
        <f t="shared" si="73"/>
        <v>#VALUE!</v>
      </c>
      <c r="V178" s="240" t="e">
        <f t="shared" si="73"/>
        <v>#VALUE!</v>
      </c>
      <c r="W178" s="240" t="e">
        <f t="shared" si="73"/>
        <v>#VALUE!</v>
      </c>
      <c r="X178" s="240" t="e">
        <f t="shared" si="73"/>
        <v>#VALUE!</v>
      </c>
      <c r="Y178" s="240" t="e">
        <f t="shared" si="73"/>
        <v>#VALUE!</v>
      </c>
      <c r="Z178" s="240" t="e">
        <f t="shared" si="73"/>
        <v>#VALUE!</v>
      </c>
      <c r="AA178" s="240" t="e">
        <f t="shared" si="73"/>
        <v>#VALUE!</v>
      </c>
      <c r="AB178" s="240" t="e">
        <f t="shared" si="73"/>
        <v>#VALUE!</v>
      </c>
      <c r="AC178" s="240" t="e">
        <f t="shared" si="73"/>
        <v>#VALUE!</v>
      </c>
      <c r="AD178" s="240" t="e">
        <f t="shared" si="73"/>
        <v>#VALUE!</v>
      </c>
      <c r="AE178" s="240" t="e">
        <f t="shared" si="73"/>
        <v>#VALUE!</v>
      </c>
      <c r="AF178" s="240" t="e">
        <f t="shared" si="73"/>
        <v>#VALUE!</v>
      </c>
      <c r="AG178" s="240" t="e">
        <f t="shared" si="73"/>
        <v>#VALUE!</v>
      </c>
      <c r="AH178" s="241" t="s">
        <v>179</v>
      </c>
      <c r="AI178" s="242">
        <f>_xlfn.AGGREGATE(9,6,C178:AG178)</f>
        <v>0</v>
      </c>
      <c r="AJ178" s="232"/>
    </row>
    <row r="179" spans="2:38" hidden="1" x14ac:dyDescent="0.15">
      <c r="B179" s="239" t="s">
        <v>208</v>
      </c>
      <c r="C179" s="243" t="e">
        <f t="shared" ref="C179:AG179" si="74">IF(AND(DAY(C170)&gt;=22,DAY(C170)&lt;=28,C171="土",OR(C176="休",C176="雨")),1,0)</f>
        <v>#VALUE!</v>
      </c>
      <c r="D179" s="243" t="e">
        <f t="shared" si="74"/>
        <v>#VALUE!</v>
      </c>
      <c r="E179" s="243" t="e">
        <f t="shared" si="74"/>
        <v>#VALUE!</v>
      </c>
      <c r="F179" s="243" t="e">
        <f t="shared" si="74"/>
        <v>#VALUE!</v>
      </c>
      <c r="G179" s="243" t="e">
        <f t="shared" si="74"/>
        <v>#VALUE!</v>
      </c>
      <c r="H179" s="243" t="e">
        <f t="shared" si="74"/>
        <v>#VALUE!</v>
      </c>
      <c r="I179" s="243" t="e">
        <f t="shared" si="74"/>
        <v>#VALUE!</v>
      </c>
      <c r="J179" s="243" t="e">
        <f t="shared" si="74"/>
        <v>#VALUE!</v>
      </c>
      <c r="K179" s="243" t="e">
        <f t="shared" si="74"/>
        <v>#VALUE!</v>
      </c>
      <c r="L179" s="243" t="e">
        <f t="shared" si="74"/>
        <v>#VALUE!</v>
      </c>
      <c r="M179" s="243" t="e">
        <f t="shared" si="74"/>
        <v>#VALUE!</v>
      </c>
      <c r="N179" s="243" t="e">
        <f t="shared" si="74"/>
        <v>#VALUE!</v>
      </c>
      <c r="O179" s="243" t="e">
        <f t="shared" si="74"/>
        <v>#VALUE!</v>
      </c>
      <c r="P179" s="243" t="e">
        <f t="shared" si="74"/>
        <v>#VALUE!</v>
      </c>
      <c r="Q179" s="243" t="e">
        <f t="shared" si="74"/>
        <v>#VALUE!</v>
      </c>
      <c r="R179" s="243" t="e">
        <f t="shared" si="74"/>
        <v>#VALUE!</v>
      </c>
      <c r="S179" s="243" t="e">
        <f t="shared" si="74"/>
        <v>#VALUE!</v>
      </c>
      <c r="T179" s="243" t="e">
        <f t="shared" si="74"/>
        <v>#VALUE!</v>
      </c>
      <c r="U179" s="243" t="e">
        <f t="shared" si="74"/>
        <v>#VALUE!</v>
      </c>
      <c r="V179" s="243" t="e">
        <f t="shared" si="74"/>
        <v>#VALUE!</v>
      </c>
      <c r="W179" s="243" t="e">
        <f t="shared" si="74"/>
        <v>#VALUE!</v>
      </c>
      <c r="X179" s="243" t="e">
        <f t="shared" si="74"/>
        <v>#VALUE!</v>
      </c>
      <c r="Y179" s="243" t="e">
        <f t="shared" si="74"/>
        <v>#VALUE!</v>
      </c>
      <c r="Z179" s="243" t="e">
        <f t="shared" si="74"/>
        <v>#VALUE!</v>
      </c>
      <c r="AA179" s="243" t="e">
        <f t="shared" si="74"/>
        <v>#VALUE!</v>
      </c>
      <c r="AB179" s="243" t="e">
        <f t="shared" si="74"/>
        <v>#VALUE!</v>
      </c>
      <c r="AC179" s="243" t="e">
        <f t="shared" si="74"/>
        <v>#VALUE!</v>
      </c>
      <c r="AD179" s="243" t="e">
        <f t="shared" si="74"/>
        <v>#VALUE!</v>
      </c>
      <c r="AE179" s="243" t="e">
        <f t="shared" si="74"/>
        <v>#VALUE!</v>
      </c>
      <c r="AF179" s="243" t="e">
        <f t="shared" si="74"/>
        <v>#VALUE!</v>
      </c>
      <c r="AG179" s="243" t="e">
        <f t="shared" si="74"/>
        <v>#VALUE!</v>
      </c>
      <c r="AH179" s="241" t="s">
        <v>180</v>
      </c>
      <c r="AI179" s="242">
        <f>_xlfn.AGGREGATE(9,6,C179:AG179)</f>
        <v>0</v>
      </c>
      <c r="AJ179" s="232"/>
    </row>
    <row r="180" spans="2:38" hidden="1" x14ac:dyDescent="0.15">
      <c r="B180" s="239" t="s">
        <v>209</v>
      </c>
      <c r="C180" s="240" t="e">
        <f>IF(AND(DAY(C170)&gt;=8,DAY(C170)&lt;=14,C171="土"),1,0)</f>
        <v>#VALUE!</v>
      </c>
      <c r="D180" s="240" t="e">
        <f>IF(AND(DAY(D170)&gt;=8,DAY(D170)&lt;=14,D171="土"),1,0)</f>
        <v>#VALUE!</v>
      </c>
      <c r="E180" s="240" t="e">
        <f t="shared" ref="E180:AG180" si="75">IF(AND(DAY(E170)&gt;=8,DAY(E170)&lt;=14,E171="土"),1,0)</f>
        <v>#VALUE!</v>
      </c>
      <c r="F180" s="240" t="e">
        <f t="shared" si="75"/>
        <v>#VALUE!</v>
      </c>
      <c r="G180" s="240" t="e">
        <f t="shared" si="75"/>
        <v>#VALUE!</v>
      </c>
      <c r="H180" s="240" t="e">
        <f t="shared" si="75"/>
        <v>#VALUE!</v>
      </c>
      <c r="I180" s="240" t="e">
        <f t="shared" si="75"/>
        <v>#VALUE!</v>
      </c>
      <c r="J180" s="240" t="e">
        <f t="shared" si="75"/>
        <v>#VALUE!</v>
      </c>
      <c r="K180" s="240" t="e">
        <f t="shared" si="75"/>
        <v>#VALUE!</v>
      </c>
      <c r="L180" s="240" t="e">
        <f t="shared" si="75"/>
        <v>#VALUE!</v>
      </c>
      <c r="M180" s="240" t="e">
        <f t="shared" si="75"/>
        <v>#VALUE!</v>
      </c>
      <c r="N180" s="240" t="e">
        <f t="shared" si="75"/>
        <v>#VALUE!</v>
      </c>
      <c r="O180" s="240" t="e">
        <f t="shared" si="75"/>
        <v>#VALUE!</v>
      </c>
      <c r="P180" s="240" t="e">
        <f t="shared" si="75"/>
        <v>#VALUE!</v>
      </c>
      <c r="Q180" s="240" t="e">
        <f t="shared" si="75"/>
        <v>#VALUE!</v>
      </c>
      <c r="R180" s="240" t="e">
        <f t="shared" si="75"/>
        <v>#VALUE!</v>
      </c>
      <c r="S180" s="240" t="e">
        <f t="shared" si="75"/>
        <v>#VALUE!</v>
      </c>
      <c r="T180" s="240" t="e">
        <f t="shared" si="75"/>
        <v>#VALUE!</v>
      </c>
      <c r="U180" s="240" t="e">
        <f t="shared" si="75"/>
        <v>#VALUE!</v>
      </c>
      <c r="V180" s="240" t="e">
        <f t="shared" si="75"/>
        <v>#VALUE!</v>
      </c>
      <c r="W180" s="240" t="e">
        <f t="shared" si="75"/>
        <v>#VALUE!</v>
      </c>
      <c r="X180" s="240" t="e">
        <f t="shared" si="75"/>
        <v>#VALUE!</v>
      </c>
      <c r="Y180" s="240" t="e">
        <f t="shared" si="75"/>
        <v>#VALUE!</v>
      </c>
      <c r="Z180" s="240" t="e">
        <f t="shared" si="75"/>
        <v>#VALUE!</v>
      </c>
      <c r="AA180" s="240" t="e">
        <f t="shared" si="75"/>
        <v>#VALUE!</v>
      </c>
      <c r="AB180" s="240" t="e">
        <f t="shared" si="75"/>
        <v>#VALUE!</v>
      </c>
      <c r="AC180" s="240" t="e">
        <f t="shared" si="75"/>
        <v>#VALUE!</v>
      </c>
      <c r="AD180" s="240" t="e">
        <f t="shared" si="75"/>
        <v>#VALUE!</v>
      </c>
      <c r="AE180" s="240" t="e">
        <f t="shared" si="75"/>
        <v>#VALUE!</v>
      </c>
      <c r="AF180" s="240" t="e">
        <f t="shared" si="75"/>
        <v>#VALUE!</v>
      </c>
      <c r="AG180" s="240" t="e">
        <f t="shared" si="75"/>
        <v>#VALUE!</v>
      </c>
      <c r="AH180" s="241" t="s">
        <v>179</v>
      </c>
      <c r="AI180" s="242">
        <f>_xlfn.AGGREGATE(9,6,C180:AG180)</f>
        <v>0</v>
      </c>
      <c r="AJ180" s="232"/>
    </row>
    <row r="181" spans="2:38" hidden="1" x14ac:dyDescent="0.15">
      <c r="B181" s="239" t="s">
        <v>210</v>
      </c>
      <c r="C181" s="243" t="e">
        <f>IF(AND(DAY(C170)&gt;=8,DAY(C170)&lt;=14,C171="土",OR(C176="休",C176="雨")),1,0)</f>
        <v>#VALUE!</v>
      </c>
      <c r="D181" s="243" t="e">
        <f>IF(AND(DAY(D170)&gt;=8,DAY(D170)&lt;=14,D171="土",OR(D176="休",D176="雨")),1,0)</f>
        <v>#VALUE!</v>
      </c>
      <c r="E181" s="243" t="e">
        <f t="shared" ref="E181:AG181" si="76">IF(AND(DAY(E170)&gt;=8,DAY(E170)&lt;=14,E171="土",OR(E176="休",E176="雨")),1,0)</f>
        <v>#VALUE!</v>
      </c>
      <c r="F181" s="243" t="e">
        <f t="shared" si="76"/>
        <v>#VALUE!</v>
      </c>
      <c r="G181" s="243" t="e">
        <f t="shared" si="76"/>
        <v>#VALUE!</v>
      </c>
      <c r="H181" s="243" t="e">
        <f t="shared" si="76"/>
        <v>#VALUE!</v>
      </c>
      <c r="I181" s="243" t="e">
        <f t="shared" si="76"/>
        <v>#VALUE!</v>
      </c>
      <c r="J181" s="243" t="e">
        <f t="shared" si="76"/>
        <v>#VALUE!</v>
      </c>
      <c r="K181" s="243" t="e">
        <f t="shared" si="76"/>
        <v>#VALUE!</v>
      </c>
      <c r="L181" s="243" t="e">
        <f t="shared" si="76"/>
        <v>#VALUE!</v>
      </c>
      <c r="M181" s="243" t="e">
        <f t="shared" si="76"/>
        <v>#VALUE!</v>
      </c>
      <c r="N181" s="243" t="e">
        <f t="shared" si="76"/>
        <v>#VALUE!</v>
      </c>
      <c r="O181" s="243" t="e">
        <f t="shared" si="76"/>
        <v>#VALUE!</v>
      </c>
      <c r="P181" s="243" t="e">
        <f t="shared" si="76"/>
        <v>#VALUE!</v>
      </c>
      <c r="Q181" s="243" t="e">
        <f t="shared" si="76"/>
        <v>#VALUE!</v>
      </c>
      <c r="R181" s="243" t="e">
        <f t="shared" si="76"/>
        <v>#VALUE!</v>
      </c>
      <c r="S181" s="243" t="e">
        <f t="shared" si="76"/>
        <v>#VALUE!</v>
      </c>
      <c r="T181" s="243" t="e">
        <f t="shared" si="76"/>
        <v>#VALUE!</v>
      </c>
      <c r="U181" s="243" t="e">
        <f t="shared" si="76"/>
        <v>#VALUE!</v>
      </c>
      <c r="V181" s="243" t="e">
        <f t="shared" si="76"/>
        <v>#VALUE!</v>
      </c>
      <c r="W181" s="243" t="e">
        <f t="shared" si="76"/>
        <v>#VALUE!</v>
      </c>
      <c r="X181" s="243" t="e">
        <f t="shared" si="76"/>
        <v>#VALUE!</v>
      </c>
      <c r="Y181" s="243" t="e">
        <f t="shared" si="76"/>
        <v>#VALUE!</v>
      </c>
      <c r="Z181" s="243" t="e">
        <f t="shared" si="76"/>
        <v>#VALUE!</v>
      </c>
      <c r="AA181" s="243" t="e">
        <f t="shared" si="76"/>
        <v>#VALUE!</v>
      </c>
      <c r="AB181" s="243" t="e">
        <f t="shared" si="76"/>
        <v>#VALUE!</v>
      </c>
      <c r="AC181" s="243" t="e">
        <f t="shared" si="76"/>
        <v>#VALUE!</v>
      </c>
      <c r="AD181" s="243" t="e">
        <f t="shared" si="76"/>
        <v>#VALUE!</v>
      </c>
      <c r="AE181" s="243" t="e">
        <f t="shared" si="76"/>
        <v>#VALUE!</v>
      </c>
      <c r="AF181" s="243" t="e">
        <f t="shared" si="76"/>
        <v>#VALUE!</v>
      </c>
      <c r="AG181" s="243" t="e">
        <f t="shared" si="76"/>
        <v>#VALUE!</v>
      </c>
      <c r="AH181" s="241" t="s">
        <v>180</v>
      </c>
      <c r="AI181" s="242">
        <f>_xlfn.AGGREGATE(9,6,C181:AG181)</f>
        <v>0</v>
      </c>
      <c r="AJ181" s="232"/>
    </row>
    <row r="182" spans="2:38" x14ac:dyDescent="0.15">
      <c r="F182" s="240"/>
    </row>
    <row r="183" spans="2:38" hidden="1" x14ac:dyDescent="0.15">
      <c r="C183" s="199" t="e">
        <f>YEAR(C186)</f>
        <v>#VALUE!</v>
      </c>
      <c r="D183" s="199" t="e">
        <f>MONTH(C186)</f>
        <v>#VALUE!</v>
      </c>
    </row>
    <row r="184" spans="2:38" x14ac:dyDescent="0.15">
      <c r="B184" s="203" t="s">
        <v>141</v>
      </c>
      <c r="C184" s="598" t="e">
        <f>C186</f>
        <v>#VALUE!</v>
      </c>
      <c r="D184" s="564"/>
      <c r="E184" s="564"/>
      <c r="F184" s="564"/>
      <c r="G184" s="564"/>
      <c r="H184" s="564"/>
      <c r="I184" s="564"/>
      <c r="J184" s="564"/>
      <c r="K184" s="564"/>
      <c r="L184" s="564"/>
      <c r="M184" s="564"/>
      <c r="N184" s="564"/>
      <c r="O184" s="564"/>
      <c r="P184" s="564"/>
      <c r="Q184" s="564"/>
      <c r="R184" s="564"/>
      <c r="S184" s="564"/>
      <c r="T184" s="564"/>
      <c r="U184" s="564"/>
      <c r="V184" s="564"/>
      <c r="W184" s="564"/>
      <c r="X184" s="564"/>
      <c r="Y184" s="564"/>
      <c r="Z184" s="564"/>
      <c r="AA184" s="564"/>
      <c r="AB184" s="564"/>
      <c r="AC184" s="564"/>
      <c r="AD184" s="564"/>
      <c r="AE184" s="564"/>
      <c r="AF184" s="564"/>
      <c r="AG184" s="564"/>
      <c r="AH184" s="564"/>
      <c r="AI184" s="565"/>
    </row>
    <row r="185" spans="2:38" hidden="1" x14ac:dyDescent="0.15">
      <c r="B185" s="245"/>
      <c r="C185" s="226" t="e">
        <f>DATE($C183,$D183,1)</f>
        <v>#VALUE!</v>
      </c>
      <c r="D185" s="226" t="e">
        <f t="shared" ref="D185:AG185" si="77">C185+1</f>
        <v>#VALUE!</v>
      </c>
      <c r="E185" s="226" t="e">
        <f t="shared" si="77"/>
        <v>#VALUE!</v>
      </c>
      <c r="F185" s="226" t="e">
        <f t="shared" si="77"/>
        <v>#VALUE!</v>
      </c>
      <c r="G185" s="226" t="e">
        <f t="shared" si="77"/>
        <v>#VALUE!</v>
      </c>
      <c r="H185" s="226" t="e">
        <f t="shared" si="77"/>
        <v>#VALUE!</v>
      </c>
      <c r="I185" s="226" t="e">
        <f t="shared" si="77"/>
        <v>#VALUE!</v>
      </c>
      <c r="J185" s="226" t="e">
        <f t="shared" si="77"/>
        <v>#VALUE!</v>
      </c>
      <c r="K185" s="226" t="e">
        <f t="shared" si="77"/>
        <v>#VALUE!</v>
      </c>
      <c r="L185" s="226" t="e">
        <f t="shared" si="77"/>
        <v>#VALUE!</v>
      </c>
      <c r="M185" s="226" t="e">
        <f t="shared" si="77"/>
        <v>#VALUE!</v>
      </c>
      <c r="N185" s="226" t="e">
        <f t="shared" si="77"/>
        <v>#VALUE!</v>
      </c>
      <c r="O185" s="226" t="e">
        <f t="shared" si="77"/>
        <v>#VALUE!</v>
      </c>
      <c r="P185" s="226" t="e">
        <f t="shared" si="77"/>
        <v>#VALUE!</v>
      </c>
      <c r="Q185" s="226" t="e">
        <f t="shared" si="77"/>
        <v>#VALUE!</v>
      </c>
      <c r="R185" s="226" t="e">
        <f t="shared" si="77"/>
        <v>#VALUE!</v>
      </c>
      <c r="S185" s="226" t="e">
        <f t="shared" si="77"/>
        <v>#VALUE!</v>
      </c>
      <c r="T185" s="226" t="e">
        <f t="shared" si="77"/>
        <v>#VALUE!</v>
      </c>
      <c r="U185" s="226" t="e">
        <f t="shared" si="77"/>
        <v>#VALUE!</v>
      </c>
      <c r="V185" s="226" t="e">
        <f t="shared" si="77"/>
        <v>#VALUE!</v>
      </c>
      <c r="W185" s="226" t="e">
        <f t="shared" si="77"/>
        <v>#VALUE!</v>
      </c>
      <c r="X185" s="226" t="e">
        <f t="shared" si="77"/>
        <v>#VALUE!</v>
      </c>
      <c r="Y185" s="226" t="e">
        <f t="shared" si="77"/>
        <v>#VALUE!</v>
      </c>
      <c r="Z185" s="226" t="e">
        <f t="shared" si="77"/>
        <v>#VALUE!</v>
      </c>
      <c r="AA185" s="226" t="e">
        <f t="shared" si="77"/>
        <v>#VALUE!</v>
      </c>
      <c r="AB185" s="226" t="e">
        <f t="shared" si="77"/>
        <v>#VALUE!</v>
      </c>
      <c r="AC185" s="226" t="e">
        <f t="shared" si="77"/>
        <v>#VALUE!</v>
      </c>
      <c r="AD185" s="226" t="e">
        <f t="shared" si="77"/>
        <v>#VALUE!</v>
      </c>
      <c r="AE185" s="226" t="e">
        <f t="shared" si="77"/>
        <v>#VALUE!</v>
      </c>
      <c r="AF185" s="226" t="e">
        <f t="shared" si="77"/>
        <v>#VALUE!</v>
      </c>
      <c r="AG185" s="226" t="e">
        <f t="shared" si="77"/>
        <v>#VALUE!</v>
      </c>
      <c r="AH185" s="246"/>
      <c r="AI185" s="247"/>
    </row>
    <row r="186" spans="2:38" x14ac:dyDescent="0.15">
      <c r="B186" s="248" t="s">
        <v>145</v>
      </c>
      <c r="C186" s="249" t="e">
        <f>IF(EDATE(C169,1)&gt;$G$5,"",EDATE(C169,1))</f>
        <v>#VALUE!</v>
      </c>
      <c r="D186" s="226" t="e">
        <f t="shared" ref="D186:AG186" si="78">IF(D185&gt;$G$5,"",IF(C186=EOMONTH(DATE($C183,$D183,1),0),"",IF(C186="","",C186+1)))</f>
        <v>#VALUE!</v>
      </c>
      <c r="E186" s="226" t="e">
        <f t="shared" si="78"/>
        <v>#VALUE!</v>
      </c>
      <c r="F186" s="226" t="e">
        <f t="shared" si="78"/>
        <v>#VALUE!</v>
      </c>
      <c r="G186" s="226" t="e">
        <f t="shared" si="78"/>
        <v>#VALUE!</v>
      </c>
      <c r="H186" s="226" t="e">
        <f t="shared" si="78"/>
        <v>#VALUE!</v>
      </c>
      <c r="I186" s="226" t="e">
        <f t="shared" si="78"/>
        <v>#VALUE!</v>
      </c>
      <c r="J186" s="226" t="e">
        <f t="shared" si="78"/>
        <v>#VALUE!</v>
      </c>
      <c r="K186" s="226" t="e">
        <f t="shared" si="78"/>
        <v>#VALUE!</v>
      </c>
      <c r="L186" s="226" t="e">
        <f t="shared" si="78"/>
        <v>#VALUE!</v>
      </c>
      <c r="M186" s="226" t="e">
        <f t="shared" si="78"/>
        <v>#VALUE!</v>
      </c>
      <c r="N186" s="226" t="e">
        <f t="shared" si="78"/>
        <v>#VALUE!</v>
      </c>
      <c r="O186" s="226" t="e">
        <f t="shared" si="78"/>
        <v>#VALUE!</v>
      </c>
      <c r="P186" s="226" t="e">
        <f t="shared" si="78"/>
        <v>#VALUE!</v>
      </c>
      <c r="Q186" s="226" t="e">
        <f t="shared" si="78"/>
        <v>#VALUE!</v>
      </c>
      <c r="R186" s="226" t="e">
        <f t="shared" si="78"/>
        <v>#VALUE!</v>
      </c>
      <c r="S186" s="226" t="e">
        <f t="shared" si="78"/>
        <v>#VALUE!</v>
      </c>
      <c r="T186" s="226" t="e">
        <f t="shared" si="78"/>
        <v>#VALUE!</v>
      </c>
      <c r="U186" s="226" t="e">
        <f t="shared" si="78"/>
        <v>#VALUE!</v>
      </c>
      <c r="V186" s="226" t="e">
        <f t="shared" si="78"/>
        <v>#VALUE!</v>
      </c>
      <c r="W186" s="226" t="e">
        <f t="shared" si="78"/>
        <v>#VALUE!</v>
      </c>
      <c r="X186" s="226" t="e">
        <f t="shared" si="78"/>
        <v>#VALUE!</v>
      </c>
      <c r="Y186" s="226" t="e">
        <f t="shared" si="78"/>
        <v>#VALUE!</v>
      </c>
      <c r="Z186" s="226" t="e">
        <f t="shared" si="78"/>
        <v>#VALUE!</v>
      </c>
      <c r="AA186" s="226" t="e">
        <f t="shared" si="78"/>
        <v>#VALUE!</v>
      </c>
      <c r="AB186" s="226" t="e">
        <f t="shared" si="78"/>
        <v>#VALUE!</v>
      </c>
      <c r="AC186" s="226" t="e">
        <f t="shared" si="78"/>
        <v>#VALUE!</v>
      </c>
      <c r="AD186" s="226" t="e">
        <f t="shared" si="78"/>
        <v>#VALUE!</v>
      </c>
      <c r="AE186" s="226" t="e">
        <f t="shared" si="78"/>
        <v>#VALUE!</v>
      </c>
      <c r="AF186" s="226" t="e">
        <f t="shared" si="78"/>
        <v>#VALUE!</v>
      </c>
      <c r="AG186" s="226" t="e">
        <f t="shared" si="78"/>
        <v>#VALUE!</v>
      </c>
      <c r="AH186" s="227" t="s">
        <v>177</v>
      </c>
      <c r="AI186" s="228">
        <f>+COUNTIFS(C187:AG187,"土",C188:AG188,"")+COUNTIFS(C187:AG187,"日",C188:AG188,"")</f>
        <v>0</v>
      </c>
    </row>
    <row r="187" spans="2:38" x14ac:dyDescent="0.15">
      <c r="B187" s="220" t="s">
        <v>65</v>
      </c>
      <c r="C187" s="229" t="str">
        <f>IFERROR(TEXT(WEEKDAY(+C186),"aaa"),"")</f>
        <v/>
      </c>
      <c r="D187" s="229" t="str">
        <f t="shared" ref="D187:AG187" si="79">IFERROR(TEXT(WEEKDAY(+D186),"aaa"),"")</f>
        <v/>
      </c>
      <c r="E187" s="229" t="str">
        <f t="shared" si="79"/>
        <v/>
      </c>
      <c r="F187" s="229" t="str">
        <f t="shared" si="79"/>
        <v/>
      </c>
      <c r="G187" s="229" t="str">
        <f t="shared" si="79"/>
        <v/>
      </c>
      <c r="H187" s="229" t="str">
        <f t="shared" si="79"/>
        <v/>
      </c>
      <c r="I187" s="229" t="str">
        <f t="shared" si="79"/>
        <v/>
      </c>
      <c r="J187" s="229" t="str">
        <f t="shared" si="79"/>
        <v/>
      </c>
      <c r="K187" s="229" t="str">
        <f t="shared" si="79"/>
        <v/>
      </c>
      <c r="L187" s="229" t="str">
        <f t="shared" si="79"/>
        <v/>
      </c>
      <c r="M187" s="229" t="str">
        <f t="shared" si="79"/>
        <v/>
      </c>
      <c r="N187" s="229" t="str">
        <f t="shared" si="79"/>
        <v/>
      </c>
      <c r="O187" s="229" t="str">
        <f t="shared" si="79"/>
        <v/>
      </c>
      <c r="P187" s="229" t="str">
        <f t="shared" si="79"/>
        <v/>
      </c>
      <c r="Q187" s="229" t="str">
        <f t="shared" si="79"/>
        <v/>
      </c>
      <c r="R187" s="229" t="str">
        <f t="shared" si="79"/>
        <v/>
      </c>
      <c r="S187" s="229" t="str">
        <f t="shared" si="79"/>
        <v/>
      </c>
      <c r="T187" s="229" t="str">
        <f t="shared" si="79"/>
        <v/>
      </c>
      <c r="U187" s="229" t="str">
        <f t="shared" si="79"/>
        <v/>
      </c>
      <c r="V187" s="229" t="str">
        <f t="shared" si="79"/>
        <v/>
      </c>
      <c r="W187" s="229" t="str">
        <f t="shared" si="79"/>
        <v/>
      </c>
      <c r="X187" s="229" t="str">
        <f t="shared" si="79"/>
        <v/>
      </c>
      <c r="Y187" s="229" t="str">
        <f t="shared" si="79"/>
        <v/>
      </c>
      <c r="Z187" s="229" t="str">
        <f t="shared" si="79"/>
        <v/>
      </c>
      <c r="AA187" s="229" t="str">
        <f t="shared" si="79"/>
        <v/>
      </c>
      <c r="AB187" s="229" t="str">
        <f t="shared" si="79"/>
        <v/>
      </c>
      <c r="AC187" s="229" t="str">
        <f t="shared" si="79"/>
        <v/>
      </c>
      <c r="AD187" s="229" t="str">
        <f t="shared" si="79"/>
        <v/>
      </c>
      <c r="AE187" s="229" t="str">
        <f t="shared" si="79"/>
        <v/>
      </c>
      <c r="AF187" s="229" t="str">
        <f t="shared" si="79"/>
        <v/>
      </c>
      <c r="AG187" s="229" t="str">
        <f t="shared" si="79"/>
        <v/>
      </c>
      <c r="AH187" s="227" t="s">
        <v>178</v>
      </c>
      <c r="AI187" s="228">
        <f>+COUNTIF(C188:AG188,"夏休")+COUNTIF(C188:AG188,"冬休")+COUNTIF(C188:AG188,"中止")</f>
        <v>0</v>
      </c>
    </row>
    <row r="188" spans="2:38" ht="13.5" customHeight="1" x14ac:dyDescent="0.15">
      <c r="B188" s="566" t="s">
        <v>149</v>
      </c>
      <c r="C188" s="568"/>
      <c r="D188" s="563"/>
      <c r="E188" s="563"/>
      <c r="F188" s="563"/>
      <c r="G188" s="563"/>
      <c r="H188" s="563"/>
      <c r="I188" s="563"/>
      <c r="J188" s="563"/>
      <c r="K188" s="563"/>
      <c r="L188" s="563"/>
      <c r="M188" s="563"/>
      <c r="N188" s="563"/>
      <c r="O188" s="563"/>
      <c r="P188" s="563"/>
      <c r="Q188" s="563"/>
      <c r="R188" s="563"/>
      <c r="S188" s="563"/>
      <c r="T188" s="563"/>
      <c r="U188" s="563"/>
      <c r="V188" s="563"/>
      <c r="W188" s="563"/>
      <c r="X188" s="563"/>
      <c r="Y188" s="563"/>
      <c r="Z188" s="563"/>
      <c r="AA188" s="563"/>
      <c r="AB188" s="563"/>
      <c r="AC188" s="563"/>
      <c r="AD188" s="563"/>
      <c r="AE188" s="563"/>
      <c r="AF188" s="563"/>
      <c r="AG188" s="589"/>
      <c r="AH188" s="230" t="s">
        <v>66</v>
      </c>
      <c r="AI188" s="231">
        <f>COUNT(C186:AG186)-AI187</f>
        <v>0</v>
      </c>
    </row>
    <row r="189" spans="2:38" ht="13.5" customHeight="1" x14ac:dyDescent="0.15">
      <c r="B189" s="567"/>
      <c r="C189" s="568"/>
      <c r="D189" s="563"/>
      <c r="E189" s="563"/>
      <c r="F189" s="563"/>
      <c r="G189" s="563"/>
      <c r="H189" s="563"/>
      <c r="I189" s="563"/>
      <c r="J189" s="563"/>
      <c r="K189" s="563"/>
      <c r="L189" s="563"/>
      <c r="M189" s="563"/>
      <c r="N189" s="563"/>
      <c r="O189" s="563"/>
      <c r="P189" s="563"/>
      <c r="Q189" s="563"/>
      <c r="R189" s="563"/>
      <c r="S189" s="563"/>
      <c r="T189" s="563"/>
      <c r="U189" s="563"/>
      <c r="V189" s="563"/>
      <c r="W189" s="563"/>
      <c r="X189" s="563"/>
      <c r="Y189" s="563"/>
      <c r="Z189" s="563"/>
      <c r="AA189" s="563"/>
      <c r="AB189" s="563"/>
      <c r="AC189" s="563"/>
      <c r="AD189" s="563"/>
      <c r="AE189" s="563"/>
      <c r="AF189" s="563"/>
      <c r="AG189" s="589"/>
      <c r="AH189" s="230" t="s">
        <v>67</v>
      </c>
      <c r="AI189" s="231">
        <f>+COUNTIF(C190:AG191,"休")</f>
        <v>0</v>
      </c>
      <c r="AJ189" s="232" t="e">
        <f>IF(AI190&gt;0.285,"",IF(AI189&lt;AI186,"←計画日数が足りません",""))</f>
        <v>#DIV/0!</v>
      </c>
    </row>
    <row r="190" spans="2:38" ht="13.5" customHeight="1" x14ac:dyDescent="0.15">
      <c r="B190" s="590" t="s">
        <v>60</v>
      </c>
      <c r="C190" s="591"/>
      <c r="D190" s="588"/>
      <c r="E190" s="588"/>
      <c r="F190" s="588"/>
      <c r="G190" s="588"/>
      <c r="H190" s="588"/>
      <c r="I190" s="588"/>
      <c r="J190" s="588"/>
      <c r="K190" s="588"/>
      <c r="L190" s="588"/>
      <c r="M190" s="588"/>
      <c r="N190" s="588"/>
      <c r="O190" s="588"/>
      <c r="P190" s="588"/>
      <c r="Q190" s="588"/>
      <c r="R190" s="588"/>
      <c r="S190" s="588"/>
      <c r="T190" s="588"/>
      <c r="U190" s="588"/>
      <c r="V190" s="588"/>
      <c r="W190" s="588"/>
      <c r="X190" s="588"/>
      <c r="Y190" s="588"/>
      <c r="Z190" s="588"/>
      <c r="AA190" s="588"/>
      <c r="AB190" s="588"/>
      <c r="AC190" s="588"/>
      <c r="AD190" s="588"/>
      <c r="AE190" s="588"/>
      <c r="AF190" s="588"/>
      <c r="AG190" s="606"/>
      <c r="AH190" s="230" t="s">
        <v>68</v>
      </c>
      <c r="AI190" s="233" t="e">
        <f>+AI189/AI188</f>
        <v>#DIV/0!</v>
      </c>
    </row>
    <row r="191" spans="2:38" x14ac:dyDescent="0.15">
      <c r="B191" s="590"/>
      <c r="C191" s="591"/>
      <c r="D191" s="588"/>
      <c r="E191" s="588"/>
      <c r="F191" s="588"/>
      <c r="G191" s="588"/>
      <c r="H191" s="588"/>
      <c r="I191" s="588"/>
      <c r="J191" s="588"/>
      <c r="K191" s="588"/>
      <c r="L191" s="588"/>
      <c r="M191" s="588"/>
      <c r="N191" s="588"/>
      <c r="O191" s="588"/>
      <c r="P191" s="588"/>
      <c r="Q191" s="588"/>
      <c r="R191" s="588"/>
      <c r="S191" s="588"/>
      <c r="T191" s="588"/>
      <c r="U191" s="588"/>
      <c r="V191" s="588"/>
      <c r="W191" s="588"/>
      <c r="X191" s="588"/>
      <c r="Y191" s="588"/>
      <c r="Z191" s="588"/>
      <c r="AA191" s="588"/>
      <c r="AB191" s="588"/>
      <c r="AC191" s="588"/>
      <c r="AD191" s="588"/>
      <c r="AE191" s="588"/>
      <c r="AF191" s="588"/>
      <c r="AG191" s="606"/>
      <c r="AH191" s="230" t="s">
        <v>57</v>
      </c>
      <c r="AI191" s="231">
        <f>+COUNTA(C192:AG193)</f>
        <v>0</v>
      </c>
    </row>
    <row r="192" spans="2:38" x14ac:dyDescent="0.15">
      <c r="B192" s="594" t="s">
        <v>62</v>
      </c>
      <c r="C192" s="596"/>
      <c r="D192" s="592"/>
      <c r="E192" s="592"/>
      <c r="F192" s="592"/>
      <c r="G192" s="592"/>
      <c r="H192" s="592"/>
      <c r="I192" s="592"/>
      <c r="J192" s="592"/>
      <c r="K192" s="592"/>
      <c r="L192" s="592"/>
      <c r="M192" s="592"/>
      <c r="N192" s="592"/>
      <c r="O192" s="592"/>
      <c r="P192" s="592"/>
      <c r="Q192" s="592"/>
      <c r="R192" s="592"/>
      <c r="S192" s="592"/>
      <c r="T192" s="592"/>
      <c r="U192" s="592"/>
      <c r="V192" s="592"/>
      <c r="W192" s="592"/>
      <c r="X192" s="592"/>
      <c r="Y192" s="592"/>
      <c r="Z192" s="592"/>
      <c r="AA192" s="592"/>
      <c r="AB192" s="592"/>
      <c r="AC192" s="592"/>
      <c r="AD192" s="592"/>
      <c r="AE192" s="592"/>
      <c r="AF192" s="592"/>
      <c r="AG192" s="609"/>
      <c r="AH192" s="234" t="s">
        <v>69</v>
      </c>
      <c r="AI192" s="235" t="e">
        <f>+AI191/AI188</f>
        <v>#DIV/0!</v>
      </c>
      <c r="AL192" s="199">
        <f>+COUNTIF(C190:AG191,"休")</f>
        <v>0</v>
      </c>
    </row>
    <row r="193" spans="2:38" x14ac:dyDescent="0.15">
      <c r="B193" s="595"/>
      <c r="C193" s="597"/>
      <c r="D193" s="593"/>
      <c r="E193" s="593"/>
      <c r="F193" s="593"/>
      <c r="G193" s="593"/>
      <c r="H193" s="593"/>
      <c r="I193" s="593"/>
      <c r="J193" s="593"/>
      <c r="K193" s="593"/>
      <c r="L193" s="593"/>
      <c r="M193" s="593"/>
      <c r="N193" s="593"/>
      <c r="O193" s="593"/>
      <c r="P193" s="593"/>
      <c r="Q193" s="593"/>
      <c r="R193" s="593"/>
      <c r="S193" s="593"/>
      <c r="T193" s="593"/>
      <c r="U193" s="593"/>
      <c r="V193" s="593"/>
      <c r="W193" s="593"/>
      <c r="X193" s="593"/>
      <c r="Y193" s="593"/>
      <c r="Z193" s="593"/>
      <c r="AA193" s="593"/>
      <c r="AB193" s="593"/>
      <c r="AC193" s="593"/>
      <c r="AD193" s="593"/>
      <c r="AE193" s="593"/>
      <c r="AF193" s="593"/>
      <c r="AG193" s="610"/>
      <c r="AH193" s="236" t="s">
        <v>153</v>
      </c>
      <c r="AI193" s="237" t="str">
        <f>IF(7&gt;AI188,"対象外",IF(OR(AI192&gt;=0.285,AI191&gt;=AI186),"OK","NG"))</f>
        <v>対象外</v>
      </c>
      <c r="AJ193" s="232" t="str">
        <f>IF(AI193="対象外","←７日間に満たない期間は達成判定の対象外",IF(AI193="NG","←月単位未達成","←月単位達成"))</f>
        <v>←７日間に満たない期間は達成判定の対象外</v>
      </c>
      <c r="AL193" s="238" t="str">
        <f>IF(7&gt;AI188,"対象外",IF(AL192&gt;=AI186,"OK","NG"))</f>
        <v>対象外</v>
      </c>
    </row>
    <row r="194" spans="2:38" hidden="1" x14ac:dyDescent="0.15">
      <c r="B194" s="239" t="s">
        <v>207</v>
      </c>
      <c r="C194" s="240" t="e">
        <f t="shared" ref="C194:AG194" si="80">IF(AND(DAY(C186)&gt;=22,DAY(C186)&lt;=28,C187="土"),1,0)</f>
        <v>#VALUE!</v>
      </c>
      <c r="D194" s="240" t="e">
        <f t="shared" si="80"/>
        <v>#VALUE!</v>
      </c>
      <c r="E194" s="240" t="e">
        <f t="shared" si="80"/>
        <v>#VALUE!</v>
      </c>
      <c r="F194" s="240" t="e">
        <f t="shared" si="80"/>
        <v>#VALUE!</v>
      </c>
      <c r="G194" s="240" t="e">
        <f t="shared" si="80"/>
        <v>#VALUE!</v>
      </c>
      <c r="H194" s="240" t="e">
        <f t="shared" si="80"/>
        <v>#VALUE!</v>
      </c>
      <c r="I194" s="240" t="e">
        <f t="shared" si="80"/>
        <v>#VALUE!</v>
      </c>
      <c r="J194" s="240" t="e">
        <f t="shared" si="80"/>
        <v>#VALUE!</v>
      </c>
      <c r="K194" s="240" t="e">
        <f t="shared" si="80"/>
        <v>#VALUE!</v>
      </c>
      <c r="L194" s="240" t="e">
        <f t="shared" si="80"/>
        <v>#VALUE!</v>
      </c>
      <c r="M194" s="240" t="e">
        <f t="shared" si="80"/>
        <v>#VALUE!</v>
      </c>
      <c r="N194" s="240" t="e">
        <f t="shared" si="80"/>
        <v>#VALUE!</v>
      </c>
      <c r="O194" s="240" t="e">
        <f t="shared" si="80"/>
        <v>#VALUE!</v>
      </c>
      <c r="P194" s="240" t="e">
        <f t="shared" si="80"/>
        <v>#VALUE!</v>
      </c>
      <c r="Q194" s="240" t="e">
        <f t="shared" si="80"/>
        <v>#VALUE!</v>
      </c>
      <c r="R194" s="240" t="e">
        <f t="shared" si="80"/>
        <v>#VALUE!</v>
      </c>
      <c r="S194" s="240" t="e">
        <f t="shared" si="80"/>
        <v>#VALUE!</v>
      </c>
      <c r="T194" s="240" t="e">
        <f t="shared" si="80"/>
        <v>#VALUE!</v>
      </c>
      <c r="U194" s="240" t="e">
        <f t="shared" si="80"/>
        <v>#VALUE!</v>
      </c>
      <c r="V194" s="240" t="e">
        <f t="shared" si="80"/>
        <v>#VALUE!</v>
      </c>
      <c r="W194" s="240" t="e">
        <f t="shared" si="80"/>
        <v>#VALUE!</v>
      </c>
      <c r="X194" s="240" t="e">
        <f t="shared" si="80"/>
        <v>#VALUE!</v>
      </c>
      <c r="Y194" s="240" t="e">
        <f t="shared" si="80"/>
        <v>#VALUE!</v>
      </c>
      <c r="Z194" s="240" t="e">
        <f t="shared" si="80"/>
        <v>#VALUE!</v>
      </c>
      <c r="AA194" s="240" t="e">
        <f t="shared" si="80"/>
        <v>#VALUE!</v>
      </c>
      <c r="AB194" s="240" t="e">
        <f t="shared" si="80"/>
        <v>#VALUE!</v>
      </c>
      <c r="AC194" s="240" t="e">
        <f t="shared" si="80"/>
        <v>#VALUE!</v>
      </c>
      <c r="AD194" s="240" t="e">
        <f t="shared" si="80"/>
        <v>#VALUE!</v>
      </c>
      <c r="AE194" s="240" t="e">
        <f t="shared" si="80"/>
        <v>#VALUE!</v>
      </c>
      <c r="AF194" s="240" t="e">
        <f t="shared" si="80"/>
        <v>#VALUE!</v>
      </c>
      <c r="AG194" s="240" t="e">
        <f t="shared" si="80"/>
        <v>#VALUE!</v>
      </c>
      <c r="AH194" s="241" t="s">
        <v>179</v>
      </c>
      <c r="AI194" s="242">
        <f>_xlfn.AGGREGATE(9,6,C194:AG194)</f>
        <v>0</v>
      </c>
      <c r="AJ194" s="232"/>
    </row>
    <row r="195" spans="2:38" hidden="1" x14ac:dyDescent="0.15">
      <c r="B195" s="239" t="s">
        <v>208</v>
      </c>
      <c r="C195" s="243" t="e">
        <f t="shared" ref="C195:AG195" si="81">IF(AND(DAY(C186)&gt;=22,DAY(C186)&lt;=28,C187="土",OR(C192="休",C192="雨")),1,0)</f>
        <v>#VALUE!</v>
      </c>
      <c r="D195" s="243" t="e">
        <f t="shared" si="81"/>
        <v>#VALUE!</v>
      </c>
      <c r="E195" s="243" t="e">
        <f t="shared" si="81"/>
        <v>#VALUE!</v>
      </c>
      <c r="F195" s="243" t="e">
        <f t="shared" si="81"/>
        <v>#VALUE!</v>
      </c>
      <c r="G195" s="243" t="e">
        <f t="shared" si="81"/>
        <v>#VALUE!</v>
      </c>
      <c r="H195" s="243" t="e">
        <f t="shared" si="81"/>
        <v>#VALUE!</v>
      </c>
      <c r="I195" s="243" t="e">
        <f t="shared" si="81"/>
        <v>#VALUE!</v>
      </c>
      <c r="J195" s="243" t="e">
        <f t="shared" si="81"/>
        <v>#VALUE!</v>
      </c>
      <c r="K195" s="243" t="e">
        <f t="shared" si="81"/>
        <v>#VALUE!</v>
      </c>
      <c r="L195" s="243" t="e">
        <f t="shared" si="81"/>
        <v>#VALUE!</v>
      </c>
      <c r="M195" s="243" t="e">
        <f t="shared" si="81"/>
        <v>#VALUE!</v>
      </c>
      <c r="N195" s="243" t="e">
        <f t="shared" si="81"/>
        <v>#VALUE!</v>
      </c>
      <c r="O195" s="243" t="e">
        <f t="shared" si="81"/>
        <v>#VALUE!</v>
      </c>
      <c r="P195" s="243" t="e">
        <f t="shared" si="81"/>
        <v>#VALUE!</v>
      </c>
      <c r="Q195" s="243" t="e">
        <f t="shared" si="81"/>
        <v>#VALUE!</v>
      </c>
      <c r="R195" s="243" t="e">
        <f t="shared" si="81"/>
        <v>#VALUE!</v>
      </c>
      <c r="S195" s="243" t="e">
        <f t="shared" si="81"/>
        <v>#VALUE!</v>
      </c>
      <c r="T195" s="243" t="e">
        <f t="shared" si="81"/>
        <v>#VALUE!</v>
      </c>
      <c r="U195" s="243" t="e">
        <f t="shared" si="81"/>
        <v>#VALUE!</v>
      </c>
      <c r="V195" s="243" t="e">
        <f t="shared" si="81"/>
        <v>#VALUE!</v>
      </c>
      <c r="W195" s="243" t="e">
        <f t="shared" si="81"/>
        <v>#VALUE!</v>
      </c>
      <c r="X195" s="243" t="e">
        <f t="shared" si="81"/>
        <v>#VALUE!</v>
      </c>
      <c r="Y195" s="243" t="e">
        <f t="shared" si="81"/>
        <v>#VALUE!</v>
      </c>
      <c r="Z195" s="243" t="e">
        <f t="shared" si="81"/>
        <v>#VALUE!</v>
      </c>
      <c r="AA195" s="243" t="e">
        <f t="shared" si="81"/>
        <v>#VALUE!</v>
      </c>
      <c r="AB195" s="243" t="e">
        <f t="shared" si="81"/>
        <v>#VALUE!</v>
      </c>
      <c r="AC195" s="243" t="e">
        <f t="shared" si="81"/>
        <v>#VALUE!</v>
      </c>
      <c r="AD195" s="243" t="e">
        <f t="shared" si="81"/>
        <v>#VALUE!</v>
      </c>
      <c r="AE195" s="243" t="e">
        <f t="shared" si="81"/>
        <v>#VALUE!</v>
      </c>
      <c r="AF195" s="243" t="e">
        <f t="shared" si="81"/>
        <v>#VALUE!</v>
      </c>
      <c r="AG195" s="243" t="e">
        <f t="shared" si="81"/>
        <v>#VALUE!</v>
      </c>
      <c r="AH195" s="241" t="s">
        <v>180</v>
      </c>
      <c r="AI195" s="242">
        <f>_xlfn.AGGREGATE(9,6,C195:AG195)</f>
        <v>0</v>
      </c>
      <c r="AJ195" s="232"/>
    </row>
    <row r="196" spans="2:38" hidden="1" x14ac:dyDescent="0.15">
      <c r="B196" s="239" t="s">
        <v>209</v>
      </c>
      <c r="C196" s="240" t="e">
        <f>IF(AND(DAY(C186)&gt;=8,DAY(C186)&lt;=14,C187="土"),1,0)</f>
        <v>#VALUE!</v>
      </c>
      <c r="D196" s="240" t="e">
        <f>IF(AND(DAY(D186)&gt;=8,DAY(D186)&lt;=14,D187="土"),1,0)</f>
        <v>#VALUE!</v>
      </c>
      <c r="E196" s="240" t="e">
        <f t="shared" ref="E196:AG196" si="82">IF(AND(DAY(E186)&gt;=8,DAY(E186)&lt;=14,E187="土"),1,0)</f>
        <v>#VALUE!</v>
      </c>
      <c r="F196" s="240" t="e">
        <f t="shared" si="82"/>
        <v>#VALUE!</v>
      </c>
      <c r="G196" s="240" t="e">
        <f t="shared" si="82"/>
        <v>#VALUE!</v>
      </c>
      <c r="H196" s="240" t="e">
        <f t="shared" si="82"/>
        <v>#VALUE!</v>
      </c>
      <c r="I196" s="240" t="e">
        <f t="shared" si="82"/>
        <v>#VALUE!</v>
      </c>
      <c r="J196" s="240" t="e">
        <f t="shared" si="82"/>
        <v>#VALUE!</v>
      </c>
      <c r="K196" s="240" t="e">
        <f t="shared" si="82"/>
        <v>#VALUE!</v>
      </c>
      <c r="L196" s="240" t="e">
        <f t="shared" si="82"/>
        <v>#VALUE!</v>
      </c>
      <c r="M196" s="240" t="e">
        <f t="shared" si="82"/>
        <v>#VALUE!</v>
      </c>
      <c r="N196" s="240" t="e">
        <f t="shared" si="82"/>
        <v>#VALUE!</v>
      </c>
      <c r="O196" s="240" t="e">
        <f t="shared" si="82"/>
        <v>#VALUE!</v>
      </c>
      <c r="P196" s="240" t="e">
        <f t="shared" si="82"/>
        <v>#VALUE!</v>
      </c>
      <c r="Q196" s="240" t="e">
        <f t="shared" si="82"/>
        <v>#VALUE!</v>
      </c>
      <c r="R196" s="240" t="e">
        <f t="shared" si="82"/>
        <v>#VALUE!</v>
      </c>
      <c r="S196" s="240" t="e">
        <f t="shared" si="82"/>
        <v>#VALUE!</v>
      </c>
      <c r="T196" s="240" t="e">
        <f t="shared" si="82"/>
        <v>#VALUE!</v>
      </c>
      <c r="U196" s="240" t="e">
        <f t="shared" si="82"/>
        <v>#VALUE!</v>
      </c>
      <c r="V196" s="240" t="e">
        <f t="shared" si="82"/>
        <v>#VALUE!</v>
      </c>
      <c r="W196" s="240" t="e">
        <f t="shared" si="82"/>
        <v>#VALUE!</v>
      </c>
      <c r="X196" s="240" t="e">
        <f t="shared" si="82"/>
        <v>#VALUE!</v>
      </c>
      <c r="Y196" s="240" t="e">
        <f t="shared" si="82"/>
        <v>#VALUE!</v>
      </c>
      <c r="Z196" s="240" t="e">
        <f t="shared" si="82"/>
        <v>#VALUE!</v>
      </c>
      <c r="AA196" s="240" t="e">
        <f t="shared" si="82"/>
        <v>#VALUE!</v>
      </c>
      <c r="AB196" s="240" t="e">
        <f t="shared" si="82"/>
        <v>#VALUE!</v>
      </c>
      <c r="AC196" s="240" t="e">
        <f t="shared" si="82"/>
        <v>#VALUE!</v>
      </c>
      <c r="AD196" s="240" t="e">
        <f t="shared" si="82"/>
        <v>#VALUE!</v>
      </c>
      <c r="AE196" s="240" t="e">
        <f t="shared" si="82"/>
        <v>#VALUE!</v>
      </c>
      <c r="AF196" s="240" t="e">
        <f t="shared" si="82"/>
        <v>#VALUE!</v>
      </c>
      <c r="AG196" s="240" t="e">
        <f t="shared" si="82"/>
        <v>#VALUE!</v>
      </c>
      <c r="AH196" s="241" t="s">
        <v>179</v>
      </c>
      <c r="AI196" s="242">
        <f>_xlfn.AGGREGATE(9,6,C196:AG196)</f>
        <v>0</v>
      </c>
      <c r="AJ196" s="232"/>
    </row>
    <row r="197" spans="2:38" hidden="1" x14ac:dyDescent="0.15">
      <c r="B197" s="239" t="s">
        <v>210</v>
      </c>
      <c r="C197" s="243" t="e">
        <f>IF(AND(DAY(C186)&gt;=8,DAY(C186)&lt;=14,C187="土",OR(C192="休",C192="雨")),1,0)</f>
        <v>#VALUE!</v>
      </c>
      <c r="D197" s="243" t="e">
        <f>IF(AND(DAY(D186)&gt;=8,DAY(D186)&lt;=14,D187="土",OR(D192="休",D192="雨")),1,0)</f>
        <v>#VALUE!</v>
      </c>
      <c r="E197" s="243" t="e">
        <f t="shared" ref="E197:AG197" si="83">IF(AND(DAY(E186)&gt;=8,DAY(E186)&lt;=14,E187="土",OR(E192="休",E192="雨")),1,0)</f>
        <v>#VALUE!</v>
      </c>
      <c r="F197" s="243" t="e">
        <f t="shared" si="83"/>
        <v>#VALUE!</v>
      </c>
      <c r="G197" s="243" t="e">
        <f t="shared" si="83"/>
        <v>#VALUE!</v>
      </c>
      <c r="H197" s="243" t="e">
        <f t="shared" si="83"/>
        <v>#VALUE!</v>
      </c>
      <c r="I197" s="243" t="e">
        <f t="shared" si="83"/>
        <v>#VALUE!</v>
      </c>
      <c r="J197" s="243" t="e">
        <f t="shared" si="83"/>
        <v>#VALUE!</v>
      </c>
      <c r="K197" s="243" t="e">
        <f t="shared" si="83"/>
        <v>#VALUE!</v>
      </c>
      <c r="L197" s="243" t="e">
        <f t="shared" si="83"/>
        <v>#VALUE!</v>
      </c>
      <c r="M197" s="243" t="e">
        <f t="shared" si="83"/>
        <v>#VALUE!</v>
      </c>
      <c r="N197" s="243" t="e">
        <f t="shared" si="83"/>
        <v>#VALUE!</v>
      </c>
      <c r="O197" s="243" t="e">
        <f t="shared" si="83"/>
        <v>#VALUE!</v>
      </c>
      <c r="P197" s="243" t="e">
        <f t="shared" si="83"/>
        <v>#VALUE!</v>
      </c>
      <c r="Q197" s="243" t="e">
        <f t="shared" si="83"/>
        <v>#VALUE!</v>
      </c>
      <c r="R197" s="243" t="e">
        <f t="shared" si="83"/>
        <v>#VALUE!</v>
      </c>
      <c r="S197" s="243" t="e">
        <f t="shared" si="83"/>
        <v>#VALUE!</v>
      </c>
      <c r="T197" s="243" t="e">
        <f t="shared" si="83"/>
        <v>#VALUE!</v>
      </c>
      <c r="U197" s="243" t="e">
        <f t="shared" si="83"/>
        <v>#VALUE!</v>
      </c>
      <c r="V197" s="243" t="e">
        <f t="shared" si="83"/>
        <v>#VALUE!</v>
      </c>
      <c r="W197" s="243" t="e">
        <f t="shared" si="83"/>
        <v>#VALUE!</v>
      </c>
      <c r="X197" s="243" t="e">
        <f t="shared" si="83"/>
        <v>#VALUE!</v>
      </c>
      <c r="Y197" s="243" t="e">
        <f t="shared" si="83"/>
        <v>#VALUE!</v>
      </c>
      <c r="Z197" s="243" t="e">
        <f t="shared" si="83"/>
        <v>#VALUE!</v>
      </c>
      <c r="AA197" s="243" t="e">
        <f t="shared" si="83"/>
        <v>#VALUE!</v>
      </c>
      <c r="AB197" s="243" t="e">
        <f t="shared" si="83"/>
        <v>#VALUE!</v>
      </c>
      <c r="AC197" s="243" t="e">
        <f t="shared" si="83"/>
        <v>#VALUE!</v>
      </c>
      <c r="AD197" s="243" t="e">
        <f t="shared" si="83"/>
        <v>#VALUE!</v>
      </c>
      <c r="AE197" s="243" t="e">
        <f t="shared" si="83"/>
        <v>#VALUE!</v>
      </c>
      <c r="AF197" s="243" t="e">
        <f t="shared" si="83"/>
        <v>#VALUE!</v>
      </c>
      <c r="AG197" s="243" t="e">
        <f t="shared" si="83"/>
        <v>#VALUE!</v>
      </c>
      <c r="AH197" s="241" t="s">
        <v>180</v>
      </c>
      <c r="AI197" s="242">
        <f>_xlfn.AGGREGATE(9,6,C197:AG197)</f>
        <v>0</v>
      </c>
      <c r="AJ197" s="232"/>
    </row>
    <row r="199" spans="2:38" hidden="1" x14ac:dyDescent="0.15">
      <c r="C199" s="199" t="e">
        <f>YEAR(C202)</f>
        <v>#VALUE!</v>
      </c>
      <c r="D199" s="199" t="e">
        <f>MONTH(C202)</f>
        <v>#VALUE!</v>
      </c>
    </row>
    <row r="200" spans="2:38" x14ac:dyDescent="0.15">
      <c r="B200" s="203" t="s">
        <v>141</v>
      </c>
      <c r="C200" s="598" t="e">
        <f>C202</f>
        <v>#VALUE!</v>
      </c>
      <c r="D200" s="564"/>
      <c r="E200" s="564"/>
      <c r="F200" s="564"/>
      <c r="G200" s="564"/>
      <c r="H200" s="564"/>
      <c r="I200" s="564"/>
      <c r="J200" s="564"/>
      <c r="K200" s="564"/>
      <c r="L200" s="564"/>
      <c r="M200" s="564"/>
      <c r="N200" s="564"/>
      <c r="O200" s="564"/>
      <c r="P200" s="564"/>
      <c r="Q200" s="564"/>
      <c r="R200" s="564"/>
      <c r="S200" s="564"/>
      <c r="T200" s="564"/>
      <c r="U200" s="564"/>
      <c r="V200" s="564"/>
      <c r="W200" s="564"/>
      <c r="X200" s="564"/>
      <c r="Y200" s="564"/>
      <c r="Z200" s="564"/>
      <c r="AA200" s="564"/>
      <c r="AB200" s="564"/>
      <c r="AC200" s="564"/>
      <c r="AD200" s="564"/>
      <c r="AE200" s="564"/>
      <c r="AF200" s="564"/>
      <c r="AG200" s="564"/>
      <c r="AH200" s="564"/>
      <c r="AI200" s="565"/>
    </row>
    <row r="201" spans="2:38" hidden="1" x14ac:dyDescent="0.15">
      <c r="B201" s="245"/>
      <c r="C201" s="226" t="e">
        <f>DATE($C199,$D199,1)</f>
        <v>#VALUE!</v>
      </c>
      <c r="D201" s="226" t="e">
        <f t="shared" ref="D201:AG201" si="84">C201+1</f>
        <v>#VALUE!</v>
      </c>
      <c r="E201" s="226" t="e">
        <f t="shared" si="84"/>
        <v>#VALUE!</v>
      </c>
      <c r="F201" s="226" t="e">
        <f t="shared" si="84"/>
        <v>#VALUE!</v>
      </c>
      <c r="G201" s="226" t="e">
        <f t="shared" si="84"/>
        <v>#VALUE!</v>
      </c>
      <c r="H201" s="226" t="e">
        <f t="shared" si="84"/>
        <v>#VALUE!</v>
      </c>
      <c r="I201" s="226" t="e">
        <f t="shared" si="84"/>
        <v>#VALUE!</v>
      </c>
      <c r="J201" s="226" t="e">
        <f t="shared" si="84"/>
        <v>#VALUE!</v>
      </c>
      <c r="K201" s="226" t="e">
        <f t="shared" si="84"/>
        <v>#VALUE!</v>
      </c>
      <c r="L201" s="226" t="e">
        <f t="shared" si="84"/>
        <v>#VALUE!</v>
      </c>
      <c r="M201" s="226" t="e">
        <f t="shared" si="84"/>
        <v>#VALUE!</v>
      </c>
      <c r="N201" s="226" t="e">
        <f t="shared" si="84"/>
        <v>#VALUE!</v>
      </c>
      <c r="O201" s="226" t="e">
        <f t="shared" si="84"/>
        <v>#VALUE!</v>
      </c>
      <c r="P201" s="226" t="e">
        <f t="shared" si="84"/>
        <v>#VALUE!</v>
      </c>
      <c r="Q201" s="226" t="e">
        <f t="shared" si="84"/>
        <v>#VALUE!</v>
      </c>
      <c r="R201" s="226" t="e">
        <f t="shared" si="84"/>
        <v>#VALUE!</v>
      </c>
      <c r="S201" s="226" t="e">
        <f t="shared" si="84"/>
        <v>#VALUE!</v>
      </c>
      <c r="T201" s="226" t="e">
        <f t="shared" si="84"/>
        <v>#VALUE!</v>
      </c>
      <c r="U201" s="226" t="e">
        <f t="shared" si="84"/>
        <v>#VALUE!</v>
      </c>
      <c r="V201" s="226" t="e">
        <f t="shared" si="84"/>
        <v>#VALUE!</v>
      </c>
      <c r="W201" s="226" t="e">
        <f t="shared" si="84"/>
        <v>#VALUE!</v>
      </c>
      <c r="X201" s="226" t="e">
        <f t="shared" si="84"/>
        <v>#VALUE!</v>
      </c>
      <c r="Y201" s="226" t="e">
        <f t="shared" si="84"/>
        <v>#VALUE!</v>
      </c>
      <c r="Z201" s="226" t="e">
        <f t="shared" si="84"/>
        <v>#VALUE!</v>
      </c>
      <c r="AA201" s="226" t="e">
        <f t="shared" si="84"/>
        <v>#VALUE!</v>
      </c>
      <c r="AB201" s="226" t="e">
        <f t="shared" si="84"/>
        <v>#VALUE!</v>
      </c>
      <c r="AC201" s="226" t="e">
        <f t="shared" si="84"/>
        <v>#VALUE!</v>
      </c>
      <c r="AD201" s="226" t="e">
        <f t="shared" si="84"/>
        <v>#VALUE!</v>
      </c>
      <c r="AE201" s="226" t="e">
        <f t="shared" si="84"/>
        <v>#VALUE!</v>
      </c>
      <c r="AF201" s="226" t="e">
        <f t="shared" si="84"/>
        <v>#VALUE!</v>
      </c>
      <c r="AG201" s="226" t="e">
        <f t="shared" si="84"/>
        <v>#VALUE!</v>
      </c>
      <c r="AH201" s="246"/>
      <c r="AI201" s="247"/>
    </row>
    <row r="202" spans="2:38" x14ac:dyDescent="0.15">
      <c r="B202" s="248" t="s">
        <v>145</v>
      </c>
      <c r="C202" s="249" t="e">
        <f>IF(EDATE(C185,1)&gt;$G$5,"",EDATE(C185,1))</f>
        <v>#VALUE!</v>
      </c>
      <c r="D202" s="226" t="e">
        <f t="shared" ref="D202:AG202" si="85">IF(D201&gt;$G$5,"",IF(C202=EOMONTH(DATE($C199,$D199,1),0),"",IF(C202="","",C202+1)))</f>
        <v>#VALUE!</v>
      </c>
      <c r="E202" s="226" t="e">
        <f t="shared" si="85"/>
        <v>#VALUE!</v>
      </c>
      <c r="F202" s="226" t="e">
        <f t="shared" si="85"/>
        <v>#VALUE!</v>
      </c>
      <c r="G202" s="226" t="e">
        <f t="shared" si="85"/>
        <v>#VALUE!</v>
      </c>
      <c r="H202" s="226" t="e">
        <f t="shared" si="85"/>
        <v>#VALUE!</v>
      </c>
      <c r="I202" s="226" t="e">
        <f t="shared" si="85"/>
        <v>#VALUE!</v>
      </c>
      <c r="J202" s="226" t="e">
        <f t="shared" si="85"/>
        <v>#VALUE!</v>
      </c>
      <c r="K202" s="226" t="e">
        <f t="shared" si="85"/>
        <v>#VALUE!</v>
      </c>
      <c r="L202" s="226" t="e">
        <f t="shared" si="85"/>
        <v>#VALUE!</v>
      </c>
      <c r="M202" s="226" t="e">
        <f t="shared" si="85"/>
        <v>#VALUE!</v>
      </c>
      <c r="N202" s="226" t="e">
        <f t="shared" si="85"/>
        <v>#VALUE!</v>
      </c>
      <c r="O202" s="226" t="e">
        <f t="shared" si="85"/>
        <v>#VALUE!</v>
      </c>
      <c r="P202" s="226" t="e">
        <f t="shared" si="85"/>
        <v>#VALUE!</v>
      </c>
      <c r="Q202" s="226" t="e">
        <f t="shared" si="85"/>
        <v>#VALUE!</v>
      </c>
      <c r="R202" s="226" t="e">
        <f t="shared" si="85"/>
        <v>#VALUE!</v>
      </c>
      <c r="S202" s="226" t="e">
        <f t="shared" si="85"/>
        <v>#VALUE!</v>
      </c>
      <c r="T202" s="226" t="e">
        <f t="shared" si="85"/>
        <v>#VALUE!</v>
      </c>
      <c r="U202" s="226" t="e">
        <f t="shared" si="85"/>
        <v>#VALUE!</v>
      </c>
      <c r="V202" s="226" t="e">
        <f t="shared" si="85"/>
        <v>#VALUE!</v>
      </c>
      <c r="W202" s="226" t="e">
        <f t="shared" si="85"/>
        <v>#VALUE!</v>
      </c>
      <c r="X202" s="226" t="e">
        <f t="shared" si="85"/>
        <v>#VALUE!</v>
      </c>
      <c r="Y202" s="226" t="e">
        <f t="shared" si="85"/>
        <v>#VALUE!</v>
      </c>
      <c r="Z202" s="226" t="e">
        <f t="shared" si="85"/>
        <v>#VALUE!</v>
      </c>
      <c r="AA202" s="226" t="e">
        <f t="shared" si="85"/>
        <v>#VALUE!</v>
      </c>
      <c r="AB202" s="226" t="e">
        <f t="shared" si="85"/>
        <v>#VALUE!</v>
      </c>
      <c r="AC202" s="226" t="e">
        <f t="shared" si="85"/>
        <v>#VALUE!</v>
      </c>
      <c r="AD202" s="226" t="e">
        <f t="shared" si="85"/>
        <v>#VALUE!</v>
      </c>
      <c r="AE202" s="226" t="e">
        <f t="shared" si="85"/>
        <v>#VALUE!</v>
      </c>
      <c r="AF202" s="226" t="e">
        <f t="shared" si="85"/>
        <v>#VALUE!</v>
      </c>
      <c r="AG202" s="226" t="e">
        <f t="shared" si="85"/>
        <v>#VALUE!</v>
      </c>
      <c r="AH202" s="227" t="s">
        <v>177</v>
      </c>
      <c r="AI202" s="228">
        <f>+COUNTIFS(C203:AG203,"土",C204:AG204,"")+COUNTIFS(C203:AG203,"日",C204:AG204,"")</f>
        <v>0</v>
      </c>
    </row>
    <row r="203" spans="2:38" x14ac:dyDescent="0.15">
      <c r="B203" s="220" t="s">
        <v>65</v>
      </c>
      <c r="C203" s="229" t="str">
        <f>IFERROR(TEXT(WEEKDAY(+C202),"aaa"),"")</f>
        <v/>
      </c>
      <c r="D203" s="229" t="str">
        <f t="shared" ref="D203:AG203" si="86">IFERROR(TEXT(WEEKDAY(+D202),"aaa"),"")</f>
        <v/>
      </c>
      <c r="E203" s="229" t="str">
        <f t="shared" si="86"/>
        <v/>
      </c>
      <c r="F203" s="229" t="str">
        <f t="shared" si="86"/>
        <v/>
      </c>
      <c r="G203" s="229" t="str">
        <f t="shared" si="86"/>
        <v/>
      </c>
      <c r="H203" s="229" t="str">
        <f t="shared" si="86"/>
        <v/>
      </c>
      <c r="I203" s="229" t="str">
        <f t="shared" si="86"/>
        <v/>
      </c>
      <c r="J203" s="229" t="str">
        <f t="shared" si="86"/>
        <v/>
      </c>
      <c r="K203" s="229" t="str">
        <f t="shared" si="86"/>
        <v/>
      </c>
      <c r="L203" s="229" t="str">
        <f t="shared" si="86"/>
        <v/>
      </c>
      <c r="M203" s="229" t="str">
        <f t="shared" si="86"/>
        <v/>
      </c>
      <c r="N203" s="229" t="str">
        <f t="shared" si="86"/>
        <v/>
      </c>
      <c r="O203" s="229" t="str">
        <f t="shared" si="86"/>
        <v/>
      </c>
      <c r="P203" s="229" t="str">
        <f t="shared" si="86"/>
        <v/>
      </c>
      <c r="Q203" s="229" t="str">
        <f t="shared" si="86"/>
        <v/>
      </c>
      <c r="R203" s="229" t="str">
        <f t="shared" si="86"/>
        <v/>
      </c>
      <c r="S203" s="229" t="str">
        <f t="shared" si="86"/>
        <v/>
      </c>
      <c r="T203" s="229" t="str">
        <f t="shared" si="86"/>
        <v/>
      </c>
      <c r="U203" s="229" t="str">
        <f t="shared" si="86"/>
        <v/>
      </c>
      <c r="V203" s="229" t="str">
        <f t="shared" si="86"/>
        <v/>
      </c>
      <c r="W203" s="229" t="str">
        <f t="shared" si="86"/>
        <v/>
      </c>
      <c r="X203" s="229" t="str">
        <f t="shared" si="86"/>
        <v/>
      </c>
      <c r="Y203" s="229" t="str">
        <f t="shared" si="86"/>
        <v/>
      </c>
      <c r="Z203" s="229" t="str">
        <f t="shared" si="86"/>
        <v/>
      </c>
      <c r="AA203" s="229" t="str">
        <f t="shared" si="86"/>
        <v/>
      </c>
      <c r="AB203" s="229" t="str">
        <f t="shared" si="86"/>
        <v/>
      </c>
      <c r="AC203" s="229" t="str">
        <f t="shared" si="86"/>
        <v/>
      </c>
      <c r="AD203" s="229" t="str">
        <f t="shared" si="86"/>
        <v/>
      </c>
      <c r="AE203" s="229" t="str">
        <f t="shared" si="86"/>
        <v/>
      </c>
      <c r="AF203" s="229" t="str">
        <f t="shared" si="86"/>
        <v/>
      </c>
      <c r="AG203" s="229" t="str">
        <f t="shared" si="86"/>
        <v/>
      </c>
      <c r="AH203" s="227" t="s">
        <v>178</v>
      </c>
      <c r="AI203" s="228">
        <f>+COUNTIF(C204:AG204,"夏休")+COUNTIF(C204:AG204,"冬休")+COUNTIF(C204:AG204,"中止")</f>
        <v>0</v>
      </c>
    </row>
    <row r="204" spans="2:38" ht="13.5" customHeight="1" x14ac:dyDescent="0.15">
      <c r="B204" s="566" t="s">
        <v>149</v>
      </c>
      <c r="C204" s="568"/>
      <c r="D204" s="563"/>
      <c r="E204" s="563"/>
      <c r="F204" s="563"/>
      <c r="G204" s="563"/>
      <c r="H204" s="563"/>
      <c r="I204" s="563"/>
      <c r="J204" s="563"/>
      <c r="K204" s="563"/>
      <c r="L204" s="563"/>
      <c r="M204" s="563"/>
      <c r="N204" s="563"/>
      <c r="O204" s="563"/>
      <c r="P204" s="563"/>
      <c r="Q204" s="563"/>
      <c r="R204" s="563"/>
      <c r="S204" s="563"/>
      <c r="T204" s="563"/>
      <c r="U204" s="563"/>
      <c r="V204" s="563"/>
      <c r="W204" s="563"/>
      <c r="X204" s="563"/>
      <c r="Y204" s="563"/>
      <c r="Z204" s="563"/>
      <c r="AA204" s="563"/>
      <c r="AB204" s="563"/>
      <c r="AC204" s="563"/>
      <c r="AD204" s="563"/>
      <c r="AE204" s="563"/>
      <c r="AF204" s="563"/>
      <c r="AG204" s="589"/>
      <c r="AH204" s="230" t="s">
        <v>66</v>
      </c>
      <c r="AI204" s="231">
        <f>COUNT(C202:AG202)-AI203</f>
        <v>0</v>
      </c>
    </row>
    <row r="205" spans="2:38" ht="13.5" customHeight="1" x14ac:dyDescent="0.15">
      <c r="B205" s="567"/>
      <c r="C205" s="568"/>
      <c r="D205" s="563"/>
      <c r="E205" s="563"/>
      <c r="F205" s="563"/>
      <c r="G205" s="563"/>
      <c r="H205" s="563"/>
      <c r="I205" s="563"/>
      <c r="J205" s="563"/>
      <c r="K205" s="563"/>
      <c r="L205" s="563"/>
      <c r="M205" s="563"/>
      <c r="N205" s="563"/>
      <c r="O205" s="563"/>
      <c r="P205" s="563"/>
      <c r="Q205" s="563"/>
      <c r="R205" s="563"/>
      <c r="S205" s="563"/>
      <c r="T205" s="563"/>
      <c r="U205" s="563"/>
      <c r="V205" s="563"/>
      <c r="W205" s="563"/>
      <c r="X205" s="563"/>
      <c r="Y205" s="563"/>
      <c r="Z205" s="563"/>
      <c r="AA205" s="563"/>
      <c r="AB205" s="563"/>
      <c r="AC205" s="563"/>
      <c r="AD205" s="563"/>
      <c r="AE205" s="563"/>
      <c r="AF205" s="563"/>
      <c r="AG205" s="589"/>
      <c r="AH205" s="230" t="s">
        <v>67</v>
      </c>
      <c r="AI205" s="231">
        <f>+COUNTIF(C206:AG207,"休")</f>
        <v>0</v>
      </c>
      <c r="AJ205" s="232" t="e">
        <f>IF(AI206&gt;0.285,"",IF(AI205&lt;AI202,"←計画日数が足りません",""))</f>
        <v>#DIV/0!</v>
      </c>
    </row>
    <row r="206" spans="2:38" ht="13.5" customHeight="1" x14ac:dyDescent="0.15">
      <c r="B206" s="590" t="s">
        <v>60</v>
      </c>
      <c r="C206" s="591"/>
      <c r="D206" s="588"/>
      <c r="E206" s="588"/>
      <c r="F206" s="588"/>
      <c r="G206" s="588"/>
      <c r="H206" s="588"/>
      <c r="I206" s="588"/>
      <c r="J206" s="588"/>
      <c r="K206" s="588"/>
      <c r="L206" s="588"/>
      <c r="M206" s="588"/>
      <c r="N206" s="588"/>
      <c r="O206" s="588"/>
      <c r="P206" s="588"/>
      <c r="Q206" s="588"/>
      <c r="R206" s="588"/>
      <c r="S206" s="588"/>
      <c r="T206" s="588"/>
      <c r="U206" s="588"/>
      <c r="V206" s="588"/>
      <c r="W206" s="588"/>
      <c r="X206" s="588"/>
      <c r="Y206" s="588"/>
      <c r="Z206" s="588"/>
      <c r="AA206" s="588"/>
      <c r="AB206" s="588"/>
      <c r="AC206" s="588"/>
      <c r="AD206" s="588"/>
      <c r="AE206" s="588"/>
      <c r="AF206" s="588"/>
      <c r="AG206" s="606"/>
      <c r="AH206" s="230" t="s">
        <v>68</v>
      </c>
      <c r="AI206" s="233" t="e">
        <f>+AI205/AI204</f>
        <v>#DIV/0!</v>
      </c>
    </row>
    <row r="207" spans="2:38" x14ac:dyDescent="0.15">
      <c r="B207" s="590"/>
      <c r="C207" s="591"/>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606"/>
      <c r="AH207" s="230" t="s">
        <v>57</v>
      </c>
      <c r="AI207" s="231">
        <f>+COUNTA(C208:AG209)</f>
        <v>0</v>
      </c>
    </row>
    <row r="208" spans="2:38" x14ac:dyDescent="0.15">
      <c r="B208" s="594" t="s">
        <v>62</v>
      </c>
      <c r="C208" s="596"/>
      <c r="D208" s="592"/>
      <c r="E208" s="592"/>
      <c r="F208" s="592"/>
      <c r="G208" s="592"/>
      <c r="H208" s="592"/>
      <c r="I208" s="592"/>
      <c r="J208" s="592"/>
      <c r="K208" s="592"/>
      <c r="L208" s="592"/>
      <c r="M208" s="592"/>
      <c r="N208" s="592"/>
      <c r="O208" s="592"/>
      <c r="P208" s="592"/>
      <c r="Q208" s="592"/>
      <c r="R208" s="592"/>
      <c r="S208" s="592"/>
      <c r="T208" s="592"/>
      <c r="U208" s="592"/>
      <c r="V208" s="592"/>
      <c r="W208" s="592"/>
      <c r="X208" s="592"/>
      <c r="Y208" s="592"/>
      <c r="Z208" s="592"/>
      <c r="AA208" s="592"/>
      <c r="AB208" s="592"/>
      <c r="AC208" s="592"/>
      <c r="AD208" s="592"/>
      <c r="AE208" s="592"/>
      <c r="AF208" s="592"/>
      <c r="AG208" s="609"/>
      <c r="AH208" s="234" t="s">
        <v>69</v>
      </c>
      <c r="AI208" s="235" t="e">
        <f>+AI207/AI204</f>
        <v>#DIV/0!</v>
      </c>
      <c r="AL208" s="199">
        <f>+COUNTIF(C206:AG207,"休")</f>
        <v>0</v>
      </c>
    </row>
    <row r="209" spans="2:38" x14ac:dyDescent="0.15">
      <c r="B209" s="595"/>
      <c r="C209" s="597"/>
      <c r="D209" s="593"/>
      <c r="E209" s="593"/>
      <c r="F209" s="593"/>
      <c r="G209" s="593"/>
      <c r="H209" s="593"/>
      <c r="I209" s="593"/>
      <c r="J209" s="593"/>
      <c r="K209" s="593"/>
      <c r="L209" s="593"/>
      <c r="M209" s="593"/>
      <c r="N209" s="593"/>
      <c r="O209" s="593"/>
      <c r="P209" s="593"/>
      <c r="Q209" s="593"/>
      <c r="R209" s="593"/>
      <c r="S209" s="593"/>
      <c r="T209" s="593"/>
      <c r="U209" s="593"/>
      <c r="V209" s="593"/>
      <c r="W209" s="593"/>
      <c r="X209" s="593"/>
      <c r="Y209" s="593"/>
      <c r="Z209" s="593"/>
      <c r="AA209" s="593"/>
      <c r="AB209" s="593"/>
      <c r="AC209" s="593"/>
      <c r="AD209" s="593"/>
      <c r="AE209" s="593"/>
      <c r="AF209" s="593"/>
      <c r="AG209" s="610"/>
      <c r="AH209" s="236" t="s">
        <v>153</v>
      </c>
      <c r="AI209" s="237" t="str">
        <f>IF(7&gt;AI204,"対象外",IF(OR(AI208&gt;=0.285,AI207&gt;=AI202),"OK","NG"))</f>
        <v>対象外</v>
      </c>
      <c r="AJ209" s="232" t="str">
        <f>IF(AI209="対象外","←７日間に満たない期間は達成判定の対象外",IF(AI209="NG","←月単位未達成","←月単位達成"))</f>
        <v>←７日間に満たない期間は達成判定の対象外</v>
      </c>
      <c r="AL209" s="238" t="str">
        <f>IF(7&gt;AI204,"対象外",IF(AL208&gt;=AI202,"OK","NG"))</f>
        <v>対象外</v>
      </c>
    </row>
    <row r="210" spans="2:38" hidden="1" x14ac:dyDescent="0.15">
      <c r="B210" s="239" t="s">
        <v>207</v>
      </c>
      <c r="C210" s="240" t="e">
        <f t="shared" ref="C210:AG210" si="87">IF(AND(DAY(C202)&gt;=22,DAY(C202)&lt;=28,C203="土"),1,0)</f>
        <v>#VALUE!</v>
      </c>
      <c r="D210" s="240" t="e">
        <f t="shared" si="87"/>
        <v>#VALUE!</v>
      </c>
      <c r="E210" s="240" t="e">
        <f t="shared" si="87"/>
        <v>#VALUE!</v>
      </c>
      <c r="F210" s="240" t="e">
        <f t="shared" si="87"/>
        <v>#VALUE!</v>
      </c>
      <c r="G210" s="240" t="e">
        <f t="shared" si="87"/>
        <v>#VALUE!</v>
      </c>
      <c r="H210" s="240" t="e">
        <f t="shared" si="87"/>
        <v>#VALUE!</v>
      </c>
      <c r="I210" s="240" t="e">
        <f t="shared" si="87"/>
        <v>#VALUE!</v>
      </c>
      <c r="J210" s="240" t="e">
        <f t="shared" si="87"/>
        <v>#VALUE!</v>
      </c>
      <c r="K210" s="240" t="e">
        <f t="shared" si="87"/>
        <v>#VALUE!</v>
      </c>
      <c r="L210" s="240" t="e">
        <f t="shared" si="87"/>
        <v>#VALUE!</v>
      </c>
      <c r="M210" s="240" t="e">
        <f t="shared" si="87"/>
        <v>#VALUE!</v>
      </c>
      <c r="N210" s="240" t="e">
        <f t="shared" si="87"/>
        <v>#VALUE!</v>
      </c>
      <c r="O210" s="240" t="e">
        <f t="shared" si="87"/>
        <v>#VALUE!</v>
      </c>
      <c r="P210" s="240" t="e">
        <f t="shared" si="87"/>
        <v>#VALUE!</v>
      </c>
      <c r="Q210" s="240" t="e">
        <f t="shared" si="87"/>
        <v>#VALUE!</v>
      </c>
      <c r="R210" s="240" t="e">
        <f t="shared" si="87"/>
        <v>#VALUE!</v>
      </c>
      <c r="S210" s="240" t="e">
        <f t="shared" si="87"/>
        <v>#VALUE!</v>
      </c>
      <c r="T210" s="240" t="e">
        <f t="shared" si="87"/>
        <v>#VALUE!</v>
      </c>
      <c r="U210" s="240" t="e">
        <f t="shared" si="87"/>
        <v>#VALUE!</v>
      </c>
      <c r="V210" s="240" t="e">
        <f t="shared" si="87"/>
        <v>#VALUE!</v>
      </c>
      <c r="W210" s="240" t="e">
        <f t="shared" si="87"/>
        <v>#VALUE!</v>
      </c>
      <c r="X210" s="240" t="e">
        <f t="shared" si="87"/>
        <v>#VALUE!</v>
      </c>
      <c r="Y210" s="240" t="e">
        <f t="shared" si="87"/>
        <v>#VALUE!</v>
      </c>
      <c r="Z210" s="240" t="e">
        <f t="shared" si="87"/>
        <v>#VALUE!</v>
      </c>
      <c r="AA210" s="240" t="e">
        <f t="shared" si="87"/>
        <v>#VALUE!</v>
      </c>
      <c r="AB210" s="240" t="e">
        <f t="shared" si="87"/>
        <v>#VALUE!</v>
      </c>
      <c r="AC210" s="240" t="e">
        <f t="shared" si="87"/>
        <v>#VALUE!</v>
      </c>
      <c r="AD210" s="240" t="e">
        <f t="shared" si="87"/>
        <v>#VALUE!</v>
      </c>
      <c r="AE210" s="240" t="e">
        <f t="shared" si="87"/>
        <v>#VALUE!</v>
      </c>
      <c r="AF210" s="240" t="e">
        <f t="shared" si="87"/>
        <v>#VALUE!</v>
      </c>
      <c r="AG210" s="240" t="e">
        <f t="shared" si="87"/>
        <v>#VALUE!</v>
      </c>
      <c r="AH210" s="241" t="s">
        <v>179</v>
      </c>
      <c r="AI210" s="242">
        <f>_xlfn.AGGREGATE(9,6,C210:AG210)</f>
        <v>0</v>
      </c>
      <c r="AJ210" s="232"/>
    </row>
    <row r="211" spans="2:38" hidden="1" x14ac:dyDescent="0.15">
      <c r="B211" s="239" t="s">
        <v>208</v>
      </c>
      <c r="C211" s="243" t="e">
        <f t="shared" ref="C211:AG211" si="88">IF(AND(DAY(C202)&gt;=22,DAY(C202)&lt;=28,C203="土",OR(C208="休",C208="雨")),1,0)</f>
        <v>#VALUE!</v>
      </c>
      <c r="D211" s="243" t="e">
        <f t="shared" si="88"/>
        <v>#VALUE!</v>
      </c>
      <c r="E211" s="243" t="e">
        <f t="shared" si="88"/>
        <v>#VALUE!</v>
      </c>
      <c r="F211" s="243" t="e">
        <f t="shared" si="88"/>
        <v>#VALUE!</v>
      </c>
      <c r="G211" s="243" t="e">
        <f t="shared" si="88"/>
        <v>#VALUE!</v>
      </c>
      <c r="H211" s="243" t="e">
        <f t="shared" si="88"/>
        <v>#VALUE!</v>
      </c>
      <c r="I211" s="243" t="e">
        <f t="shared" si="88"/>
        <v>#VALUE!</v>
      </c>
      <c r="J211" s="243" t="e">
        <f t="shared" si="88"/>
        <v>#VALUE!</v>
      </c>
      <c r="K211" s="243" t="e">
        <f t="shared" si="88"/>
        <v>#VALUE!</v>
      </c>
      <c r="L211" s="243" t="e">
        <f t="shared" si="88"/>
        <v>#VALUE!</v>
      </c>
      <c r="M211" s="243" t="e">
        <f t="shared" si="88"/>
        <v>#VALUE!</v>
      </c>
      <c r="N211" s="243" t="e">
        <f t="shared" si="88"/>
        <v>#VALUE!</v>
      </c>
      <c r="O211" s="243" t="e">
        <f t="shared" si="88"/>
        <v>#VALUE!</v>
      </c>
      <c r="P211" s="243" t="e">
        <f t="shared" si="88"/>
        <v>#VALUE!</v>
      </c>
      <c r="Q211" s="243" t="e">
        <f t="shared" si="88"/>
        <v>#VALUE!</v>
      </c>
      <c r="R211" s="243" t="e">
        <f t="shared" si="88"/>
        <v>#VALUE!</v>
      </c>
      <c r="S211" s="243" t="e">
        <f t="shared" si="88"/>
        <v>#VALUE!</v>
      </c>
      <c r="T211" s="243" t="e">
        <f t="shared" si="88"/>
        <v>#VALUE!</v>
      </c>
      <c r="U211" s="243" t="e">
        <f t="shared" si="88"/>
        <v>#VALUE!</v>
      </c>
      <c r="V211" s="243" t="e">
        <f t="shared" si="88"/>
        <v>#VALUE!</v>
      </c>
      <c r="W211" s="243" t="e">
        <f t="shared" si="88"/>
        <v>#VALUE!</v>
      </c>
      <c r="X211" s="243" t="e">
        <f t="shared" si="88"/>
        <v>#VALUE!</v>
      </c>
      <c r="Y211" s="243" t="e">
        <f t="shared" si="88"/>
        <v>#VALUE!</v>
      </c>
      <c r="Z211" s="243" t="e">
        <f t="shared" si="88"/>
        <v>#VALUE!</v>
      </c>
      <c r="AA211" s="243" t="e">
        <f t="shared" si="88"/>
        <v>#VALUE!</v>
      </c>
      <c r="AB211" s="243" t="e">
        <f t="shared" si="88"/>
        <v>#VALUE!</v>
      </c>
      <c r="AC211" s="243" t="e">
        <f t="shared" si="88"/>
        <v>#VALUE!</v>
      </c>
      <c r="AD211" s="243" t="e">
        <f t="shared" si="88"/>
        <v>#VALUE!</v>
      </c>
      <c r="AE211" s="243" t="e">
        <f t="shared" si="88"/>
        <v>#VALUE!</v>
      </c>
      <c r="AF211" s="243" t="e">
        <f t="shared" si="88"/>
        <v>#VALUE!</v>
      </c>
      <c r="AG211" s="243" t="e">
        <f t="shared" si="88"/>
        <v>#VALUE!</v>
      </c>
      <c r="AH211" s="241" t="s">
        <v>180</v>
      </c>
      <c r="AI211" s="242">
        <f>_xlfn.AGGREGATE(9,6,C211:AG211)</f>
        <v>0</v>
      </c>
      <c r="AJ211" s="232"/>
    </row>
    <row r="212" spans="2:38" hidden="1" x14ac:dyDescent="0.15">
      <c r="B212" s="239" t="s">
        <v>209</v>
      </c>
      <c r="C212" s="240" t="e">
        <f>IF(AND(DAY(C202)&gt;=8,DAY(C202)&lt;=14,C203="土"),1,0)</f>
        <v>#VALUE!</v>
      </c>
      <c r="D212" s="240" t="e">
        <f>IF(AND(DAY(D202)&gt;=8,DAY(D202)&lt;=14,D203="土"),1,0)</f>
        <v>#VALUE!</v>
      </c>
      <c r="E212" s="240" t="e">
        <f t="shared" ref="E212:AG212" si="89">IF(AND(DAY(E202)&gt;=8,DAY(E202)&lt;=14,E203="土"),1,0)</f>
        <v>#VALUE!</v>
      </c>
      <c r="F212" s="240" t="e">
        <f t="shared" si="89"/>
        <v>#VALUE!</v>
      </c>
      <c r="G212" s="240" t="e">
        <f t="shared" si="89"/>
        <v>#VALUE!</v>
      </c>
      <c r="H212" s="240" t="e">
        <f t="shared" si="89"/>
        <v>#VALUE!</v>
      </c>
      <c r="I212" s="240" t="e">
        <f t="shared" si="89"/>
        <v>#VALUE!</v>
      </c>
      <c r="J212" s="240" t="e">
        <f t="shared" si="89"/>
        <v>#VALUE!</v>
      </c>
      <c r="K212" s="240" t="e">
        <f t="shared" si="89"/>
        <v>#VALUE!</v>
      </c>
      <c r="L212" s="240" t="e">
        <f t="shared" si="89"/>
        <v>#VALUE!</v>
      </c>
      <c r="M212" s="240" t="e">
        <f t="shared" si="89"/>
        <v>#VALUE!</v>
      </c>
      <c r="N212" s="240" t="e">
        <f t="shared" si="89"/>
        <v>#VALUE!</v>
      </c>
      <c r="O212" s="240" t="e">
        <f t="shared" si="89"/>
        <v>#VALUE!</v>
      </c>
      <c r="P212" s="240" t="e">
        <f t="shared" si="89"/>
        <v>#VALUE!</v>
      </c>
      <c r="Q212" s="240" t="e">
        <f t="shared" si="89"/>
        <v>#VALUE!</v>
      </c>
      <c r="R212" s="240" t="e">
        <f t="shared" si="89"/>
        <v>#VALUE!</v>
      </c>
      <c r="S212" s="240" t="e">
        <f t="shared" si="89"/>
        <v>#VALUE!</v>
      </c>
      <c r="T212" s="240" t="e">
        <f t="shared" si="89"/>
        <v>#VALUE!</v>
      </c>
      <c r="U212" s="240" t="e">
        <f t="shared" si="89"/>
        <v>#VALUE!</v>
      </c>
      <c r="V212" s="240" t="e">
        <f t="shared" si="89"/>
        <v>#VALUE!</v>
      </c>
      <c r="W212" s="240" t="e">
        <f t="shared" si="89"/>
        <v>#VALUE!</v>
      </c>
      <c r="X212" s="240" t="e">
        <f t="shared" si="89"/>
        <v>#VALUE!</v>
      </c>
      <c r="Y212" s="240" t="e">
        <f t="shared" si="89"/>
        <v>#VALUE!</v>
      </c>
      <c r="Z212" s="240" t="e">
        <f t="shared" si="89"/>
        <v>#VALUE!</v>
      </c>
      <c r="AA212" s="240" t="e">
        <f t="shared" si="89"/>
        <v>#VALUE!</v>
      </c>
      <c r="AB212" s="240" t="e">
        <f t="shared" si="89"/>
        <v>#VALUE!</v>
      </c>
      <c r="AC212" s="240" t="e">
        <f t="shared" si="89"/>
        <v>#VALUE!</v>
      </c>
      <c r="AD212" s="240" t="e">
        <f t="shared" si="89"/>
        <v>#VALUE!</v>
      </c>
      <c r="AE212" s="240" t="e">
        <f t="shared" si="89"/>
        <v>#VALUE!</v>
      </c>
      <c r="AF212" s="240" t="e">
        <f t="shared" si="89"/>
        <v>#VALUE!</v>
      </c>
      <c r="AG212" s="240" t="e">
        <f t="shared" si="89"/>
        <v>#VALUE!</v>
      </c>
      <c r="AH212" s="241" t="s">
        <v>179</v>
      </c>
      <c r="AI212" s="242">
        <f>_xlfn.AGGREGATE(9,6,C212:AG212)</f>
        <v>0</v>
      </c>
      <c r="AJ212" s="232"/>
    </row>
    <row r="213" spans="2:38" hidden="1" x14ac:dyDescent="0.15">
      <c r="B213" s="239" t="s">
        <v>210</v>
      </c>
      <c r="C213" s="243" t="e">
        <f>IF(AND(DAY(C202)&gt;=8,DAY(C202)&lt;=14,C203="土",OR(C208="休",C208="雨")),1,0)</f>
        <v>#VALUE!</v>
      </c>
      <c r="D213" s="243" t="e">
        <f>IF(AND(DAY(D202)&gt;=8,DAY(D202)&lt;=14,D203="土",OR(D208="休",D208="雨")),1,0)</f>
        <v>#VALUE!</v>
      </c>
      <c r="E213" s="243" t="e">
        <f t="shared" ref="E213:AG213" si="90">IF(AND(DAY(E202)&gt;=8,DAY(E202)&lt;=14,E203="土",OR(E208="休",E208="雨")),1,0)</f>
        <v>#VALUE!</v>
      </c>
      <c r="F213" s="243" t="e">
        <f t="shared" si="90"/>
        <v>#VALUE!</v>
      </c>
      <c r="G213" s="243" t="e">
        <f t="shared" si="90"/>
        <v>#VALUE!</v>
      </c>
      <c r="H213" s="243" t="e">
        <f t="shared" si="90"/>
        <v>#VALUE!</v>
      </c>
      <c r="I213" s="243" t="e">
        <f t="shared" si="90"/>
        <v>#VALUE!</v>
      </c>
      <c r="J213" s="243" t="e">
        <f t="shared" si="90"/>
        <v>#VALUE!</v>
      </c>
      <c r="K213" s="243" t="e">
        <f t="shared" si="90"/>
        <v>#VALUE!</v>
      </c>
      <c r="L213" s="243" t="e">
        <f t="shared" si="90"/>
        <v>#VALUE!</v>
      </c>
      <c r="M213" s="243" t="e">
        <f t="shared" si="90"/>
        <v>#VALUE!</v>
      </c>
      <c r="N213" s="243" t="e">
        <f t="shared" si="90"/>
        <v>#VALUE!</v>
      </c>
      <c r="O213" s="243" t="e">
        <f t="shared" si="90"/>
        <v>#VALUE!</v>
      </c>
      <c r="P213" s="243" t="e">
        <f t="shared" si="90"/>
        <v>#VALUE!</v>
      </c>
      <c r="Q213" s="243" t="e">
        <f t="shared" si="90"/>
        <v>#VALUE!</v>
      </c>
      <c r="R213" s="243" t="e">
        <f t="shared" si="90"/>
        <v>#VALUE!</v>
      </c>
      <c r="S213" s="243" t="e">
        <f t="shared" si="90"/>
        <v>#VALUE!</v>
      </c>
      <c r="T213" s="243" t="e">
        <f t="shared" si="90"/>
        <v>#VALUE!</v>
      </c>
      <c r="U213" s="243" t="e">
        <f t="shared" si="90"/>
        <v>#VALUE!</v>
      </c>
      <c r="V213" s="243" t="e">
        <f t="shared" si="90"/>
        <v>#VALUE!</v>
      </c>
      <c r="W213" s="243" t="e">
        <f t="shared" si="90"/>
        <v>#VALUE!</v>
      </c>
      <c r="X213" s="243" t="e">
        <f t="shared" si="90"/>
        <v>#VALUE!</v>
      </c>
      <c r="Y213" s="243" t="e">
        <f t="shared" si="90"/>
        <v>#VALUE!</v>
      </c>
      <c r="Z213" s="243" t="e">
        <f t="shared" si="90"/>
        <v>#VALUE!</v>
      </c>
      <c r="AA213" s="243" t="e">
        <f t="shared" si="90"/>
        <v>#VALUE!</v>
      </c>
      <c r="AB213" s="243" t="e">
        <f t="shared" si="90"/>
        <v>#VALUE!</v>
      </c>
      <c r="AC213" s="243" t="e">
        <f t="shared" si="90"/>
        <v>#VALUE!</v>
      </c>
      <c r="AD213" s="243" t="e">
        <f t="shared" si="90"/>
        <v>#VALUE!</v>
      </c>
      <c r="AE213" s="243" t="e">
        <f t="shared" si="90"/>
        <v>#VALUE!</v>
      </c>
      <c r="AF213" s="243" t="e">
        <f t="shared" si="90"/>
        <v>#VALUE!</v>
      </c>
      <c r="AG213" s="243" t="e">
        <f t="shared" si="90"/>
        <v>#VALUE!</v>
      </c>
      <c r="AH213" s="241" t="s">
        <v>180</v>
      </c>
      <c r="AI213" s="242">
        <f>_xlfn.AGGREGATE(9,6,C213:AG213)</f>
        <v>0</v>
      </c>
      <c r="AJ213" s="232"/>
    </row>
    <row r="215" spans="2:38" hidden="1" x14ac:dyDescent="0.15">
      <c r="C215" s="199" t="e">
        <f>YEAR(C218)</f>
        <v>#VALUE!</v>
      </c>
      <c r="D215" s="199" t="e">
        <f>MONTH(C218)</f>
        <v>#VALUE!</v>
      </c>
    </row>
    <row r="216" spans="2:38" x14ac:dyDescent="0.15">
      <c r="B216" s="203" t="s">
        <v>141</v>
      </c>
      <c r="C216" s="598" t="e">
        <f>C218</f>
        <v>#VALUE!</v>
      </c>
      <c r="D216" s="564"/>
      <c r="E216" s="564"/>
      <c r="F216" s="564"/>
      <c r="G216" s="564"/>
      <c r="H216" s="564"/>
      <c r="I216" s="564"/>
      <c r="J216" s="564"/>
      <c r="K216" s="564"/>
      <c r="L216" s="564"/>
      <c r="M216" s="564"/>
      <c r="N216" s="564"/>
      <c r="O216" s="564"/>
      <c r="P216" s="564"/>
      <c r="Q216" s="564"/>
      <c r="R216" s="564"/>
      <c r="S216" s="564"/>
      <c r="T216" s="564"/>
      <c r="U216" s="564"/>
      <c r="V216" s="564"/>
      <c r="W216" s="564"/>
      <c r="X216" s="564"/>
      <c r="Y216" s="564"/>
      <c r="Z216" s="564"/>
      <c r="AA216" s="564"/>
      <c r="AB216" s="564"/>
      <c r="AC216" s="564"/>
      <c r="AD216" s="564"/>
      <c r="AE216" s="564"/>
      <c r="AF216" s="564"/>
      <c r="AG216" s="564"/>
      <c r="AH216" s="564"/>
      <c r="AI216" s="565"/>
    </row>
    <row r="217" spans="2:38" hidden="1" x14ac:dyDescent="0.15">
      <c r="B217" s="245"/>
      <c r="C217" s="226" t="e">
        <f>DATE($C215,$D215,1)</f>
        <v>#VALUE!</v>
      </c>
      <c r="D217" s="226" t="e">
        <f t="shared" ref="D217:AG217" si="91">C217+1</f>
        <v>#VALUE!</v>
      </c>
      <c r="E217" s="226" t="e">
        <f t="shared" si="91"/>
        <v>#VALUE!</v>
      </c>
      <c r="F217" s="226" t="e">
        <f t="shared" si="91"/>
        <v>#VALUE!</v>
      </c>
      <c r="G217" s="226" t="e">
        <f t="shared" si="91"/>
        <v>#VALUE!</v>
      </c>
      <c r="H217" s="226" t="e">
        <f t="shared" si="91"/>
        <v>#VALUE!</v>
      </c>
      <c r="I217" s="226" t="e">
        <f t="shared" si="91"/>
        <v>#VALUE!</v>
      </c>
      <c r="J217" s="226" t="e">
        <f t="shared" si="91"/>
        <v>#VALUE!</v>
      </c>
      <c r="K217" s="226" t="e">
        <f t="shared" si="91"/>
        <v>#VALUE!</v>
      </c>
      <c r="L217" s="226" t="e">
        <f t="shared" si="91"/>
        <v>#VALUE!</v>
      </c>
      <c r="M217" s="226" t="e">
        <f t="shared" si="91"/>
        <v>#VALUE!</v>
      </c>
      <c r="N217" s="226" t="e">
        <f t="shared" si="91"/>
        <v>#VALUE!</v>
      </c>
      <c r="O217" s="226" t="e">
        <f t="shared" si="91"/>
        <v>#VALUE!</v>
      </c>
      <c r="P217" s="226" t="e">
        <f t="shared" si="91"/>
        <v>#VALUE!</v>
      </c>
      <c r="Q217" s="226" t="e">
        <f t="shared" si="91"/>
        <v>#VALUE!</v>
      </c>
      <c r="R217" s="226" t="e">
        <f t="shared" si="91"/>
        <v>#VALUE!</v>
      </c>
      <c r="S217" s="226" t="e">
        <f t="shared" si="91"/>
        <v>#VALUE!</v>
      </c>
      <c r="T217" s="226" t="e">
        <f t="shared" si="91"/>
        <v>#VALUE!</v>
      </c>
      <c r="U217" s="226" t="e">
        <f t="shared" si="91"/>
        <v>#VALUE!</v>
      </c>
      <c r="V217" s="226" t="e">
        <f t="shared" si="91"/>
        <v>#VALUE!</v>
      </c>
      <c r="W217" s="226" t="e">
        <f t="shared" si="91"/>
        <v>#VALUE!</v>
      </c>
      <c r="X217" s="226" t="e">
        <f t="shared" si="91"/>
        <v>#VALUE!</v>
      </c>
      <c r="Y217" s="226" t="e">
        <f t="shared" si="91"/>
        <v>#VALUE!</v>
      </c>
      <c r="Z217" s="226" t="e">
        <f t="shared" si="91"/>
        <v>#VALUE!</v>
      </c>
      <c r="AA217" s="226" t="e">
        <f t="shared" si="91"/>
        <v>#VALUE!</v>
      </c>
      <c r="AB217" s="226" t="e">
        <f t="shared" si="91"/>
        <v>#VALUE!</v>
      </c>
      <c r="AC217" s="226" t="e">
        <f t="shared" si="91"/>
        <v>#VALUE!</v>
      </c>
      <c r="AD217" s="226" t="e">
        <f t="shared" si="91"/>
        <v>#VALUE!</v>
      </c>
      <c r="AE217" s="226" t="e">
        <f t="shared" si="91"/>
        <v>#VALUE!</v>
      </c>
      <c r="AF217" s="226" t="e">
        <f t="shared" si="91"/>
        <v>#VALUE!</v>
      </c>
      <c r="AG217" s="226" t="e">
        <f t="shared" si="91"/>
        <v>#VALUE!</v>
      </c>
      <c r="AH217" s="246"/>
      <c r="AI217" s="247"/>
    </row>
    <row r="218" spans="2:38" x14ac:dyDescent="0.15">
      <c r="B218" s="248" t="s">
        <v>145</v>
      </c>
      <c r="C218" s="249" t="e">
        <f>IF(EDATE(C201,1)&gt;$G$5,"",EDATE(C201,1))</f>
        <v>#VALUE!</v>
      </c>
      <c r="D218" s="226" t="e">
        <f t="shared" ref="D218:AG218" si="92">IF(D217&gt;$G$5,"",IF(C218=EOMONTH(DATE($C215,$D215,1),0),"",IF(C218="","",C218+1)))</f>
        <v>#VALUE!</v>
      </c>
      <c r="E218" s="226" t="e">
        <f t="shared" si="92"/>
        <v>#VALUE!</v>
      </c>
      <c r="F218" s="226" t="e">
        <f t="shared" si="92"/>
        <v>#VALUE!</v>
      </c>
      <c r="G218" s="226" t="e">
        <f t="shared" si="92"/>
        <v>#VALUE!</v>
      </c>
      <c r="H218" s="226" t="e">
        <f t="shared" si="92"/>
        <v>#VALUE!</v>
      </c>
      <c r="I218" s="226" t="e">
        <f t="shared" si="92"/>
        <v>#VALUE!</v>
      </c>
      <c r="J218" s="226" t="e">
        <f t="shared" si="92"/>
        <v>#VALUE!</v>
      </c>
      <c r="K218" s="226" t="e">
        <f t="shared" si="92"/>
        <v>#VALUE!</v>
      </c>
      <c r="L218" s="226" t="e">
        <f t="shared" si="92"/>
        <v>#VALUE!</v>
      </c>
      <c r="M218" s="226" t="e">
        <f t="shared" si="92"/>
        <v>#VALUE!</v>
      </c>
      <c r="N218" s="226" t="e">
        <f t="shared" si="92"/>
        <v>#VALUE!</v>
      </c>
      <c r="O218" s="226" t="e">
        <f t="shared" si="92"/>
        <v>#VALUE!</v>
      </c>
      <c r="P218" s="226" t="e">
        <f t="shared" si="92"/>
        <v>#VALUE!</v>
      </c>
      <c r="Q218" s="226" t="e">
        <f t="shared" si="92"/>
        <v>#VALUE!</v>
      </c>
      <c r="R218" s="226" t="e">
        <f t="shared" si="92"/>
        <v>#VALUE!</v>
      </c>
      <c r="S218" s="226" t="e">
        <f t="shared" si="92"/>
        <v>#VALUE!</v>
      </c>
      <c r="T218" s="226" t="e">
        <f t="shared" si="92"/>
        <v>#VALUE!</v>
      </c>
      <c r="U218" s="226" t="e">
        <f t="shared" si="92"/>
        <v>#VALUE!</v>
      </c>
      <c r="V218" s="226" t="e">
        <f t="shared" si="92"/>
        <v>#VALUE!</v>
      </c>
      <c r="W218" s="226" t="e">
        <f t="shared" si="92"/>
        <v>#VALUE!</v>
      </c>
      <c r="X218" s="226" t="e">
        <f t="shared" si="92"/>
        <v>#VALUE!</v>
      </c>
      <c r="Y218" s="226" t="e">
        <f t="shared" si="92"/>
        <v>#VALUE!</v>
      </c>
      <c r="Z218" s="226" t="e">
        <f t="shared" si="92"/>
        <v>#VALUE!</v>
      </c>
      <c r="AA218" s="226" t="e">
        <f t="shared" si="92"/>
        <v>#VALUE!</v>
      </c>
      <c r="AB218" s="226" t="e">
        <f t="shared" si="92"/>
        <v>#VALUE!</v>
      </c>
      <c r="AC218" s="226" t="e">
        <f t="shared" si="92"/>
        <v>#VALUE!</v>
      </c>
      <c r="AD218" s="226" t="e">
        <f t="shared" si="92"/>
        <v>#VALUE!</v>
      </c>
      <c r="AE218" s="226" t="e">
        <f t="shared" si="92"/>
        <v>#VALUE!</v>
      </c>
      <c r="AF218" s="226" t="e">
        <f t="shared" si="92"/>
        <v>#VALUE!</v>
      </c>
      <c r="AG218" s="226" t="e">
        <f t="shared" si="92"/>
        <v>#VALUE!</v>
      </c>
      <c r="AH218" s="227" t="s">
        <v>177</v>
      </c>
      <c r="AI218" s="228">
        <f>+COUNTIFS(C219:AG219,"土",C220:AG220,"")+COUNTIFS(C219:AG219,"日",C220:AG220,"")</f>
        <v>0</v>
      </c>
    </row>
    <row r="219" spans="2:38" x14ac:dyDescent="0.15">
      <c r="B219" s="220" t="s">
        <v>65</v>
      </c>
      <c r="C219" s="229" t="str">
        <f>IFERROR(TEXT(WEEKDAY(+C218),"aaa"),"")</f>
        <v/>
      </c>
      <c r="D219" s="229" t="str">
        <f t="shared" ref="D219:AG219" si="93">IFERROR(TEXT(WEEKDAY(+D218),"aaa"),"")</f>
        <v/>
      </c>
      <c r="E219" s="229" t="str">
        <f t="shared" si="93"/>
        <v/>
      </c>
      <c r="F219" s="229" t="str">
        <f t="shared" si="93"/>
        <v/>
      </c>
      <c r="G219" s="229" t="str">
        <f t="shared" si="93"/>
        <v/>
      </c>
      <c r="H219" s="229" t="str">
        <f t="shared" si="93"/>
        <v/>
      </c>
      <c r="I219" s="229" t="str">
        <f t="shared" si="93"/>
        <v/>
      </c>
      <c r="J219" s="229" t="str">
        <f t="shared" si="93"/>
        <v/>
      </c>
      <c r="K219" s="229" t="str">
        <f t="shared" si="93"/>
        <v/>
      </c>
      <c r="L219" s="229" t="str">
        <f t="shared" si="93"/>
        <v/>
      </c>
      <c r="M219" s="229" t="str">
        <f t="shared" si="93"/>
        <v/>
      </c>
      <c r="N219" s="229" t="str">
        <f t="shared" si="93"/>
        <v/>
      </c>
      <c r="O219" s="229" t="str">
        <f t="shared" si="93"/>
        <v/>
      </c>
      <c r="P219" s="229" t="str">
        <f t="shared" si="93"/>
        <v/>
      </c>
      <c r="Q219" s="229" t="str">
        <f t="shared" si="93"/>
        <v/>
      </c>
      <c r="R219" s="229" t="str">
        <f t="shared" si="93"/>
        <v/>
      </c>
      <c r="S219" s="229" t="str">
        <f t="shared" si="93"/>
        <v/>
      </c>
      <c r="T219" s="229" t="str">
        <f t="shared" si="93"/>
        <v/>
      </c>
      <c r="U219" s="229" t="str">
        <f t="shared" si="93"/>
        <v/>
      </c>
      <c r="V219" s="229" t="str">
        <f t="shared" si="93"/>
        <v/>
      </c>
      <c r="W219" s="229" t="str">
        <f t="shared" si="93"/>
        <v/>
      </c>
      <c r="X219" s="229" t="str">
        <f t="shared" si="93"/>
        <v/>
      </c>
      <c r="Y219" s="229" t="str">
        <f t="shared" si="93"/>
        <v/>
      </c>
      <c r="Z219" s="229" t="str">
        <f t="shared" si="93"/>
        <v/>
      </c>
      <c r="AA219" s="229" t="str">
        <f t="shared" si="93"/>
        <v/>
      </c>
      <c r="AB219" s="229" t="str">
        <f t="shared" si="93"/>
        <v/>
      </c>
      <c r="AC219" s="229" t="str">
        <f t="shared" si="93"/>
        <v/>
      </c>
      <c r="AD219" s="229" t="str">
        <f t="shared" si="93"/>
        <v/>
      </c>
      <c r="AE219" s="229" t="str">
        <f t="shared" si="93"/>
        <v/>
      </c>
      <c r="AF219" s="229" t="str">
        <f t="shared" si="93"/>
        <v/>
      </c>
      <c r="AG219" s="229" t="str">
        <f t="shared" si="93"/>
        <v/>
      </c>
      <c r="AH219" s="227" t="s">
        <v>178</v>
      </c>
      <c r="AI219" s="228">
        <f>+COUNTIF(C220:AG220,"夏休")+COUNTIF(C220:AG220,"冬休")+COUNTIF(C220:AG220,"中止")</f>
        <v>0</v>
      </c>
    </row>
    <row r="220" spans="2:38" ht="13.5" customHeight="1" x14ac:dyDescent="0.15">
      <c r="B220" s="566" t="s">
        <v>149</v>
      </c>
      <c r="C220" s="568"/>
      <c r="D220" s="563"/>
      <c r="E220" s="563"/>
      <c r="F220" s="563"/>
      <c r="G220" s="563"/>
      <c r="H220" s="563"/>
      <c r="I220" s="563"/>
      <c r="J220" s="563"/>
      <c r="K220" s="563"/>
      <c r="L220" s="563"/>
      <c r="M220" s="563"/>
      <c r="N220" s="563"/>
      <c r="O220" s="563"/>
      <c r="P220" s="563"/>
      <c r="Q220" s="563"/>
      <c r="R220" s="563"/>
      <c r="S220" s="563"/>
      <c r="T220" s="563"/>
      <c r="U220" s="563"/>
      <c r="V220" s="563"/>
      <c r="W220" s="563"/>
      <c r="X220" s="563"/>
      <c r="Y220" s="563"/>
      <c r="Z220" s="563"/>
      <c r="AA220" s="563"/>
      <c r="AB220" s="563"/>
      <c r="AC220" s="563"/>
      <c r="AD220" s="563"/>
      <c r="AE220" s="563"/>
      <c r="AF220" s="563"/>
      <c r="AG220" s="589"/>
      <c r="AH220" s="230" t="s">
        <v>66</v>
      </c>
      <c r="AI220" s="231">
        <f>COUNT(C218:AG218)-AI219</f>
        <v>0</v>
      </c>
    </row>
    <row r="221" spans="2:38" ht="13.5" customHeight="1" x14ac:dyDescent="0.15">
      <c r="B221" s="567"/>
      <c r="C221" s="568"/>
      <c r="D221" s="563"/>
      <c r="E221" s="563"/>
      <c r="F221" s="563"/>
      <c r="G221" s="563"/>
      <c r="H221" s="563"/>
      <c r="I221" s="563"/>
      <c r="J221" s="563"/>
      <c r="K221" s="563"/>
      <c r="L221" s="563"/>
      <c r="M221" s="563"/>
      <c r="N221" s="563"/>
      <c r="O221" s="563"/>
      <c r="P221" s="563"/>
      <c r="Q221" s="563"/>
      <c r="R221" s="563"/>
      <c r="S221" s="563"/>
      <c r="T221" s="563"/>
      <c r="U221" s="563"/>
      <c r="V221" s="563"/>
      <c r="W221" s="563"/>
      <c r="X221" s="563"/>
      <c r="Y221" s="563"/>
      <c r="Z221" s="563"/>
      <c r="AA221" s="563"/>
      <c r="AB221" s="563"/>
      <c r="AC221" s="563"/>
      <c r="AD221" s="563"/>
      <c r="AE221" s="563"/>
      <c r="AF221" s="563"/>
      <c r="AG221" s="589"/>
      <c r="AH221" s="230" t="s">
        <v>67</v>
      </c>
      <c r="AI221" s="231">
        <f>+COUNTIF(C222:AG223,"休")</f>
        <v>0</v>
      </c>
      <c r="AJ221" s="232" t="e">
        <f>IF(AI222&gt;0.285,"",IF(AI221&lt;AI218,"←計画日数が足りません",""))</f>
        <v>#DIV/0!</v>
      </c>
    </row>
    <row r="222" spans="2:38" ht="13.5" customHeight="1" x14ac:dyDescent="0.15">
      <c r="B222" s="590" t="s">
        <v>60</v>
      </c>
      <c r="C222" s="591"/>
      <c r="D222" s="588"/>
      <c r="E222" s="588"/>
      <c r="F222" s="588"/>
      <c r="G222" s="588"/>
      <c r="H222" s="588"/>
      <c r="I222" s="588"/>
      <c r="J222" s="588"/>
      <c r="K222" s="588"/>
      <c r="L222" s="588"/>
      <c r="M222" s="588"/>
      <c r="N222" s="588"/>
      <c r="O222" s="588"/>
      <c r="P222" s="588"/>
      <c r="Q222" s="588"/>
      <c r="R222" s="588"/>
      <c r="S222" s="588"/>
      <c r="T222" s="588"/>
      <c r="U222" s="588"/>
      <c r="V222" s="588"/>
      <c r="W222" s="588"/>
      <c r="X222" s="588"/>
      <c r="Y222" s="588"/>
      <c r="Z222" s="588"/>
      <c r="AA222" s="588"/>
      <c r="AB222" s="588"/>
      <c r="AC222" s="588"/>
      <c r="AD222" s="588"/>
      <c r="AE222" s="588"/>
      <c r="AF222" s="588"/>
      <c r="AG222" s="606"/>
      <c r="AH222" s="230" t="s">
        <v>68</v>
      </c>
      <c r="AI222" s="233" t="e">
        <f>+AI221/AI220</f>
        <v>#DIV/0!</v>
      </c>
    </row>
    <row r="223" spans="2:38" x14ac:dyDescent="0.15">
      <c r="B223" s="590"/>
      <c r="C223" s="591"/>
      <c r="D223" s="588"/>
      <c r="E223" s="588"/>
      <c r="F223" s="588"/>
      <c r="G223" s="588"/>
      <c r="H223" s="588"/>
      <c r="I223" s="588"/>
      <c r="J223" s="588"/>
      <c r="K223" s="588"/>
      <c r="L223" s="588"/>
      <c r="M223" s="588"/>
      <c r="N223" s="588"/>
      <c r="O223" s="588"/>
      <c r="P223" s="588"/>
      <c r="Q223" s="588"/>
      <c r="R223" s="588"/>
      <c r="S223" s="588"/>
      <c r="T223" s="588"/>
      <c r="U223" s="588"/>
      <c r="V223" s="588"/>
      <c r="W223" s="588"/>
      <c r="X223" s="588"/>
      <c r="Y223" s="588"/>
      <c r="Z223" s="588"/>
      <c r="AA223" s="588"/>
      <c r="AB223" s="588"/>
      <c r="AC223" s="588"/>
      <c r="AD223" s="588"/>
      <c r="AE223" s="588"/>
      <c r="AF223" s="588"/>
      <c r="AG223" s="606"/>
      <c r="AH223" s="230" t="s">
        <v>57</v>
      </c>
      <c r="AI223" s="231">
        <f>+COUNTA(C224:AG225)</f>
        <v>0</v>
      </c>
    </row>
    <row r="224" spans="2:38" x14ac:dyDescent="0.15">
      <c r="B224" s="594" t="s">
        <v>62</v>
      </c>
      <c r="C224" s="596"/>
      <c r="D224" s="592"/>
      <c r="E224" s="592"/>
      <c r="F224" s="592"/>
      <c r="G224" s="592"/>
      <c r="H224" s="592"/>
      <c r="I224" s="592"/>
      <c r="J224" s="592"/>
      <c r="K224" s="592"/>
      <c r="L224" s="592"/>
      <c r="M224" s="592"/>
      <c r="N224" s="592"/>
      <c r="O224" s="592"/>
      <c r="P224" s="592"/>
      <c r="Q224" s="592"/>
      <c r="R224" s="592"/>
      <c r="S224" s="592"/>
      <c r="T224" s="592"/>
      <c r="U224" s="592"/>
      <c r="V224" s="592"/>
      <c r="W224" s="592"/>
      <c r="X224" s="592"/>
      <c r="Y224" s="592"/>
      <c r="Z224" s="592"/>
      <c r="AA224" s="592"/>
      <c r="AB224" s="592"/>
      <c r="AC224" s="592"/>
      <c r="AD224" s="592"/>
      <c r="AE224" s="592"/>
      <c r="AF224" s="592"/>
      <c r="AG224" s="609"/>
      <c r="AH224" s="234" t="s">
        <v>69</v>
      </c>
      <c r="AI224" s="235" t="e">
        <f>+AI223/AI220</f>
        <v>#DIV/0!</v>
      </c>
      <c r="AL224" s="199">
        <f>+COUNTIF(C222:AG223,"休")</f>
        <v>0</v>
      </c>
    </row>
    <row r="225" spans="2:38" x14ac:dyDescent="0.15">
      <c r="B225" s="595"/>
      <c r="C225" s="597"/>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3"/>
      <c r="AD225" s="593"/>
      <c r="AE225" s="593"/>
      <c r="AF225" s="593"/>
      <c r="AG225" s="610"/>
      <c r="AH225" s="236" t="s">
        <v>153</v>
      </c>
      <c r="AI225" s="237" t="str">
        <f>IF(7&gt;AI220,"対象外",IF(OR(AI224&gt;=0.285,AI223&gt;=AI218),"OK","NG"))</f>
        <v>対象外</v>
      </c>
      <c r="AJ225" s="232" t="str">
        <f>IF(AI225="対象外","←７日間に満たない期間は達成判定の対象外",IF(AI225="NG","←月単位未達成","←月単位達成"))</f>
        <v>←７日間に満たない期間は達成判定の対象外</v>
      </c>
      <c r="AL225" s="238" t="str">
        <f>IF(7&gt;AI220,"対象外",IF(AL224&gt;=AI218,"OK","NG"))</f>
        <v>対象外</v>
      </c>
    </row>
    <row r="226" spans="2:38" hidden="1" x14ac:dyDescent="0.15">
      <c r="B226" s="239" t="s">
        <v>207</v>
      </c>
      <c r="C226" s="240" t="e">
        <f t="shared" ref="C226:AG226" si="94">IF(AND(DAY(C218)&gt;=22,DAY(C218)&lt;=28,C219="土"),1,0)</f>
        <v>#VALUE!</v>
      </c>
      <c r="D226" s="240" t="e">
        <f t="shared" si="94"/>
        <v>#VALUE!</v>
      </c>
      <c r="E226" s="240" t="e">
        <f t="shared" si="94"/>
        <v>#VALUE!</v>
      </c>
      <c r="F226" s="240" t="e">
        <f t="shared" si="94"/>
        <v>#VALUE!</v>
      </c>
      <c r="G226" s="240" t="e">
        <f t="shared" si="94"/>
        <v>#VALUE!</v>
      </c>
      <c r="H226" s="240" t="e">
        <f t="shared" si="94"/>
        <v>#VALUE!</v>
      </c>
      <c r="I226" s="240" t="e">
        <f t="shared" si="94"/>
        <v>#VALUE!</v>
      </c>
      <c r="J226" s="240" t="e">
        <f t="shared" si="94"/>
        <v>#VALUE!</v>
      </c>
      <c r="K226" s="240" t="e">
        <f t="shared" si="94"/>
        <v>#VALUE!</v>
      </c>
      <c r="L226" s="240" t="e">
        <f t="shared" si="94"/>
        <v>#VALUE!</v>
      </c>
      <c r="M226" s="240" t="e">
        <f t="shared" si="94"/>
        <v>#VALUE!</v>
      </c>
      <c r="N226" s="240" t="e">
        <f t="shared" si="94"/>
        <v>#VALUE!</v>
      </c>
      <c r="O226" s="240" t="e">
        <f t="shared" si="94"/>
        <v>#VALUE!</v>
      </c>
      <c r="P226" s="240" t="e">
        <f t="shared" si="94"/>
        <v>#VALUE!</v>
      </c>
      <c r="Q226" s="240" t="e">
        <f t="shared" si="94"/>
        <v>#VALUE!</v>
      </c>
      <c r="R226" s="240" t="e">
        <f t="shared" si="94"/>
        <v>#VALUE!</v>
      </c>
      <c r="S226" s="240" t="e">
        <f t="shared" si="94"/>
        <v>#VALUE!</v>
      </c>
      <c r="T226" s="240" t="e">
        <f t="shared" si="94"/>
        <v>#VALUE!</v>
      </c>
      <c r="U226" s="240" t="e">
        <f t="shared" si="94"/>
        <v>#VALUE!</v>
      </c>
      <c r="V226" s="240" t="e">
        <f t="shared" si="94"/>
        <v>#VALUE!</v>
      </c>
      <c r="W226" s="240" t="e">
        <f t="shared" si="94"/>
        <v>#VALUE!</v>
      </c>
      <c r="X226" s="240" t="e">
        <f t="shared" si="94"/>
        <v>#VALUE!</v>
      </c>
      <c r="Y226" s="240" t="e">
        <f t="shared" si="94"/>
        <v>#VALUE!</v>
      </c>
      <c r="Z226" s="240" t="e">
        <f t="shared" si="94"/>
        <v>#VALUE!</v>
      </c>
      <c r="AA226" s="240" t="e">
        <f t="shared" si="94"/>
        <v>#VALUE!</v>
      </c>
      <c r="AB226" s="240" t="e">
        <f t="shared" si="94"/>
        <v>#VALUE!</v>
      </c>
      <c r="AC226" s="240" t="e">
        <f t="shared" si="94"/>
        <v>#VALUE!</v>
      </c>
      <c r="AD226" s="240" t="e">
        <f t="shared" si="94"/>
        <v>#VALUE!</v>
      </c>
      <c r="AE226" s="240" t="e">
        <f t="shared" si="94"/>
        <v>#VALUE!</v>
      </c>
      <c r="AF226" s="240" t="e">
        <f t="shared" si="94"/>
        <v>#VALUE!</v>
      </c>
      <c r="AG226" s="240" t="e">
        <f t="shared" si="94"/>
        <v>#VALUE!</v>
      </c>
      <c r="AH226" s="241" t="s">
        <v>179</v>
      </c>
      <c r="AI226" s="242">
        <f>_xlfn.AGGREGATE(9,6,C226:AG226)</f>
        <v>0</v>
      </c>
      <c r="AJ226" s="232"/>
    </row>
    <row r="227" spans="2:38" hidden="1" x14ac:dyDescent="0.15">
      <c r="B227" s="239" t="s">
        <v>208</v>
      </c>
      <c r="C227" s="243" t="e">
        <f t="shared" ref="C227:AG227" si="95">IF(AND(DAY(C218)&gt;=22,DAY(C218)&lt;=28,C219="土",OR(C224="休",C224="雨")),1,0)</f>
        <v>#VALUE!</v>
      </c>
      <c r="D227" s="243" t="e">
        <f t="shared" si="95"/>
        <v>#VALUE!</v>
      </c>
      <c r="E227" s="243" t="e">
        <f t="shared" si="95"/>
        <v>#VALUE!</v>
      </c>
      <c r="F227" s="243" t="e">
        <f t="shared" si="95"/>
        <v>#VALUE!</v>
      </c>
      <c r="G227" s="243" t="e">
        <f t="shared" si="95"/>
        <v>#VALUE!</v>
      </c>
      <c r="H227" s="243" t="e">
        <f t="shared" si="95"/>
        <v>#VALUE!</v>
      </c>
      <c r="I227" s="243" t="e">
        <f t="shared" si="95"/>
        <v>#VALUE!</v>
      </c>
      <c r="J227" s="243" t="e">
        <f t="shared" si="95"/>
        <v>#VALUE!</v>
      </c>
      <c r="K227" s="243" t="e">
        <f t="shared" si="95"/>
        <v>#VALUE!</v>
      </c>
      <c r="L227" s="243" t="e">
        <f t="shared" si="95"/>
        <v>#VALUE!</v>
      </c>
      <c r="M227" s="243" t="e">
        <f t="shared" si="95"/>
        <v>#VALUE!</v>
      </c>
      <c r="N227" s="243" t="e">
        <f t="shared" si="95"/>
        <v>#VALUE!</v>
      </c>
      <c r="O227" s="243" t="e">
        <f t="shared" si="95"/>
        <v>#VALUE!</v>
      </c>
      <c r="P227" s="243" t="e">
        <f t="shared" si="95"/>
        <v>#VALUE!</v>
      </c>
      <c r="Q227" s="243" t="e">
        <f t="shared" si="95"/>
        <v>#VALUE!</v>
      </c>
      <c r="R227" s="243" t="e">
        <f t="shared" si="95"/>
        <v>#VALUE!</v>
      </c>
      <c r="S227" s="243" t="e">
        <f t="shared" si="95"/>
        <v>#VALUE!</v>
      </c>
      <c r="T227" s="243" t="e">
        <f t="shared" si="95"/>
        <v>#VALUE!</v>
      </c>
      <c r="U227" s="243" t="e">
        <f t="shared" si="95"/>
        <v>#VALUE!</v>
      </c>
      <c r="V227" s="243" t="e">
        <f t="shared" si="95"/>
        <v>#VALUE!</v>
      </c>
      <c r="W227" s="243" t="e">
        <f t="shared" si="95"/>
        <v>#VALUE!</v>
      </c>
      <c r="X227" s="243" t="e">
        <f t="shared" si="95"/>
        <v>#VALUE!</v>
      </c>
      <c r="Y227" s="243" t="e">
        <f t="shared" si="95"/>
        <v>#VALUE!</v>
      </c>
      <c r="Z227" s="243" t="e">
        <f t="shared" si="95"/>
        <v>#VALUE!</v>
      </c>
      <c r="AA227" s="243" t="e">
        <f t="shared" si="95"/>
        <v>#VALUE!</v>
      </c>
      <c r="AB227" s="243" t="e">
        <f t="shared" si="95"/>
        <v>#VALUE!</v>
      </c>
      <c r="AC227" s="243" t="e">
        <f t="shared" si="95"/>
        <v>#VALUE!</v>
      </c>
      <c r="AD227" s="243" t="e">
        <f t="shared" si="95"/>
        <v>#VALUE!</v>
      </c>
      <c r="AE227" s="243" t="e">
        <f t="shared" si="95"/>
        <v>#VALUE!</v>
      </c>
      <c r="AF227" s="243" t="e">
        <f t="shared" si="95"/>
        <v>#VALUE!</v>
      </c>
      <c r="AG227" s="243" t="e">
        <f t="shared" si="95"/>
        <v>#VALUE!</v>
      </c>
      <c r="AH227" s="241" t="s">
        <v>180</v>
      </c>
      <c r="AI227" s="242">
        <f>_xlfn.AGGREGATE(9,6,C227:AG227)</f>
        <v>0</v>
      </c>
      <c r="AJ227" s="232"/>
    </row>
    <row r="228" spans="2:38" hidden="1" x14ac:dyDescent="0.15">
      <c r="B228" s="239" t="s">
        <v>209</v>
      </c>
      <c r="C228" s="240" t="e">
        <f>IF(AND(DAY(C218)&gt;=8,DAY(C218)&lt;=14,C219="土"),1,0)</f>
        <v>#VALUE!</v>
      </c>
      <c r="D228" s="240" t="e">
        <f>IF(AND(DAY(D218)&gt;=8,DAY(D218)&lt;=14,D219="土"),1,0)</f>
        <v>#VALUE!</v>
      </c>
      <c r="E228" s="240" t="e">
        <f t="shared" ref="E228:AG228" si="96">IF(AND(DAY(E218)&gt;=8,DAY(E218)&lt;=14,E219="土"),1,0)</f>
        <v>#VALUE!</v>
      </c>
      <c r="F228" s="240" t="e">
        <f t="shared" si="96"/>
        <v>#VALUE!</v>
      </c>
      <c r="G228" s="240" t="e">
        <f t="shared" si="96"/>
        <v>#VALUE!</v>
      </c>
      <c r="H228" s="240" t="e">
        <f t="shared" si="96"/>
        <v>#VALUE!</v>
      </c>
      <c r="I228" s="240" t="e">
        <f t="shared" si="96"/>
        <v>#VALUE!</v>
      </c>
      <c r="J228" s="240" t="e">
        <f t="shared" si="96"/>
        <v>#VALUE!</v>
      </c>
      <c r="K228" s="240" t="e">
        <f t="shared" si="96"/>
        <v>#VALUE!</v>
      </c>
      <c r="L228" s="240" t="e">
        <f t="shared" si="96"/>
        <v>#VALUE!</v>
      </c>
      <c r="M228" s="240" t="e">
        <f t="shared" si="96"/>
        <v>#VALUE!</v>
      </c>
      <c r="N228" s="240" t="e">
        <f t="shared" si="96"/>
        <v>#VALUE!</v>
      </c>
      <c r="O228" s="240" t="e">
        <f t="shared" si="96"/>
        <v>#VALUE!</v>
      </c>
      <c r="P228" s="240" t="e">
        <f t="shared" si="96"/>
        <v>#VALUE!</v>
      </c>
      <c r="Q228" s="240" t="e">
        <f t="shared" si="96"/>
        <v>#VALUE!</v>
      </c>
      <c r="R228" s="240" t="e">
        <f t="shared" si="96"/>
        <v>#VALUE!</v>
      </c>
      <c r="S228" s="240" t="e">
        <f t="shared" si="96"/>
        <v>#VALUE!</v>
      </c>
      <c r="T228" s="240" t="e">
        <f t="shared" si="96"/>
        <v>#VALUE!</v>
      </c>
      <c r="U228" s="240" t="e">
        <f t="shared" si="96"/>
        <v>#VALUE!</v>
      </c>
      <c r="V228" s="240" t="e">
        <f t="shared" si="96"/>
        <v>#VALUE!</v>
      </c>
      <c r="W228" s="240" t="e">
        <f t="shared" si="96"/>
        <v>#VALUE!</v>
      </c>
      <c r="X228" s="240" t="e">
        <f t="shared" si="96"/>
        <v>#VALUE!</v>
      </c>
      <c r="Y228" s="240" t="e">
        <f t="shared" si="96"/>
        <v>#VALUE!</v>
      </c>
      <c r="Z228" s="240" t="e">
        <f t="shared" si="96"/>
        <v>#VALUE!</v>
      </c>
      <c r="AA228" s="240" t="e">
        <f t="shared" si="96"/>
        <v>#VALUE!</v>
      </c>
      <c r="AB228" s="240" t="e">
        <f t="shared" si="96"/>
        <v>#VALUE!</v>
      </c>
      <c r="AC228" s="240" t="e">
        <f t="shared" si="96"/>
        <v>#VALUE!</v>
      </c>
      <c r="AD228" s="240" t="e">
        <f t="shared" si="96"/>
        <v>#VALUE!</v>
      </c>
      <c r="AE228" s="240" t="e">
        <f t="shared" si="96"/>
        <v>#VALUE!</v>
      </c>
      <c r="AF228" s="240" t="e">
        <f t="shared" si="96"/>
        <v>#VALUE!</v>
      </c>
      <c r="AG228" s="240" t="e">
        <f t="shared" si="96"/>
        <v>#VALUE!</v>
      </c>
      <c r="AH228" s="241" t="s">
        <v>179</v>
      </c>
      <c r="AI228" s="242">
        <f>_xlfn.AGGREGATE(9,6,C228:AG228)</f>
        <v>0</v>
      </c>
      <c r="AJ228" s="232"/>
    </row>
    <row r="229" spans="2:38" hidden="1" x14ac:dyDescent="0.15">
      <c r="B229" s="239" t="s">
        <v>210</v>
      </c>
      <c r="C229" s="243" t="e">
        <f>IF(AND(DAY(C218)&gt;=8,DAY(C218)&lt;=14,C219="土",OR(C224="休",C224="雨")),1,0)</f>
        <v>#VALUE!</v>
      </c>
      <c r="D229" s="243" t="e">
        <f>IF(AND(DAY(D218)&gt;=8,DAY(D218)&lt;=14,D219="土",OR(D224="休",D224="雨")),1,0)</f>
        <v>#VALUE!</v>
      </c>
      <c r="E229" s="243" t="e">
        <f t="shared" ref="E229:AG229" si="97">IF(AND(DAY(E218)&gt;=8,DAY(E218)&lt;=14,E219="土",OR(E224="休",E224="雨")),1,0)</f>
        <v>#VALUE!</v>
      </c>
      <c r="F229" s="243" t="e">
        <f t="shared" si="97"/>
        <v>#VALUE!</v>
      </c>
      <c r="G229" s="243" t="e">
        <f t="shared" si="97"/>
        <v>#VALUE!</v>
      </c>
      <c r="H229" s="243" t="e">
        <f t="shared" si="97"/>
        <v>#VALUE!</v>
      </c>
      <c r="I229" s="243" t="e">
        <f t="shared" si="97"/>
        <v>#VALUE!</v>
      </c>
      <c r="J229" s="243" t="e">
        <f t="shared" si="97"/>
        <v>#VALUE!</v>
      </c>
      <c r="K229" s="243" t="e">
        <f t="shared" si="97"/>
        <v>#VALUE!</v>
      </c>
      <c r="L229" s="243" t="e">
        <f t="shared" si="97"/>
        <v>#VALUE!</v>
      </c>
      <c r="M229" s="243" t="e">
        <f t="shared" si="97"/>
        <v>#VALUE!</v>
      </c>
      <c r="N229" s="243" t="e">
        <f t="shared" si="97"/>
        <v>#VALUE!</v>
      </c>
      <c r="O229" s="243" t="e">
        <f t="shared" si="97"/>
        <v>#VALUE!</v>
      </c>
      <c r="P229" s="243" t="e">
        <f t="shared" si="97"/>
        <v>#VALUE!</v>
      </c>
      <c r="Q229" s="243" t="e">
        <f t="shared" si="97"/>
        <v>#VALUE!</v>
      </c>
      <c r="R229" s="243" t="e">
        <f t="shared" si="97"/>
        <v>#VALUE!</v>
      </c>
      <c r="S229" s="243" t="e">
        <f t="shared" si="97"/>
        <v>#VALUE!</v>
      </c>
      <c r="T229" s="243" t="e">
        <f t="shared" si="97"/>
        <v>#VALUE!</v>
      </c>
      <c r="U229" s="243" t="e">
        <f t="shared" si="97"/>
        <v>#VALUE!</v>
      </c>
      <c r="V229" s="243" t="e">
        <f t="shared" si="97"/>
        <v>#VALUE!</v>
      </c>
      <c r="W229" s="243" t="e">
        <f t="shared" si="97"/>
        <v>#VALUE!</v>
      </c>
      <c r="X229" s="243" t="e">
        <f t="shared" si="97"/>
        <v>#VALUE!</v>
      </c>
      <c r="Y229" s="243" t="e">
        <f t="shared" si="97"/>
        <v>#VALUE!</v>
      </c>
      <c r="Z229" s="243" t="e">
        <f t="shared" si="97"/>
        <v>#VALUE!</v>
      </c>
      <c r="AA229" s="243" t="e">
        <f t="shared" si="97"/>
        <v>#VALUE!</v>
      </c>
      <c r="AB229" s="243" t="e">
        <f t="shared" si="97"/>
        <v>#VALUE!</v>
      </c>
      <c r="AC229" s="243" t="e">
        <f t="shared" si="97"/>
        <v>#VALUE!</v>
      </c>
      <c r="AD229" s="243" t="e">
        <f t="shared" si="97"/>
        <v>#VALUE!</v>
      </c>
      <c r="AE229" s="243" t="e">
        <f t="shared" si="97"/>
        <v>#VALUE!</v>
      </c>
      <c r="AF229" s="243" t="e">
        <f t="shared" si="97"/>
        <v>#VALUE!</v>
      </c>
      <c r="AG229" s="243" t="e">
        <f t="shared" si="97"/>
        <v>#VALUE!</v>
      </c>
      <c r="AH229" s="241" t="s">
        <v>180</v>
      </c>
      <c r="AI229" s="242">
        <f>_xlfn.AGGREGATE(9,6,C229:AG229)</f>
        <v>0</v>
      </c>
      <c r="AJ229" s="232"/>
    </row>
    <row r="231" spans="2:38" hidden="1" x14ac:dyDescent="0.15">
      <c r="C231" s="199" t="e">
        <f>YEAR(C234)</f>
        <v>#VALUE!</v>
      </c>
      <c r="D231" s="199" t="e">
        <f>MONTH(C234)</f>
        <v>#VALUE!</v>
      </c>
    </row>
    <row r="232" spans="2:38" x14ac:dyDescent="0.15">
      <c r="B232" s="203" t="s">
        <v>141</v>
      </c>
      <c r="C232" s="598" t="e">
        <f>C234</f>
        <v>#VALUE!</v>
      </c>
      <c r="D232" s="564"/>
      <c r="E232" s="564"/>
      <c r="F232" s="564"/>
      <c r="G232" s="564"/>
      <c r="H232" s="564"/>
      <c r="I232" s="564"/>
      <c r="J232" s="564"/>
      <c r="K232" s="564"/>
      <c r="L232" s="564"/>
      <c r="M232" s="564"/>
      <c r="N232" s="564"/>
      <c r="O232" s="564"/>
      <c r="P232" s="564"/>
      <c r="Q232" s="564"/>
      <c r="R232" s="564"/>
      <c r="S232" s="564"/>
      <c r="T232" s="564"/>
      <c r="U232" s="564"/>
      <c r="V232" s="564"/>
      <c r="W232" s="564"/>
      <c r="X232" s="564"/>
      <c r="Y232" s="564"/>
      <c r="Z232" s="564"/>
      <c r="AA232" s="564"/>
      <c r="AB232" s="564"/>
      <c r="AC232" s="564"/>
      <c r="AD232" s="564"/>
      <c r="AE232" s="564"/>
      <c r="AF232" s="564"/>
      <c r="AG232" s="564"/>
      <c r="AH232" s="564"/>
      <c r="AI232" s="565"/>
    </row>
    <row r="233" spans="2:38" hidden="1" x14ac:dyDescent="0.15">
      <c r="B233" s="245"/>
      <c r="C233" s="226" t="e">
        <f>DATE($C231,$D231,1)</f>
        <v>#VALUE!</v>
      </c>
      <c r="D233" s="226" t="e">
        <f t="shared" ref="D233:AG233" si="98">C233+1</f>
        <v>#VALUE!</v>
      </c>
      <c r="E233" s="226" t="e">
        <f t="shared" si="98"/>
        <v>#VALUE!</v>
      </c>
      <c r="F233" s="226" t="e">
        <f t="shared" si="98"/>
        <v>#VALUE!</v>
      </c>
      <c r="G233" s="226" t="e">
        <f t="shared" si="98"/>
        <v>#VALUE!</v>
      </c>
      <c r="H233" s="226" t="e">
        <f t="shared" si="98"/>
        <v>#VALUE!</v>
      </c>
      <c r="I233" s="226" t="e">
        <f t="shared" si="98"/>
        <v>#VALUE!</v>
      </c>
      <c r="J233" s="226" t="e">
        <f t="shared" si="98"/>
        <v>#VALUE!</v>
      </c>
      <c r="K233" s="226" t="e">
        <f t="shared" si="98"/>
        <v>#VALUE!</v>
      </c>
      <c r="L233" s="226" t="e">
        <f t="shared" si="98"/>
        <v>#VALUE!</v>
      </c>
      <c r="M233" s="226" t="e">
        <f t="shared" si="98"/>
        <v>#VALUE!</v>
      </c>
      <c r="N233" s="226" t="e">
        <f t="shared" si="98"/>
        <v>#VALUE!</v>
      </c>
      <c r="O233" s="226" t="e">
        <f t="shared" si="98"/>
        <v>#VALUE!</v>
      </c>
      <c r="P233" s="226" t="e">
        <f t="shared" si="98"/>
        <v>#VALUE!</v>
      </c>
      <c r="Q233" s="226" t="e">
        <f t="shared" si="98"/>
        <v>#VALUE!</v>
      </c>
      <c r="R233" s="226" t="e">
        <f t="shared" si="98"/>
        <v>#VALUE!</v>
      </c>
      <c r="S233" s="226" t="e">
        <f t="shared" si="98"/>
        <v>#VALUE!</v>
      </c>
      <c r="T233" s="226" t="e">
        <f t="shared" si="98"/>
        <v>#VALUE!</v>
      </c>
      <c r="U233" s="226" t="e">
        <f t="shared" si="98"/>
        <v>#VALUE!</v>
      </c>
      <c r="V233" s="226" t="e">
        <f t="shared" si="98"/>
        <v>#VALUE!</v>
      </c>
      <c r="W233" s="226" t="e">
        <f t="shared" si="98"/>
        <v>#VALUE!</v>
      </c>
      <c r="X233" s="226" t="e">
        <f t="shared" si="98"/>
        <v>#VALUE!</v>
      </c>
      <c r="Y233" s="226" t="e">
        <f t="shared" si="98"/>
        <v>#VALUE!</v>
      </c>
      <c r="Z233" s="226" t="e">
        <f t="shared" si="98"/>
        <v>#VALUE!</v>
      </c>
      <c r="AA233" s="226" t="e">
        <f t="shared" si="98"/>
        <v>#VALUE!</v>
      </c>
      <c r="AB233" s="226" t="e">
        <f t="shared" si="98"/>
        <v>#VALUE!</v>
      </c>
      <c r="AC233" s="226" t="e">
        <f t="shared" si="98"/>
        <v>#VALUE!</v>
      </c>
      <c r="AD233" s="226" t="e">
        <f t="shared" si="98"/>
        <v>#VALUE!</v>
      </c>
      <c r="AE233" s="226" t="e">
        <f t="shared" si="98"/>
        <v>#VALUE!</v>
      </c>
      <c r="AF233" s="226" t="e">
        <f t="shared" si="98"/>
        <v>#VALUE!</v>
      </c>
      <c r="AG233" s="226" t="e">
        <f t="shared" si="98"/>
        <v>#VALUE!</v>
      </c>
      <c r="AH233" s="246"/>
      <c r="AI233" s="247"/>
    </row>
    <row r="234" spans="2:38" x14ac:dyDescent="0.15">
      <c r="B234" s="248" t="s">
        <v>145</v>
      </c>
      <c r="C234" s="249" t="e">
        <f>IF(EDATE(C217,1)&gt;$G$5,"",EDATE(C217,1))</f>
        <v>#VALUE!</v>
      </c>
      <c r="D234" s="226" t="e">
        <f t="shared" ref="D234:AG234" si="99">IF(D233&gt;$G$5,"",IF(C234=EOMONTH(DATE($C231,$D231,1),0),"",IF(C234="","",C234+1)))</f>
        <v>#VALUE!</v>
      </c>
      <c r="E234" s="226" t="e">
        <f t="shared" si="99"/>
        <v>#VALUE!</v>
      </c>
      <c r="F234" s="226" t="e">
        <f t="shared" si="99"/>
        <v>#VALUE!</v>
      </c>
      <c r="G234" s="226" t="e">
        <f t="shared" si="99"/>
        <v>#VALUE!</v>
      </c>
      <c r="H234" s="226" t="e">
        <f t="shared" si="99"/>
        <v>#VALUE!</v>
      </c>
      <c r="I234" s="226" t="e">
        <f t="shared" si="99"/>
        <v>#VALUE!</v>
      </c>
      <c r="J234" s="226" t="e">
        <f t="shared" si="99"/>
        <v>#VALUE!</v>
      </c>
      <c r="K234" s="226" t="e">
        <f t="shared" si="99"/>
        <v>#VALUE!</v>
      </c>
      <c r="L234" s="226" t="e">
        <f t="shared" si="99"/>
        <v>#VALUE!</v>
      </c>
      <c r="M234" s="226" t="e">
        <f t="shared" si="99"/>
        <v>#VALUE!</v>
      </c>
      <c r="N234" s="226" t="e">
        <f t="shared" si="99"/>
        <v>#VALUE!</v>
      </c>
      <c r="O234" s="226" t="e">
        <f t="shared" si="99"/>
        <v>#VALUE!</v>
      </c>
      <c r="P234" s="226" t="e">
        <f t="shared" si="99"/>
        <v>#VALUE!</v>
      </c>
      <c r="Q234" s="226" t="e">
        <f t="shared" si="99"/>
        <v>#VALUE!</v>
      </c>
      <c r="R234" s="226" t="e">
        <f t="shared" si="99"/>
        <v>#VALUE!</v>
      </c>
      <c r="S234" s="226" t="e">
        <f t="shared" si="99"/>
        <v>#VALUE!</v>
      </c>
      <c r="T234" s="226" t="e">
        <f t="shared" si="99"/>
        <v>#VALUE!</v>
      </c>
      <c r="U234" s="226" t="e">
        <f t="shared" si="99"/>
        <v>#VALUE!</v>
      </c>
      <c r="V234" s="226" t="e">
        <f t="shared" si="99"/>
        <v>#VALUE!</v>
      </c>
      <c r="W234" s="226" t="e">
        <f t="shared" si="99"/>
        <v>#VALUE!</v>
      </c>
      <c r="X234" s="226" t="e">
        <f t="shared" si="99"/>
        <v>#VALUE!</v>
      </c>
      <c r="Y234" s="226" t="e">
        <f t="shared" si="99"/>
        <v>#VALUE!</v>
      </c>
      <c r="Z234" s="226" t="e">
        <f t="shared" si="99"/>
        <v>#VALUE!</v>
      </c>
      <c r="AA234" s="226" t="e">
        <f t="shared" si="99"/>
        <v>#VALUE!</v>
      </c>
      <c r="AB234" s="226" t="e">
        <f t="shared" si="99"/>
        <v>#VALUE!</v>
      </c>
      <c r="AC234" s="226" t="e">
        <f t="shared" si="99"/>
        <v>#VALUE!</v>
      </c>
      <c r="AD234" s="226" t="e">
        <f t="shared" si="99"/>
        <v>#VALUE!</v>
      </c>
      <c r="AE234" s="226" t="e">
        <f t="shared" si="99"/>
        <v>#VALUE!</v>
      </c>
      <c r="AF234" s="226" t="e">
        <f t="shared" si="99"/>
        <v>#VALUE!</v>
      </c>
      <c r="AG234" s="226" t="e">
        <f t="shared" si="99"/>
        <v>#VALUE!</v>
      </c>
      <c r="AH234" s="227" t="s">
        <v>177</v>
      </c>
      <c r="AI234" s="228">
        <f>+COUNTIFS(C235:AG235,"土",C236:AG236,"")+COUNTIFS(C235:AG235,"日",C236:AG236,"")</f>
        <v>0</v>
      </c>
    </row>
    <row r="235" spans="2:38" x14ac:dyDescent="0.15">
      <c r="B235" s="220" t="s">
        <v>65</v>
      </c>
      <c r="C235" s="229" t="str">
        <f>IFERROR(TEXT(WEEKDAY(+C234),"aaa"),"")</f>
        <v/>
      </c>
      <c r="D235" s="229" t="str">
        <f t="shared" ref="D235:AG235" si="100">IFERROR(TEXT(WEEKDAY(+D234),"aaa"),"")</f>
        <v/>
      </c>
      <c r="E235" s="229" t="str">
        <f t="shared" si="100"/>
        <v/>
      </c>
      <c r="F235" s="229" t="str">
        <f t="shared" si="100"/>
        <v/>
      </c>
      <c r="G235" s="229" t="str">
        <f t="shared" si="100"/>
        <v/>
      </c>
      <c r="H235" s="229" t="str">
        <f t="shared" si="100"/>
        <v/>
      </c>
      <c r="I235" s="229" t="str">
        <f t="shared" si="100"/>
        <v/>
      </c>
      <c r="J235" s="229" t="str">
        <f t="shared" si="100"/>
        <v/>
      </c>
      <c r="K235" s="229" t="str">
        <f t="shared" si="100"/>
        <v/>
      </c>
      <c r="L235" s="229" t="str">
        <f t="shared" si="100"/>
        <v/>
      </c>
      <c r="M235" s="229" t="str">
        <f t="shared" si="100"/>
        <v/>
      </c>
      <c r="N235" s="229" t="str">
        <f t="shared" si="100"/>
        <v/>
      </c>
      <c r="O235" s="229" t="str">
        <f t="shared" si="100"/>
        <v/>
      </c>
      <c r="P235" s="229" t="str">
        <f t="shared" si="100"/>
        <v/>
      </c>
      <c r="Q235" s="229" t="str">
        <f t="shared" si="100"/>
        <v/>
      </c>
      <c r="R235" s="229" t="str">
        <f t="shared" si="100"/>
        <v/>
      </c>
      <c r="S235" s="229" t="str">
        <f t="shared" si="100"/>
        <v/>
      </c>
      <c r="T235" s="229" t="str">
        <f t="shared" si="100"/>
        <v/>
      </c>
      <c r="U235" s="229" t="str">
        <f t="shared" si="100"/>
        <v/>
      </c>
      <c r="V235" s="229" t="str">
        <f t="shared" si="100"/>
        <v/>
      </c>
      <c r="W235" s="229" t="str">
        <f t="shared" si="100"/>
        <v/>
      </c>
      <c r="X235" s="229" t="str">
        <f t="shared" si="100"/>
        <v/>
      </c>
      <c r="Y235" s="229" t="str">
        <f t="shared" si="100"/>
        <v/>
      </c>
      <c r="Z235" s="229" t="str">
        <f t="shared" si="100"/>
        <v/>
      </c>
      <c r="AA235" s="229" t="str">
        <f t="shared" si="100"/>
        <v/>
      </c>
      <c r="AB235" s="229" t="str">
        <f t="shared" si="100"/>
        <v/>
      </c>
      <c r="AC235" s="229" t="str">
        <f t="shared" si="100"/>
        <v/>
      </c>
      <c r="AD235" s="229" t="str">
        <f t="shared" si="100"/>
        <v/>
      </c>
      <c r="AE235" s="229" t="str">
        <f t="shared" si="100"/>
        <v/>
      </c>
      <c r="AF235" s="229" t="str">
        <f t="shared" si="100"/>
        <v/>
      </c>
      <c r="AG235" s="229" t="str">
        <f t="shared" si="100"/>
        <v/>
      </c>
      <c r="AH235" s="227" t="s">
        <v>178</v>
      </c>
      <c r="AI235" s="228">
        <f>+COUNTIF(C236:AG236,"夏休")+COUNTIF(C236:AG236,"冬休")+COUNTIF(C236:AG236,"中止")</f>
        <v>0</v>
      </c>
    </row>
    <row r="236" spans="2:38" ht="13.5" customHeight="1" x14ac:dyDescent="0.15">
      <c r="B236" s="566" t="s">
        <v>149</v>
      </c>
      <c r="C236" s="568"/>
      <c r="D236" s="563"/>
      <c r="E236" s="563"/>
      <c r="F236" s="563"/>
      <c r="G236" s="563"/>
      <c r="H236" s="563"/>
      <c r="I236" s="563"/>
      <c r="J236" s="563"/>
      <c r="K236" s="563"/>
      <c r="L236" s="563"/>
      <c r="M236" s="563"/>
      <c r="N236" s="563"/>
      <c r="O236" s="563"/>
      <c r="P236" s="563"/>
      <c r="Q236" s="563"/>
      <c r="R236" s="563"/>
      <c r="S236" s="563"/>
      <c r="T236" s="563"/>
      <c r="U236" s="563"/>
      <c r="V236" s="563"/>
      <c r="W236" s="563"/>
      <c r="X236" s="563"/>
      <c r="Y236" s="563"/>
      <c r="Z236" s="563"/>
      <c r="AA236" s="563"/>
      <c r="AB236" s="563"/>
      <c r="AC236" s="563"/>
      <c r="AD236" s="563"/>
      <c r="AE236" s="563"/>
      <c r="AF236" s="563"/>
      <c r="AG236" s="589"/>
      <c r="AH236" s="230" t="s">
        <v>66</v>
      </c>
      <c r="AI236" s="231">
        <f>COUNT(C234:AG234)-AI235</f>
        <v>0</v>
      </c>
    </row>
    <row r="237" spans="2:38" ht="13.5" customHeight="1" x14ac:dyDescent="0.15">
      <c r="B237" s="567"/>
      <c r="C237" s="568"/>
      <c r="D237" s="563"/>
      <c r="E237" s="563"/>
      <c r="F237" s="563"/>
      <c r="G237" s="563"/>
      <c r="H237" s="563"/>
      <c r="I237" s="563"/>
      <c r="J237" s="563"/>
      <c r="K237" s="563"/>
      <c r="L237" s="563"/>
      <c r="M237" s="563"/>
      <c r="N237" s="563"/>
      <c r="O237" s="563"/>
      <c r="P237" s="563"/>
      <c r="Q237" s="563"/>
      <c r="R237" s="563"/>
      <c r="S237" s="563"/>
      <c r="T237" s="563"/>
      <c r="U237" s="563"/>
      <c r="V237" s="563"/>
      <c r="W237" s="563"/>
      <c r="X237" s="563"/>
      <c r="Y237" s="563"/>
      <c r="Z237" s="563"/>
      <c r="AA237" s="563"/>
      <c r="AB237" s="563"/>
      <c r="AC237" s="563"/>
      <c r="AD237" s="563"/>
      <c r="AE237" s="563"/>
      <c r="AF237" s="563"/>
      <c r="AG237" s="589"/>
      <c r="AH237" s="230" t="s">
        <v>67</v>
      </c>
      <c r="AI237" s="231">
        <f>+COUNTIF(C238:AG239,"休")</f>
        <v>0</v>
      </c>
      <c r="AJ237" s="232" t="e">
        <f>IF(AI238&gt;0.285,"",IF(AI237&lt;AI234,"←計画日数が足りません",""))</f>
        <v>#DIV/0!</v>
      </c>
    </row>
    <row r="238" spans="2:38" ht="13.5" customHeight="1" x14ac:dyDescent="0.15">
      <c r="B238" s="590" t="s">
        <v>60</v>
      </c>
      <c r="C238" s="591"/>
      <c r="D238" s="588"/>
      <c r="E238" s="588"/>
      <c r="F238" s="588"/>
      <c r="G238" s="588"/>
      <c r="H238" s="588"/>
      <c r="I238" s="588"/>
      <c r="J238" s="588"/>
      <c r="K238" s="588"/>
      <c r="L238" s="588"/>
      <c r="M238" s="588"/>
      <c r="N238" s="588"/>
      <c r="O238" s="588"/>
      <c r="P238" s="588"/>
      <c r="Q238" s="588"/>
      <c r="R238" s="588"/>
      <c r="S238" s="588"/>
      <c r="T238" s="588"/>
      <c r="U238" s="588"/>
      <c r="V238" s="588"/>
      <c r="W238" s="588"/>
      <c r="X238" s="588"/>
      <c r="Y238" s="588"/>
      <c r="Z238" s="588"/>
      <c r="AA238" s="588"/>
      <c r="AB238" s="588"/>
      <c r="AC238" s="588"/>
      <c r="AD238" s="588"/>
      <c r="AE238" s="588"/>
      <c r="AF238" s="588"/>
      <c r="AG238" s="606"/>
      <c r="AH238" s="230" t="s">
        <v>68</v>
      </c>
      <c r="AI238" s="233" t="e">
        <f>+AI237/AI236</f>
        <v>#DIV/0!</v>
      </c>
    </row>
    <row r="239" spans="2:38" x14ac:dyDescent="0.15">
      <c r="B239" s="590"/>
      <c r="C239" s="591"/>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606"/>
      <c r="AH239" s="230" t="s">
        <v>57</v>
      </c>
      <c r="AI239" s="231">
        <f>+COUNTA(C240:AG241)</f>
        <v>0</v>
      </c>
    </row>
    <row r="240" spans="2:38" x14ac:dyDescent="0.15">
      <c r="B240" s="594" t="s">
        <v>62</v>
      </c>
      <c r="C240" s="596"/>
      <c r="D240" s="592"/>
      <c r="E240" s="592"/>
      <c r="F240" s="592"/>
      <c r="G240" s="592"/>
      <c r="H240" s="592"/>
      <c r="I240" s="592"/>
      <c r="J240" s="592"/>
      <c r="K240" s="592"/>
      <c r="L240" s="592"/>
      <c r="M240" s="592"/>
      <c r="N240" s="592"/>
      <c r="O240" s="592"/>
      <c r="P240" s="592"/>
      <c r="Q240" s="592"/>
      <c r="R240" s="592"/>
      <c r="S240" s="592"/>
      <c r="T240" s="592"/>
      <c r="U240" s="592"/>
      <c r="V240" s="592"/>
      <c r="W240" s="592"/>
      <c r="X240" s="592"/>
      <c r="Y240" s="592"/>
      <c r="Z240" s="592"/>
      <c r="AA240" s="592"/>
      <c r="AB240" s="592"/>
      <c r="AC240" s="592"/>
      <c r="AD240" s="592"/>
      <c r="AE240" s="592"/>
      <c r="AF240" s="592"/>
      <c r="AG240" s="609"/>
      <c r="AH240" s="234" t="s">
        <v>69</v>
      </c>
      <c r="AI240" s="235" t="e">
        <f>+AI239/AI236</f>
        <v>#DIV/0!</v>
      </c>
      <c r="AL240" s="199">
        <f>+COUNTIF(C238:AG239,"休")</f>
        <v>0</v>
      </c>
    </row>
    <row r="241" spans="2:38" x14ac:dyDescent="0.15">
      <c r="B241" s="595"/>
      <c r="C241" s="597"/>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610"/>
      <c r="AH241" s="236" t="s">
        <v>153</v>
      </c>
      <c r="AI241" s="237" t="str">
        <f>IF(7&gt;AI236,"対象外",IF(OR(AI239&gt;=AI234,AI240&gt;=0.285),"OK","NG"))</f>
        <v>対象外</v>
      </c>
      <c r="AJ241" s="232" t="str">
        <f>IF(AI241="対象外","←７日間に満たない期間は達成判定の対象外",IF(AI241="NG","←月単位未達成","←月単位達成"))</f>
        <v>←７日間に満たない期間は達成判定の対象外</v>
      </c>
      <c r="AL241" s="238" t="str">
        <f>IF(7&gt;AI236,"対象外",IF(AL240&gt;=AI234,"OK","NG"))</f>
        <v>対象外</v>
      </c>
    </row>
    <row r="242" spans="2:38" hidden="1" x14ac:dyDescent="0.15">
      <c r="B242" s="239" t="s">
        <v>207</v>
      </c>
      <c r="C242" s="240" t="e">
        <f t="shared" ref="C242:AG242" si="101">IF(AND(DAY(C234)&gt;=22,DAY(C234)&lt;=28,C235="土"),1,0)</f>
        <v>#VALUE!</v>
      </c>
      <c r="D242" s="240" t="e">
        <f t="shared" si="101"/>
        <v>#VALUE!</v>
      </c>
      <c r="E242" s="240" t="e">
        <f t="shared" si="101"/>
        <v>#VALUE!</v>
      </c>
      <c r="F242" s="240" t="e">
        <f t="shared" si="101"/>
        <v>#VALUE!</v>
      </c>
      <c r="G242" s="240" t="e">
        <f t="shared" si="101"/>
        <v>#VALUE!</v>
      </c>
      <c r="H242" s="240" t="e">
        <f t="shared" si="101"/>
        <v>#VALUE!</v>
      </c>
      <c r="I242" s="240" t="e">
        <f t="shared" si="101"/>
        <v>#VALUE!</v>
      </c>
      <c r="J242" s="240" t="e">
        <f t="shared" si="101"/>
        <v>#VALUE!</v>
      </c>
      <c r="K242" s="240" t="e">
        <f t="shared" si="101"/>
        <v>#VALUE!</v>
      </c>
      <c r="L242" s="240" t="e">
        <f t="shared" si="101"/>
        <v>#VALUE!</v>
      </c>
      <c r="M242" s="240" t="e">
        <f t="shared" si="101"/>
        <v>#VALUE!</v>
      </c>
      <c r="N242" s="240" t="e">
        <f t="shared" si="101"/>
        <v>#VALUE!</v>
      </c>
      <c r="O242" s="240" t="e">
        <f t="shared" si="101"/>
        <v>#VALUE!</v>
      </c>
      <c r="P242" s="240" t="e">
        <f t="shared" si="101"/>
        <v>#VALUE!</v>
      </c>
      <c r="Q242" s="240" t="e">
        <f t="shared" si="101"/>
        <v>#VALUE!</v>
      </c>
      <c r="R242" s="240" t="e">
        <f t="shared" si="101"/>
        <v>#VALUE!</v>
      </c>
      <c r="S242" s="240" t="e">
        <f t="shared" si="101"/>
        <v>#VALUE!</v>
      </c>
      <c r="T242" s="240" t="e">
        <f t="shared" si="101"/>
        <v>#VALUE!</v>
      </c>
      <c r="U242" s="240" t="e">
        <f t="shared" si="101"/>
        <v>#VALUE!</v>
      </c>
      <c r="V242" s="240" t="e">
        <f t="shared" si="101"/>
        <v>#VALUE!</v>
      </c>
      <c r="W242" s="240" t="e">
        <f t="shared" si="101"/>
        <v>#VALUE!</v>
      </c>
      <c r="X242" s="240" t="e">
        <f t="shared" si="101"/>
        <v>#VALUE!</v>
      </c>
      <c r="Y242" s="240" t="e">
        <f t="shared" si="101"/>
        <v>#VALUE!</v>
      </c>
      <c r="Z242" s="240" t="e">
        <f t="shared" si="101"/>
        <v>#VALUE!</v>
      </c>
      <c r="AA242" s="240" t="e">
        <f t="shared" si="101"/>
        <v>#VALUE!</v>
      </c>
      <c r="AB242" s="240" t="e">
        <f t="shared" si="101"/>
        <v>#VALUE!</v>
      </c>
      <c r="AC242" s="240" t="e">
        <f t="shared" si="101"/>
        <v>#VALUE!</v>
      </c>
      <c r="AD242" s="240" t="e">
        <f t="shared" si="101"/>
        <v>#VALUE!</v>
      </c>
      <c r="AE242" s="240" t="e">
        <f t="shared" si="101"/>
        <v>#VALUE!</v>
      </c>
      <c r="AF242" s="240" t="e">
        <f t="shared" si="101"/>
        <v>#VALUE!</v>
      </c>
      <c r="AG242" s="240" t="e">
        <f t="shared" si="101"/>
        <v>#VALUE!</v>
      </c>
      <c r="AH242" s="241" t="s">
        <v>179</v>
      </c>
      <c r="AI242" s="242">
        <f>_xlfn.AGGREGATE(9,6,C242:AG242)</f>
        <v>0</v>
      </c>
      <c r="AJ242" s="232"/>
    </row>
    <row r="243" spans="2:38" hidden="1" x14ac:dyDescent="0.15">
      <c r="B243" s="239" t="s">
        <v>208</v>
      </c>
      <c r="C243" s="243" t="e">
        <f t="shared" ref="C243:AG243" si="102">IF(AND(DAY(C234)&gt;=22,DAY(C234)&lt;=28,C235="土",OR(C240="休",C240="雨")),1,0)</f>
        <v>#VALUE!</v>
      </c>
      <c r="D243" s="243" t="e">
        <f t="shared" si="102"/>
        <v>#VALUE!</v>
      </c>
      <c r="E243" s="243" t="e">
        <f t="shared" si="102"/>
        <v>#VALUE!</v>
      </c>
      <c r="F243" s="243" t="e">
        <f t="shared" si="102"/>
        <v>#VALUE!</v>
      </c>
      <c r="G243" s="243" t="e">
        <f t="shared" si="102"/>
        <v>#VALUE!</v>
      </c>
      <c r="H243" s="243" t="e">
        <f t="shared" si="102"/>
        <v>#VALUE!</v>
      </c>
      <c r="I243" s="243" t="e">
        <f t="shared" si="102"/>
        <v>#VALUE!</v>
      </c>
      <c r="J243" s="243" t="e">
        <f t="shared" si="102"/>
        <v>#VALUE!</v>
      </c>
      <c r="K243" s="243" t="e">
        <f t="shared" si="102"/>
        <v>#VALUE!</v>
      </c>
      <c r="L243" s="243" t="e">
        <f t="shared" si="102"/>
        <v>#VALUE!</v>
      </c>
      <c r="M243" s="243" t="e">
        <f t="shared" si="102"/>
        <v>#VALUE!</v>
      </c>
      <c r="N243" s="243" t="e">
        <f t="shared" si="102"/>
        <v>#VALUE!</v>
      </c>
      <c r="O243" s="243" t="e">
        <f t="shared" si="102"/>
        <v>#VALUE!</v>
      </c>
      <c r="P243" s="243" t="e">
        <f t="shared" si="102"/>
        <v>#VALUE!</v>
      </c>
      <c r="Q243" s="243" t="e">
        <f t="shared" si="102"/>
        <v>#VALUE!</v>
      </c>
      <c r="R243" s="243" t="e">
        <f t="shared" si="102"/>
        <v>#VALUE!</v>
      </c>
      <c r="S243" s="243" t="e">
        <f t="shared" si="102"/>
        <v>#VALUE!</v>
      </c>
      <c r="T243" s="243" t="e">
        <f t="shared" si="102"/>
        <v>#VALUE!</v>
      </c>
      <c r="U243" s="243" t="e">
        <f t="shared" si="102"/>
        <v>#VALUE!</v>
      </c>
      <c r="V243" s="243" t="e">
        <f t="shared" si="102"/>
        <v>#VALUE!</v>
      </c>
      <c r="W243" s="243" t="e">
        <f t="shared" si="102"/>
        <v>#VALUE!</v>
      </c>
      <c r="X243" s="243" t="e">
        <f t="shared" si="102"/>
        <v>#VALUE!</v>
      </c>
      <c r="Y243" s="243" t="e">
        <f t="shared" si="102"/>
        <v>#VALUE!</v>
      </c>
      <c r="Z243" s="243" t="e">
        <f t="shared" si="102"/>
        <v>#VALUE!</v>
      </c>
      <c r="AA243" s="243" t="e">
        <f t="shared" si="102"/>
        <v>#VALUE!</v>
      </c>
      <c r="AB243" s="243" t="e">
        <f t="shared" si="102"/>
        <v>#VALUE!</v>
      </c>
      <c r="AC243" s="243" t="e">
        <f t="shared" si="102"/>
        <v>#VALUE!</v>
      </c>
      <c r="AD243" s="243" t="e">
        <f t="shared" si="102"/>
        <v>#VALUE!</v>
      </c>
      <c r="AE243" s="243" t="e">
        <f t="shared" si="102"/>
        <v>#VALUE!</v>
      </c>
      <c r="AF243" s="243" t="e">
        <f t="shared" si="102"/>
        <v>#VALUE!</v>
      </c>
      <c r="AG243" s="243" t="e">
        <f t="shared" si="102"/>
        <v>#VALUE!</v>
      </c>
      <c r="AH243" s="241" t="s">
        <v>180</v>
      </c>
      <c r="AI243" s="242">
        <f>_xlfn.AGGREGATE(9,6,C243:AG243)</f>
        <v>0</v>
      </c>
      <c r="AJ243" s="232"/>
    </row>
    <row r="244" spans="2:38" hidden="1" x14ac:dyDescent="0.15">
      <c r="B244" s="239" t="s">
        <v>209</v>
      </c>
      <c r="C244" s="240" t="e">
        <f>IF(AND(DAY(C234)&gt;=8,DAY(C234)&lt;=14,C235="土"),1,0)</f>
        <v>#VALUE!</v>
      </c>
      <c r="D244" s="240" t="e">
        <f>IF(AND(DAY(D234)&gt;=8,DAY(D234)&lt;=14,D235="土"),1,0)</f>
        <v>#VALUE!</v>
      </c>
      <c r="E244" s="240" t="e">
        <f t="shared" ref="E244:AG244" si="103">IF(AND(DAY(E234)&gt;=8,DAY(E234)&lt;=14,E235="土"),1,0)</f>
        <v>#VALUE!</v>
      </c>
      <c r="F244" s="240" t="e">
        <f t="shared" si="103"/>
        <v>#VALUE!</v>
      </c>
      <c r="G244" s="240" t="e">
        <f t="shared" si="103"/>
        <v>#VALUE!</v>
      </c>
      <c r="H244" s="240" t="e">
        <f t="shared" si="103"/>
        <v>#VALUE!</v>
      </c>
      <c r="I244" s="240" t="e">
        <f t="shared" si="103"/>
        <v>#VALUE!</v>
      </c>
      <c r="J244" s="240" t="e">
        <f t="shared" si="103"/>
        <v>#VALUE!</v>
      </c>
      <c r="K244" s="240" t="e">
        <f t="shared" si="103"/>
        <v>#VALUE!</v>
      </c>
      <c r="L244" s="240" t="e">
        <f t="shared" si="103"/>
        <v>#VALUE!</v>
      </c>
      <c r="M244" s="240" t="e">
        <f t="shared" si="103"/>
        <v>#VALUE!</v>
      </c>
      <c r="N244" s="240" t="e">
        <f t="shared" si="103"/>
        <v>#VALUE!</v>
      </c>
      <c r="O244" s="240" t="e">
        <f t="shared" si="103"/>
        <v>#VALUE!</v>
      </c>
      <c r="P244" s="240" t="e">
        <f t="shared" si="103"/>
        <v>#VALUE!</v>
      </c>
      <c r="Q244" s="240" t="e">
        <f t="shared" si="103"/>
        <v>#VALUE!</v>
      </c>
      <c r="R244" s="240" t="e">
        <f t="shared" si="103"/>
        <v>#VALUE!</v>
      </c>
      <c r="S244" s="240" t="e">
        <f t="shared" si="103"/>
        <v>#VALUE!</v>
      </c>
      <c r="T244" s="240" t="e">
        <f t="shared" si="103"/>
        <v>#VALUE!</v>
      </c>
      <c r="U244" s="240" t="e">
        <f t="shared" si="103"/>
        <v>#VALUE!</v>
      </c>
      <c r="V244" s="240" t="e">
        <f t="shared" si="103"/>
        <v>#VALUE!</v>
      </c>
      <c r="W244" s="240" t="e">
        <f t="shared" si="103"/>
        <v>#VALUE!</v>
      </c>
      <c r="X244" s="240" t="e">
        <f t="shared" si="103"/>
        <v>#VALUE!</v>
      </c>
      <c r="Y244" s="240" t="e">
        <f t="shared" si="103"/>
        <v>#VALUE!</v>
      </c>
      <c r="Z244" s="240" t="e">
        <f t="shared" si="103"/>
        <v>#VALUE!</v>
      </c>
      <c r="AA244" s="240" t="e">
        <f t="shared" si="103"/>
        <v>#VALUE!</v>
      </c>
      <c r="AB244" s="240" t="e">
        <f t="shared" si="103"/>
        <v>#VALUE!</v>
      </c>
      <c r="AC244" s="240" t="e">
        <f t="shared" si="103"/>
        <v>#VALUE!</v>
      </c>
      <c r="AD244" s="240" t="e">
        <f t="shared" si="103"/>
        <v>#VALUE!</v>
      </c>
      <c r="AE244" s="240" t="e">
        <f t="shared" si="103"/>
        <v>#VALUE!</v>
      </c>
      <c r="AF244" s="240" t="e">
        <f t="shared" si="103"/>
        <v>#VALUE!</v>
      </c>
      <c r="AG244" s="240" t="e">
        <f t="shared" si="103"/>
        <v>#VALUE!</v>
      </c>
      <c r="AH244" s="241" t="s">
        <v>179</v>
      </c>
      <c r="AI244" s="242">
        <f>_xlfn.AGGREGATE(9,6,C244:AG244)</f>
        <v>0</v>
      </c>
      <c r="AJ244" s="232"/>
    </row>
    <row r="245" spans="2:38" hidden="1" x14ac:dyDescent="0.15">
      <c r="B245" s="239" t="s">
        <v>210</v>
      </c>
      <c r="C245" s="243" t="e">
        <f>IF(AND(DAY(C234)&gt;=8,DAY(C234)&lt;=14,C235="土",OR(C240="休",C240="雨")),1,0)</f>
        <v>#VALUE!</v>
      </c>
      <c r="D245" s="243" t="e">
        <f>IF(AND(DAY(D234)&gt;=8,DAY(D234)&lt;=14,D235="土",OR(D240="休",D240="雨")),1,0)</f>
        <v>#VALUE!</v>
      </c>
      <c r="E245" s="243" t="e">
        <f t="shared" ref="E245:AG245" si="104">IF(AND(DAY(E234)&gt;=8,DAY(E234)&lt;=14,E235="土",OR(E240="休",E240="雨")),1,0)</f>
        <v>#VALUE!</v>
      </c>
      <c r="F245" s="243" t="e">
        <f t="shared" si="104"/>
        <v>#VALUE!</v>
      </c>
      <c r="G245" s="243" t="e">
        <f t="shared" si="104"/>
        <v>#VALUE!</v>
      </c>
      <c r="H245" s="243" t="e">
        <f t="shared" si="104"/>
        <v>#VALUE!</v>
      </c>
      <c r="I245" s="243" t="e">
        <f t="shared" si="104"/>
        <v>#VALUE!</v>
      </c>
      <c r="J245" s="243" t="e">
        <f t="shared" si="104"/>
        <v>#VALUE!</v>
      </c>
      <c r="K245" s="243" t="e">
        <f t="shared" si="104"/>
        <v>#VALUE!</v>
      </c>
      <c r="L245" s="243" t="e">
        <f t="shared" si="104"/>
        <v>#VALUE!</v>
      </c>
      <c r="M245" s="243" t="e">
        <f t="shared" si="104"/>
        <v>#VALUE!</v>
      </c>
      <c r="N245" s="243" t="e">
        <f t="shared" si="104"/>
        <v>#VALUE!</v>
      </c>
      <c r="O245" s="243" t="e">
        <f t="shared" si="104"/>
        <v>#VALUE!</v>
      </c>
      <c r="P245" s="243" t="e">
        <f t="shared" si="104"/>
        <v>#VALUE!</v>
      </c>
      <c r="Q245" s="243" t="e">
        <f t="shared" si="104"/>
        <v>#VALUE!</v>
      </c>
      <c r="R245" s="243" t="e">
        <f t="shared" si="104"/>
        <v>#VALUE!</v>
      </c>
      <c r="S245" s="243" t="e">
        <f t="shared" si="104"/>
        <v>#VALUE!</v>
      </c>
      <c r="T245" s="243" t="e">
        <f t="shared" si="104"/>
        <v>#VALUE!</v>
      </c>
      <c r="U245" s="243" t="e">
        <f t="shared" si="104"/>
        <v>#VALUE!</v>
      </c>
      <c r="V245" s="243" t="e">
        <f t="shared" si="104"/>
        <v>#VALUE!</v>
      </c>
      <c r="W245" s="243" t="e">
        <f t="shared" si="104"/>
        <v>#VALUE!</v>
      </c>
      <c r="X245" s="243" t="e">
        <f t="shared" si="104"/>
        <v>#VALUE!</v>
      </c>
      <c r="Y245" s="243" t="e">
        <f t="shared" si="104"/>
        <v>#VALUE!</v>
      </c>
      <c r="Z245" s="243" t="e">
        <f t="shared" si="104"/>
        <v>#VALUE!</v>
      </c>
      <c r="AA245" s="243" t="e">
        <f t="shared" si="104"/>
        <v>#VALUE!</v>
      </c>
      <c r="AB245" s="243" t="e">
        <f t="shared" si="104"/>
        <v>#VALUE!</v>
      </c>
      <c r="AC245" s="243" t="e">
        <f t="shared" si="104"/>
        <v>#VALUE!</v>
      </c>
      <c r="AD245" s="243" t="e">
        <f t="shared" si="104"/>
        <v>#VALUE!</v>
      </c>
      <c r="AE245" s="243" t="e">
        <f t="shared" si="104"/>
        <v>#VALUE!</v>
      </c>
      <c r="AF245" s="243" t="e">
        <f t="shared" si="104"/>
        <v>#VALUE!</v>
      </c>
      <c r="AG245" s="243" t="e">
        <f t="shared" si="104"/>
        <v>#VALUE!</v>
      </c>
      <c r="AH245" s="241" t="s">
        <v>180</v>
      </c>
      <c r="AI245" s="242">
        <f>_xlfn.AGGREGATE(9,6,C245:AG245)</f>
        <v>0</v>
      </c>
      <c r="AJ245" s="232"/>
    </row>
    <row r="247" spans="2:38" hidden="1" x14ac:dyDescent="0.15">
      <c r="C247" s="199" t="e">
        <f>YEAR(C250)</f>
        <v>#VALUE!</v>
      </c>
      <c r="D247" s="199" t="e">
        <f>MONTH(C250)</f>
        <v>#VALUE!</v>
      </c>
    </row>
    <row r="248" spans="2:38" x14ac:dyDescent="0.15">
      <c r="B248" s="203" t="s">
        <v>141</v>
      </c>
      <c r="C248" s="598" t="e">
        <f>C250</f>
        <v>#VALUE!</v>
      </c>
      <c r="D248" s="564"/>
      <c r="E248" s="564"/>
      <c r="F248" s="564"/>
      <c r="G248" s="564"/>
      <c r="H248" s="564"/>
      <c r="I248" s="564"/>
      <c r="J248" s="564"/>
      <c r="K248" s="564"/>
      <c r="L248" s="564"/>
      <c r="M248" s="564"/>
      <c r="N248" s="564"/>
      <c r="O248" s="564"/>
      <c r="P248" s="564"/>
      <c r="Q248" s="564"/>
      <c r="R248" s="564"/>
      <c r="S248" s="564"/>
      <c r="T248" s="564"/>
      <c r="U248" s="564"/>
      <c r="V248" s="564"/>
      <c r="W248" s="564"/>
      <c r="X248" s="564"/>
      <c r="Y248" s="564"/>
      <c r="Z248" s="564"/>
      <c r="AA248" s="564"/>
      <c r="AB248" s="564"/>
      <c r="AC248" s="564"/>
      <c r="AD248" s="564"/>
      <c r="AE248" s="564"/>
      <c r="AF248" s="564"/>
      <c r="AG248" s="564"/>
      <c r="AH248" s="564"/>
      <c r="AI248" s="565"/>
    </row>
    <row r="249" spans="2:38" hidden="1" x14ac:dyDescent="0.15">
      <c r="B249" s="245"/>
      <c r="C249" s="226" t="e">
        <f>DATE($C247,$D247,1)</f>
        <v>#VALUE!</v>
      </c>
      <c r="D249" s="226" t="e">
        <f t="shared" ref="D249:AG249" si="105">C249+1</f>
        <v>#VALUE!</v>
      </c>
      <c r="E249" s="226" t="e">
        <f t="shared" si="105"/>
        <v>#VALUE!</v>
      </c>
      <c r="F249" s="226" t="e">
        <f t="shared" si="105"/>
        <v>#VALUE!</v>
      </c>
      <c r="G249" s="226" t="e">
        <f t="shared" si="105"/>
        <v>#VALUE!</v>
      </c>
      <c r="H249" s="226" t="e">
        <f t="shared" si="105"/>
        <v>#VALUE!</v>
      </c>
      <c r="I249" s="226" t="e">
        <f t="shared" si="105"/>
        <v>#VALUE!</v>
      </c>
      <c r="J249" s="226" t="e">
        <f t="shared" si="105"/>
        <v>#VALUE!</v>
      </c>
      <c r="K249" s="226" t="e">
        <f t="shared" si="105"/>
        <v>#VALUE!</v>
      </c>
      <c r="L249" s="226" t="e">
        <f t="shared" si="105"/>
        <v>#VALUE!</v>
      </c>
      <c r="M249" s="226" t="e">
        <f t="shared" si="105"/>
        <v>#VALUE!</v>
      </c>
      <c r="N249" s="226" t="e">
        <f t="shared" si="105"/>
        <v>#VALUE!</v>
      </c>
      <c r="O249" s="226" t="e">
        <f t="shared" si="105"/>
        <v>#VALUE!</v>
      </c>
      <c r="P249" s="226" t="e">
        <f t="shared" si="105"/>
        <v>#VALUE!</v>
      </c>
      <c r="Q249" s="226" t="e">
        <f t="shared" si="105"/>
        <v>#VALUE!</v>
      </c>
      <c r="R249" s="226" t="e">
        <f t="shared" si="105"/>
        <v>#VALUE!</v>
      </c>
      <c r="S249" s="226" t="e">
        <f t="shared" si="105"/>
        <v>#VALUE!</v>
      </c>
      <c r="T249" s="226" t="e">
        <f t="shared" si="105"/>
        <v>#VALUE!</v>
      </c>
      <c r="U249" s="226" t="e">
        <f t="shared" si="105"/>
        <v>#VALUE!</v>
      </c>
      <c r="V249" s="226" t="e">
        <f t="shared" si="105"/>
        <v>#VALUE!</v>
      </c>
      <c r="W249" s="226" t="e">
        <f t="shared" si="105"/>
        <v>#VALUE!</v>
      </c>
      <c r="X249" s="226" t="e">
        <f t="shared" si="105"/>
        <v>#VALUE!</v>
      </c>
      <c r="Y249" s="226" t="e">
        <f t="shared" si="105"/>
        <v>#VALUE!</v>
      </c>
      <c r="Z249" s="226" t="e">
        <f t="shared" si="105"/>
        <v>#VALUE!</v>
      </c>
      <c r="AA249" s="226" t="e">
        <f t="shared" si="105"/>
        <v>#VALUE!</v>
      </c>
      <c r="AB249" s="226" t="e">
        <f t="shared" si="105"/>
        <v>#VALUE!</v>
      </c>
      <c r="AC249" s="226" t="e">
        <f t="shared" si="105"/>
        <v>#VALUE!</v>
      </c>
      <c r="AD249" s="226" t="e">
        <f t="shared" si="105"/>
        <v>#VALUE!</v>
      </c>
      <c r="AE249" s="226" t="e">
        <f t="shared" si="105"/>
        <v>#VALUE!</v>
      </c>
      <c r="AF249" s="226" t="e">
        <f t="shared" si="105"/>
        <v>#VALUE!</v>
      </c>
      <c r="AG249" s="226" t="e">
        <f t="shared" si="105"/>
        <v>#VALUE!</v>
      </c>
      <c r="AH249" s="246"/>
      <c r="AI249" s="247"/>
    </row>
    <row r="250" spans="2:38" x14ac:dyDescent="0.15">
      <c r="B250" s="248" t="s">
        <v>145</v>
      </c>
      <c r="C250" s="249" t="e">
        <f>IF(EDATE(C233,1)&gt;$G$5,"",EDATE(C233,1))</f>
        <v>#VALUE!</v>
      </c>
      <c r="D250" s="226" t="e">
        <f t="shared" ref="D250:AG250" si="106">IF(D249&gt;$G$5,"",IF(C250=EOMONTH(DATE($C247,$D247,1),0),"",IF(C250="","",C250+1)))</f>
        <v>#VALUE!</v>
      </c>
      <c r="E250" s="226" t="e">
        <f t="shared" si="106"/>
        <v>#VALUE!</v>
      </c>
      <c r="F250" s="226" t="e">
        <f t="shared" si="106"/>
        <v>#VALUE!</v>
      </c>
      <c r="G250" s="226" t="e">
        <f t="shared" si="106"/>
        <v>#VALUE!</v>
      </c>
      <c r="H250" s="226" t="e">
        <f t="shared" si="106"/>
        <v>#VALUE!</v>
      </c>
      <c r="I250" s="226" t="e">
        <f t="shared" si="106"/>
        <v>#VALUE!</v>
      </c>
      <c r="J250" s="226" t="e">
        <f t="shared" si="106"/>
        <v>#VALUE!</v>
      </c>
      <c r="K250" s="226" t="e">
        <f t="shared" si="106"/>
        <v>#VALUE!</v>
      </c>
      <c r="L250" s="226" t="e">
        <f t="shared" si="106"/>
        <v>#VALUE!</v>
      </c>
      <c r="M250" s="226" t="e">
        <f t="shared" si="106"/>
        <v>#VALUE!</v>
      </c>
      <c r="N250" s="226" t="e">
        <f t="shared" si="106"/>
        <v>#VALUE!</v>
      </c>
      <c r="O250" s="226" t="e">
        <f t="shared" si="106"/>
        <v>#VALUE!</v>
      </c>
      <c r="P250" s="226" t="e">
        <f t="shared" si="106"/>
        <v>#VALUE!</v>
      </c>
      <c r="Q250" s="226" t="e">
        <f t="shared" si="106"/>
        <v>#VALUE!</v>
      </c>
      <c r="R250" s="226" t="e">
        <f t="shared" si="106"/>
        <v>#VALUE!</v>
      </c>
      <c r="S250" s="226" t="e">
        <f t="shared" si="106"/>
        <v>#VALUE!</v>
      </c>
      <c r="T250" s="226" t="e">
        <f t="shared" si="106"/>
        <v>#VALUE!</v>
      </c>
      <c r="U250" s="226" t="e">
        <f t="shared" si="106"/>
        <v>#VALUE!</v>
      </c>
      <c r="V250" s="226" t="e">
        <f t="shared" si="106"/>
        <v>#VALUE!</v>
      </c>
      <c r="W250" s="226" t="e">
        <f t="shared" si="106"/>
        <v>#VALUE!</v>
      </c>
      <c r="X250" s="226" t="e">
        <f t="shared" si="106"/>
        <v>#VALUE!</v>
      </c>
      <c r="Y250" s="226" t="e">
        <f t="shared" si="106"/>
        <v>#VALUE!</v>
      </c>
      <c r="Z250" s="226" t="e">
        <f t="shared" si="106"/>
        <v>#VALUE!</v>
      </c>
      <c r="AA250" s="226" t="e">
        <f t="shared" si="106"/>
        <v>#VALUE!</v>
      </c>
      <c r="AB250" s="226" t="e">
        <f t="shared" si="106"/>
        <v>#VALUE!</v>
      </c>
      <c r="AC250" s="226" t="e">
        <f t="shared" si="106"/>
        <v>#VALUE!</v>
      </c>
      <c r="AD250" s="226" t="e">
        <f t="shared" si="106"/>
        <v>#VALUE!</v>
      </c>
      <c r="AE250" s="226" t="e">
        <f t="shared" si="106"/>
        <v>#VALUE!</v>
      </c>
      <c r="AF250" s="226" t="e">
        <f t="shared" si="106"/>
        <v>#VALUE!</v>
      </c>
      <c r="AG250" s="226" t="e">
        <f t="shared" si="106"/>
        <v>#VALUE!</v>
      </c>
      <c r="AH250" s="227" t="s">
        <v>177</v>
      </c>
      <c r="AI250" s="228">
        <f>+COUNTIFS(C251:AG251,"土",C252:AG252,"")+COUNTIFS(C251:AG251,"日",C252:AG252,"")</f>
        <v>0</v>
      </c>
    </row>
    <row r="251" spans="2:38" x14ac:dyDescent="0.15">
      <c r="B251" s="220" t="s">
        <v>65</v>
      </c>
      <c r="C251" s="229" t="str">
        <f>IFERROR(TEXT(WEEKDAY(+C250),"aaa"),"")</f>
        <v/>
      </c>
      <c r="D251" s="229" t="str">
        <f t="shared" ref="D251:AG251" si="107">IFERROR(TEXT(WEEKDAY(+D250),"aaa"),"")</f>
        <v/>
      </c>
      <c r="E251" s="229" t="str">
        <f t="shared" si="107"/>
        <v/>
      </c>
      <c r="F251" s="229" t="str">
        <f t="shared" si="107"/>
        <v/>
      </c>
      <c r="G251" s="229" t="str">
        <f t="shared" si="107"/>
        <v/>
      </c>
      <c r="H251" s="229" t="str">
        <f t="shared" si="107"/>
        <v/>
      </c>
      <c r="I251" s="229" t="str">
        <f t="shared" si="107"/>
        <v/>
      </c>
      <c r="J251" s="229" t="str">
        <f t="shared" si="107"/>
        <v/>
      </c>
      <c r="K251" s="229" t="str">
        <f t="shared" si="107"/>
        <v/>
      </c>
      <c r="L251" s="229" t="str">
        <f t="shared" si="107"/>
        <v/>
      </c>
      <c r="M251" s="229" t="str">
        <f t="shared" si="107"/>
        <v/>
      </c>
      <c r="N251" s="229" t="str">
        <f t="shared" si="107"/>
        <v/>
      </c>
      <c r="O251" s="229" t="str">
        <f t="shared" si="107"/>
        <v/>
      </c>
      <c r="P251" s="229" t="str">
        <f t="shared" si="107"/>
        <v/>
      </c>
      <c r="Q251" s="229" t="str">
        <f t="shared" si="107"/>
        <v/>
      </c>
      <c r="R251" s="229" t="str">
        <f t="shared" si="107"/>
        <v/>
      </c>
      <c r="S251" s="229" t="str">
        <f t="shared" si="107"/>
        <v/>
      </c>
      <c r="T251" s="229" t="str">
        <f t="shared" si="107"/>
        <v/>
      </c>
      <c r="U251" s="229" t="str">
        <f t="shared" si="107"/>
        <v/>
      </c>
      <c r="V251" s="229" t="str">
        <f t="shared" si="107"/>
        <v/>
      </c>
      <c r="W251" s="229" t="str">
        <f t="shared" si="107"/>
        <v/>
      </c>
      <c r="X251" s="229" t="str">
        <f t="shared" si="107"/>
        <v/>
      </c>
      <c r="Y251" s="229" t="str">
        <f t="shared" si="107"/>
        <v/>
      </c>
      <c r="Z251" s="229" t="str">
        <f t="shared" si="107"/>
        <v/>
      </c>
      <c r="AA251" s="229" t="str">
        <f t="shared" si="107"/>
        <v/>
      </c>
      <c r="AB251" s="229" t="str">
        <f t="shared" si="107"/>
        <v/>
      </c>
      <c r="AC251" s="229" t="str">
        <f t="shared" si="107"/>
        <v/>
      </c>
      <c r="AD251" s="229" t="str">
        <f t="shared" si="107"/>
        <v/>
      </c>
      <c r="AE251" s="229" t="str">
        <f t="shared" si="107"/>
        <v/>
      </c>
      <c r="AF251" s="229" t="str">
        <f t="shared" si="107"/>
        <v/>
      </c>
      <c r="AG251" s="229" t="str">
        <f t="shared" si="107"/>
        <v/>
      </c>
      <c r="AH251" s="227" t="s">
        <v>178</v>
      </c>
      <c r="AI251" s="228">
        <f>+COUNTIF(C252:AG252,"夏休")+COUNTIF(C252:AG252,"冬休")+COUNTIF(C252:AG252,"中止")</f>
        <v>0</v>
      </c>
    </row>
    <row r="252" spans="2:38" ht="13.5" customHeight="1" x14ac:dyDescent="0.15">
      <c r="B252" s="566" t="s">
        <v>149</v>
      </c>
      <c r="C252" s="568"/>
      <c r="D252" s="563"/>
      <c r="E252" s="563"/>
      <c r="F252" s="563"/>
      <c r="G252" s="563"/>
      <c r="H252" s="563"/>
      <c r="I252" s="563"/>
      <c r="J252" s="563"/>
      <c r="K252" s="563"/>
      <c r="L252" s="563"/>
      <c r="M252" s="563"/>
      <c r="N252" s="563"/>
      <c r="O252" s="563"/>
      <c r="P252" s="563"/>
      <c r="Q252" s="563"/>
      <c r="R252" s="563"/>
      <c r="S252" s="563"/>
      <c r="T252" s="563"/>
      <c r="U252" s="563"/>
      <c r="V252" s="563"/>
      <c r="W252" s="563"/>
      <c r="X252" s="563"/>
      <c r="Y252" s="563"/>
      <c r="Z252" s="563"/>
      <c r="AA252" s="563"/>
      <c r="AB252" s="563"/>
      <c r="AC252" s="563"/>
      <c r="AD252" s="563"/>
      <c r="AE252" s="563"/>
      <c r="AF252" s="563"/>
      <c r="AG252" s="589"/>
      <c r="AH252" s="230" t="s">
        <v>66</v>
      </c>
      <c r="AI252" s="231">
        <f>COUNT(C250:AG250)-AI251</f>
        <v>0</v>
      </c>
    </row>
    <row r="253" spans="2:38" ht="13.5" customHeight="1" x14ac:dyDescent="0.15">
      <c r="B253" s="567"/>
      <c r="C253" s="568"/>
      <c r="D253" s="563"/>
      <c r="E253" s="563"/>
      <c r="F253" s="563"/>
      <c r="G253" s="563"/>
      <c r="H253" s="563"/>
      <c r="I253" s="563"/>
      <c r="J253" s="563"/>
      <c r="K253" s="563"/>
      <c r="L253" s="563"/>
      <c r="M253" s="563"/>
      <c r="N253" s="563"/>
      <c r="O253" s="563"/>
      <c r="P253" s="563"/>
      <c r="Q253" s="563"/>
      <c r="R253" s="563"/>
      <c r="S253" s="563"/>
      <c r="T253" s="563"/>
      <c r="U253" s="563"/>
      <c r="V253" s="563"/>
      <c r="W253" s="563"/>
      <c r="X253" s="563"/>
      <c r="Y253" s="563"/>
      <c r="Z253" s="563"/>
      <c r="AA253" s="563"/>
      <c r="AB253" s="563"/>
      <c r="AC253" s="563"/>
      <c r="AD253" s="563"/>
      <c r="AE253" s="563"/>
      <c r="AF253" s="563"/>
      <c r="AG253" s="589"/>
      <c r="AH253" s="230" t="s">
        <v>67</v>
      </c>
      <c r="AI253" s="231">
        <f>+COUNTIF(C254:AG255,"休")</f>
        <v>0</v>
      </c>
      <c r="AJ253" s="232" t="e">
        <f>IF(AI254&gt;0.285,"",IF(AI253&lt;AI250,"←計画日数が足りません",""))</f>
        <v>#DIV/0!</v>
      </c>
    </row>
    <row r="254" spans="2:38" ht="13.5" customHeight="1" x14ac:dyDescent="0.15">
      <c r="B254" s="590" t="s">
        <v>60</v>
      </c>
      <c r="C254" s="591"/>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606"/>
      <c r="AH254" s="230" t="s">
        <v>68</v>
      </c>
      <c r="AI254" s="233" t="e">
        <f>+AI253/AI252</f>
        <v>#DIV/0!</v>
      </c>
    </row>
    <row r="255" spans="2:38" x14ac:dyDescent="0.15">
      <c r="B255" s="590"/>
      <c r="C255" s="591"/>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606"/>
      <c r="AH255" s="230" t="s">
        <v>57</v>
      </c>
      <c r="AI255" s="231">
        <f>+COUNTA(C256:AG257)</f>
        <v>0</v>
      </c>
    </row>
    <row r="256" spans="2:38" x14ac:dyDescent="0.15">
      <c r="B256" s="594" t="s">
        <v>62</v>
      </c>
      <c r="C256" s="596"/>
      <c r="D256" s="592"/>
      <c r="E256" s="592"/>
      <c r="F256" s="592"/>
      <c r="G256" s="592"/>
      <c r="H256" s="592"/>
      <c r="I256" s="592"/>
      <c r="J256" s="592"/>
      <c r="K256" s="592"/>
      <c r="L256" s="592"/>
      <c r="M256" s="592"/>
      <c r="N256" s="592"/>
      <c r="O256" s="592"/>
      <c r="P256" s="592"/>
      <c r="Q256" s="592"/>
      <c r="R256" s="592"/>
      <c r="S256" s="592"/>
      <c r="T256" s="592"/>
      <c r="U256" s="592"/>
      <c r="V256" s="592"/>
      <c r="W256" s="592"/>
      <c r="X256" s="592"/>
      <c r="Y256" s="592"/>
      <c r="Z256" s="592"/>
      <c r="AA256" s="592"/>
      <c r="AB256" s="592"/>
      <c r="AC256" s="592"/>
      <c r="AD256" s="592"/>
      <c r="AE256" s="592"/>
      <c r="AF256" s="592"/>
      <c r="AG256" s="609"/>
      <c r="AH256" s="234" t="s">
        <v>69</v>
      </c>
      <c r="AI256" s="235" t="e">
        <f>+AI255/AI252</f>
        <v>#DIV/0!</v>
      </c>
      <c r="AL256" s="199">
        <f>+COUNTIF(C254:AG255,"休")</f>
        <v>0</v>
      </c>
    </row>
    <row r="257" spans="2:38" x14ac:dyDescent="0.15">
      <c r="B257" s="595"/>
      <c r="C257" s="597"/>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610"/>
      <c r="AH257" s="236" t="s">
        <v>153</v>
      </c>
      <c r="AI257" s="237" t="str">
        <f>IF(7&gt;AI252,"対象外",IF(OR(AI255&gt;=AI250,AI256&gt;=0.285),"OK","NG"))</f>
        <v>対象外</v>
      </c>
      <c r="AJ257" s="232" t="str">
        <f>IF(AI257="対象外","←７日間に満たない期間は達成判定の対象外",IF(AI257="NG","←月単位未達成","←月単位達成"))</f>
        <v>←７日間に満たない期間は達成判定の対象外</v>
      </c>
      <c r="AL257" s="238" t="str">
        <f>IF(7&gt;AI252,"対象外",IF(AL256&gt;=AI250,"OK","NG"))</f>
        <v>対象外</v>
      </c>
    </row>
    <row r="258" spans="2:38" hidden="1" x14ac:dyDescent="0.15">
      <c r="B258" s="239" t="s">
        <v>207</v>
      </c>
      <c r="C258" s="240" t="e">
        <f t="shared" ref="C258:AG258" si="108">IF(AND(DAY(C250)&gt;=22,DAY(C250)&lt;=28,C251="土"),1,0)</f>
        <v>#VALUE!</v>
      </c>
      <c r="D258" s="240" t="e">
        <f t="shared" si="108"/>
        <v>#VALUE!</v>
      </c>
      <c r="E258" s="240" t="e">
        <f t="shared" si="108"/>
        <v>#VALUE!</v>
      </c>
      <c r="F258" s="240" t="e">
        <f t="shared" si="108"/>
        <v>#VALUE!</v>
      </c>
      <c r="G258" s="240" t="e">
        <f t="shared" si="108"/>
        <v>#VALUE!</v>
      </c>
      <c r="H258" s="240" t="e">
        <f t="shared" si="108"/>
        <v>#VALUE!</v>
      </c>
      <c r="I258" s="240" t="e">
        <f t="shared" si="108"/>
        <v>#VALUE!</v>
      </c>
      <c r="J258" s="240" t="e">
        <f t="shared" si="108"/>
        <v>#VALUE!</v>
      </c>
      <c r="K258" s="240" t="e">
        <f t="shared" si="108"/>
        <v>#VALUE!</v>
      </c>
      <c r="L258" s="240" t="e">
        <f t="shared" si="108"/>
        <v>#VALUE!</v>
      </c>
      <c r="M258" s="240" t="e">
        <f t="shared" si="108"/>
        <v>#VALUE!</v>
      </c>
      <c r="N258" s="240" t="e">
        <f t="shared" si="108"/>
        <v>#VALUE!</v>
      </c>
      <c r="O258" s="240" t="e">
        <f t="shared" si="108"/>
        <v>#VALUE!</v>
      </c>
      <c r="P258" s="240" t="e">
        <f t="shared" si="108"/>
        <v>#VALUE!</v>
      </c>
      <c r="Q258" s="240" t="e">
        <f t="shared" si="108"/>
        <v>#VALUE!</v>
      </c>
      <c r="R258" s="240" t="e">
        <f t="shared" si="108"/>
        <v>#VALUE!</v>
      </c>
      <c r="S258" s="240" t="e">
        <f t="shared" si="108"/>
        <v>#VALUE!</v>
      </c>
      <c r="T258" s="240" t="e">
        <f t="shared" si="108"/>
        <v>#VALUE!</v>
      </c>
      <c r="U258" s="240" t="e">
        <f t="shared" si="108"/>
        <v>#VALUE!</v>
      </c>
      <c r="V258" s="240" t="e">
        <f t="shared" si="108"/>
        <v>#VALUE!</v>
      </c>
      <c r="W258" s="240" t="e">
        <f t="shared" si="108"/>
        <v>#VALUE!</v>
      </c>
      <c r="X258" s="240" t="e">
        <f t="shared" si="108"/>
        <v>#VALUE!</v>
      </c>
      <c r="Y258" s="240" t="e">
        <f t="shared" si="108"/>
        <v>#VALUE!</v>
      </c>
      <c r="Z258" s="240" t="e">
        <f t="shared" si="108"/>
        <v>#VALUE!</v>
      </c>
      <c r="AA258" s="240" t="e">
        <f t="shared" si="108"/>
        <v>#VALUE!</v>
      </c>
      <c r="AB258" s="240" t="e">
        <f t="shared" si="108"/>
        <v>#VALUE!</v>
      </c>
      <c r="AC258" s="240" t="e">
        <f t="shared" si="108"/>
        <v>#VALUE!</v>
      </c>
      <c r="AD258" s="240" t="e">
        <f t="shared" si="108"/>
        <v>#VALUE!</v>
      </c>
      <c r="AE258" s="240" t="e">
        <f t="shared" si="108"/>
        <v>#VALUE!</v>
      </c>
      <c r="AF258" s="240" t="e">
        <f t="shared" si="108"/>
        <v>#VALUE!</v>
      </c>
      <c r="AG258" s="240" t="e">
        <f t="shared" si="108"/>
        <v>#VALUE!</v>
      </c>
      <c r="AH258" s="241" t="s">
        <v>179</v>
      </c>
      <c r="AI258" s="242">
        <f>_xlfn.AGGREGATE(9,6,C258:AG258)</f>
        <v>0</v>
      </c>
      <c r="AJ258" s="232"/>
    </row>
    <row r="259" spans="2:38" hidden="1" x14ac:dyDescent="0.15">
      <c r="B259" s="239" t="s">
        <v>208</v>
      </c>
      <c r="C259" s="243" t="e">
        <f t="shared" ref="C259:AG259" si="109">IF(AND(DAY(C250)&gt;=22,DAY(C250)&lt;=28,C251="土",OR(C256="休",C256="雨")),1,0)</f>
        <v>#VALUE!</v>
      </c>
      <c r="D259" s="243" t="e">
        <f t="shared" si="109"/>
        <v>#VALUE!</v>
      </c>
      <c r="E259" s="243" t="e">
        <f t="shared" si="109"/>
        <v>#VALUE!</v>
      </c>
      <c r="F259" s="243" t="e">
        <f t="shared" si="109"/>
        <v>#VALUE!</v>
      </c>
      <c r="G259" s="243" t="e">
        <f t="shared" si="109"/>
        <v>#VALUE!</v>
      </c>
      <c r="H259" s="243" t="e">
        <f t="shared" si="109"/>
        <v>#VALUE!</v>
      </c>
      <c r="I259" s="243" t="e">
        <f t="shared" si="109"/>
        <v>#VALUE!</v>
      </c>
      <c r="J259" s="243" t="e">
        <f t="shared" si="109"/>
        <v>#VALUE!</v>
      </c>
      <c r="K259" s="243" t="e">
        <f t="shared" si="109"/>
        <v>#VALUE!</v>
      </c>
      <c r="L259" s="243" t="e">
        <f t="shared" si="109"/>
        <v>#VALUE!</v>
      </c>
      <c r="M259" s="243" t="e">
        <f t="shared" si="109"/>
        <v>#VALUE!</v>
      </c>
      <c r="N259" s="243" t="e">
        <f t="shared" si="109"/>
        <v>#VALUE!</v>
      </c>
      <c r="O259" s="243" t="e">
        <f t="shared" si="109"/>
        <v>#VALUE!</v>
      </c>
      <c r="P259" s="243" t="e">
        <f t="shared" si="109"/>
        <v>#VALUE!</v>
      </c>
      <c r="Q259" s="243" t="e">
        <f t="shared" si="109"/>
        <v>#VALUE!</v>
      </c>
      <c r="R259" s="243" t="e">
        <f t="shared" si="109"/>
        <v>#VALUE!</v>
      </c>
      <c r="S259" s="243" t="e">
        <f t="shared" si="109"/>
        <v>#VALUE!</v>
      </c>
      <c r="T259" s="243" t="e">
        <f t="shared" si="109"/>
        <v>#VALUE!</v>
      </c>
      <c r="U259" s="243" t="e">
        <f t="shared" si="109"/>
        <v>#VALUE!</v>
      </c>
      <c r="V259" s="243" t="e">
        <f t="shared" si="109"/>
        <v>#VALUE!</v>
      </c>
      <c r="W259" s="243" t="e">
        <f t="shared" si="109"/>
        <v>#VALUE!</v>
      </c>
      <c r="X259" s="243" t="e">
        <f t="shared" si="109"/>
        <v>#VALUE!</v>
      </c>
      <c r="Y259" s="243" t="e">
        <f t="shared" si="109"/>
        <v>#VALUE!</v>
      </c>
      <c r="Z259" s="243" t="e">
        <f t="shared" si="109"/>
        <v>#VALUE!</v>
      </c>
      <c r="AA259" s="243" t="e">
        <f t="shared" si="109"/>
        <v>#VALUE!</v>
      </c>
      <c r="AB259" s="243" t="e">
        <f t="shared" si="109"/>
        <v>#VALUE!</v>
      </c>
      <c r="AC259" s="243" t="e">
        <f t="shared" si="109"/>
        <v>#VALUE!</v>
      </c>
      <c r="AD259" s="243" t="e">
        <f t="shared" si="109"/>
        <v>#VALUE!</v>
      </c>
      <c r="AE259" s="243" t="e">
        <f t="shared" si="109"/>
        <v>#VALUE!</v>
      </c>
      <c r="AF259" s="243" t="e">
        <f t="shared" si="109"/>
        <v>#VALUE!</v>
      </c>
      <c r="AG259" s="243" t="e">
        <f t="shared" si="109"/>
        <v>#VALUE!</v>
      </c>
      <c r="AH259" s="241" t="s">
        <v>180</v>
      </c>
      <c r="AI259" s="242">
        <f>_xlfn.AGGREGATE(9,6,C259:AG259)</f>
        <v>0</v>
      </c>
      <c r="AJ259" s="232"/>
    </row>
    <row r="260" spans="2:38" hidden="1" x14ac:dyDescent="0.15">
      <c r="B260" s="239" t="s">
        <v>209</v>
      </c>
      <c r="C260" s="240" t="e">
        <f>IF(AND(DAY(C250)&gt;=8,DAY(C250)&lt;=14,C251="土"),1,0)</f>
        <v>#VALUE!</v>
      </c>
      <c r="D260" s="240" t="e">
        <f>IF(AND(DAY(D250)&gt;=8,DAY(D250)&lt;=14,D251="土"),1,0)</f>
        <v>#VALUE!</v>
      </c>
      <c r="E260" s="240" t="e">
        <f t="shared" ref="E260:AG260" si="110">IF(AND(DAY(E250)&gt;=8,DAY(E250)&lt;=14,E251="土"),1,0)</f>
        <v>#VALUE!</v>
      </c>
      <c r="F260" s="240" t="e">
        <f t="shared" si="110"/>
        <v>#VALUE!</v>
      </c>
      <c r="G260" s="240" t="e">
        <f t="shared" si="110"/>
        <v>#VALUE!</v>
      </c>
      <c r="H260" s="240" t="e">
        <f t="shared" si="110"/>
        <v>#VALUE!</v>
      </c>
      <c r="I260" s="240" t="e">
        <f t="shared" si="110"/>
        <v>#VALUE!</v>
      </c>
      <c r="J260" s="240" t="e">
        <f t="shared" si="110"/>
        <v>#VALUE!</v>
      </c>
      <c r="K260" s="240" t="e">
        <f t="shared" si="110"/>
        <v>#VALUE!</v>
      </c>
      <c r="L260" s="240" t="e">
        <f t="shared" si="110"/>
        <v>#VALUE!</v>
      </c>
      <c r="M260" s="240" t="e">
        <f t="shared" si="110"/>
        <v>#VALUE!</v>
      </c>
      <c r="N260" s="240" t="e">
        <f t="shared" si="110"/>
        <v>#VALUE!</v>
      </c>
      <c r="O260" s="240" t="e">
        <f t="shared" si="110"/>
        <v>#VALUE!</v>
      </c>
      <c r="P260" s="240" t="e">
        <f t="shared" si="110"/>
        <v>#VALUE!</v>
      </c>
      <c r="Q260" s="240" t="e">
        <f t="shared" si="110"/>
        <v>#VALUE!</v>
      </c>
      <c r="R260" s="240" t="e">
        <f t="shared" si="110"/>
        <v>#VALUE!</v>
      </c>
      <c r="S260" s="240" t="e">
        <f t="shared" si="110"/>
        <v>#VALUE!</v>
      </c>
      <c r="T260" s="240" t="e">
        <f t="shared" si="110"/>
        <v>#VALUE!</v>
      </c>
      <c r="U260" s="240" t="e">
        <f t="shared" si="110"/>
        <v>#VALUE!</v>
      </c>
      <c r="V260" s="240" t="e">
        <f t="shared" si="110"/>
        <v>#VALUE!</v>
      </c>
      <c r="W260" s="240" t="e">
        <f t="shared" si="110"/>
        <v>#VALUE!</v>
      </c>
      <c r="X260" s="240" t="e">
        <f t="shared" si="110"/>
        <v>#VALUE!</v>
      </c>
      <c r="Y260" s="240" t="e">
        <f t="shared" si="110"/>
        <v>#VALUE!</v>
      </c>
      <c r="Z260" s="240" t="e">
        <f t="shared" si="110"/>
        <v>#VALUE!</v>
      </c>
      <c r="AA260" s="240" t="e">
        <f t="shared" si="110"/>
        <v>#VALUE!</v>
      </c>
      <c r="AB260" s="240" t="e">
        <f t="shared" si="110"/>
        <v>#VALUE!</v>
      </c>
      <c r="AC260" s="240" t="e">
        <f t="shared" si="110"/>
        <v>#VALUE!</v>
      </c>
      <c r="AD260" s="240" t="e">
        <f t="shared" si="110"/>
        <v>#VALUE!</v>
      </c>
      <c r="AE260" s="240" t="e">
        <f t="shared" si="110"/>
        <v>#VALUE!</v>
      </c>
      <c r="AF260" s="240" t="e">
        <f t="shared" si="110"/>
        <v>#VALUE!</v>
      </c>
      <c r="AG260" s="240" t="e">
        <f t="shared" si="110"/>
        <v>#VALUE!</v>
      </c>
      <c r="AH260" s="241" t="s">
        <v>179</v>
      </c>
      <c r="AI260" s="242">
        <f>_xlfn.AGGREGATE(9,6,C260:AG260)</f>
        <v>0</v>
      </c>
      <c r="AJ260" s="232"/>
    </row>
    <row r="261" spans="2:38" hidden="1" x14ac:dyDescent="0.15">
      <c r="B261" s="239" t="s">
        <v>210</v>
      </c>
      <c r="C261" s="243" t="e">
        <f>IF(AND(DAY(C250)&gt;=8,DAY(C250)&lt;=14,C251="土",OR(C256="休",C256="雨")),1,0)</f>
        <v>#VALUE!</v>
      </c>
      <c r="D261" s="243" t="e">
        <f>IF(AND(DAY(D250)&gt;=8,DAY(D250)&lt;=14,D251="土",OR(D256="休",D256="雨")),1,0)</f>
        <v>#VALUE!</v>
      </c>
      <c r="E261" s="243" t="e">
        <f t="shared" ref="E261:AG261" si="111">IF(AND(DAY(E250)&gt;=8,DAY(E250)&lt;=14,E251="土",OR(E256="休",E256="雨")),1,0)</f>
        <v>#VALUE!</v>
      </c>
      <c r="F261" s="243" t="e">
        <f t="shared" si="111"/>
        <v>#VALUE!</v>
      </c>
      <c r="G261" s="243" t="e">
        <f t="shared" si="111"/>
        <v>#VALUE!</v>
      </c>
      <c r="H261" s="243" t="e">
        <f t="shared" si="111"/>
        <v>#VALUE!</v>
      </c>
      <c r="I261" s="243" t="e">
        <f t="shared" si="111"/>
        <v>#VALUE!</v>
      </c>
      <c r="J261" s="243" t="e">
        <f t="shared" si="111"/>
        <v>#VALUE!</v>
      </c>
      <c r="K261" s="243" t="e">
        <f t="shared" si="111"/>
        <v>#VALUE!</v>
      </c>
      <c r="L261" s="243" t="e">
        <f t="shared" si="111"/>
        <v>#VALUE!</v>
      </c>
      <c r="M261" s="243" t="e">
        <f t="shared" si="111"/>
        <v>#VALUE!</v>
      </c>
      <c r="N261" s="243" t="e">
        <f t="shared" si="111"/>
        <v>#VALUE!</v>
      </c>
      <c r="O261" s="243" t="e">
        <f t="shared" si="111"/>
        <v>#VALUE!</v>
      </c>
      <c r="P261" s="243" t="e">
        <f t="shared" si="111"/>
        <v>#VALUE!</v>
      </c>
      <c r="Q261" s="243" t="e">
        <f t="shared" si="111"/>
        <v>#VALUE!</v>
      </c>
      <c r="R261" s="243" t="e">
        <f t="shared" si="111"/>
        <v>#VALUE!</v>
      </c>
      <c r="S261" s="243" t="e">
        <f t="shared" si="111"/>
        <v>#VALUE!</v>
      </c>
      <c r="T261" s="243" t="e">
        <f t="shared" si="111"/>
        <v>#VALUE!</v>
      </c>
      <c r="U261" s="243" t="e">
        <f t="shared" si="111"/>
        <v>#VALUE!</v>
      </c>
      <c r="V261" s="243" t="e">
        <f t="shared" si="111"/>
        <v>#VALUE!</v>
      </c>
      <c r="W261" s="243" t="e">
        <f t="shared" si="111"/>
        <v>#VALUE!</v>
      </c>
      <c r="X261" s="243" t="e">
        <f t="shared" si="111"/>
        <v>#VALUE!</v>
      </c>
      <c r="Y261" s="243" t="e">
        <f t="shared" si="111"/>
        <v>#VALUE!</v>
      </c>
      <c r="Z261" s="243" t="e">
        <f t="shared" si="111"/>
        <v>#VALUE!</v>
      </c>
      <c r="AA261" s="243" t="e">
        <f t="shared" si="111"/>
        <v>#VALUE!</v>
      </c>
      <c r="AB261" s="243" t="e">
        <f t="shared" si="111"/>
        <v>#VALUE!</v>
      </c>
      <c r="AC261" s="243" t="e">
        <f t="shared" si="111"/>
        <v>#VALUE!</v>
      </c>
      <c r="AD261" s="243" t="e">
        <f t="shared" si="111"/>
        <v>#VALUE!</v>
      </c>
      <c r="AE261" s="243" t="e">
        <f t="shared" si="111"/>
        <v>#VALUE!</v>
      </c>
      <c r="AF261" s="243" t="e">
        <f t="shared" si="111"/>
        <v>#VALUE!</v>
      </c>
      <c r="AG261" s="243" t="e">
        <f t="shared" si="111"/>
        <v>#VALUE!</v>
      </c>
      <c r="AH261" s="241" t="s">
        <v>180</v>
      </c>
      <c r="AI261" s="242">
        <f>_xlfn.AGGREGATE(9,6,C261:AG261)</f>
        <v>0</v>
      </c>
      <c r="AJ261" s="232"/>
    </row>
    <row r="263" spans="2:38" hidden="1" x14ac:dyDescent="0.15">
      <c r="C263" s="199" t="e">
        <f>YEAR(C266)</f>
        <v>#VALUE!</v>
      </c>
      <c r="D263" s="199" t="e">
        <f>MONTH(C266)</f>
        <v>#VALUE!</v>
      </c>
    </row>
    <row r="264" spans="2:38" x14ac:dyDescent="0.15">
      <c r="B264" s="203" t="s">
        <v>141</v>
      </c>
      <c r="C264" s="598" t="e">
        <f>C266</f>
        <v>#VALUE!</v>
      </c>
      <c r="D264" s="564"/>
      <c r="E264" s="564"/>
      <c r="F264" s="564"/>
      <c r="G264" s="564"/>
      <c r="H264" s="564"/>
      <c r="I264" s="564"/>
      <c r="J264" s="564"/>
      <c r="K264" s="564"/>
      <c r="L264" s="564"/>
      <c r="M264" s="564"/>
      <c r="N264" s="564"/>
      <c r="O264" s="564"/>
      <c r="P264" s="564"/>
      <c r="Q264" s="564"/>
      <c r="R264" s="564"/>
      <c r="S264" s="564"/>
      <c r="T264" s="564"/>
      <c r="U264" s="564"/>
      <c r="V264" s="564"/>
      <c r="W264" s="564"/>
      <c r="X264" s="564"/>
      <c r="Y264" s="564"/>
      <c r="Z264" s="564"/>
      <c r="AA264" s="564"/>
      <c r="AB264" s="564"/>
      <c r="AC264" s="564"/>
      <c r="AD264" s="564"/>
      <c r="AE264" s="564"/>
      <c r="AF264" s="564"/>
      <c r="AG264" s="564"/>
      <c r="AH264" s="564"/>
      <c r="AI264" s="565"/>
    </row>
    <row r="265" spans="2:38" hidden="1" x14ac:dyDescent="0.15">
      <c r="B265" s="245"/>
      <c r="C265" s="226" t="e">
        <f>DATE($C263,$D263,1)</f>
        <v>#VALUE!</v>
      </c>
      <c r="D265" s="226" t="e">
        <f t="shared" ref="D265:AG265" si="112">C265+1</f>
        <v>#VALUE!</v>
      </c>
      <c r="E265" s="226" t="e">
        <f t="shared" si="112"/>
        <v>#VALUE!</v>
      </c>
      <c r="F265" s="226" t="e">
        <f t="shared" si="112"/>
        <v>#VALUE!</v>
      </c>
      <c r="G265" s="226" t="e">
        <f t="shared" si="112"/>
        <v>#VALUE!</v>
      </c>
      <c r="H265" s="226" t="e">
        <f t="shared" si="112"/>
        <v>#VALUE!</v>
      </c>
      <c r="I265" s="226" t="e">
        <f t="shared" si="112"/>
        <v>#VALUE!</v>
      </c>
      <c r="J265" s="226" t="e">
        <f t="shared" si="112"/>
        <v>#VALUE!</v>
      </c>
      <c r="K265" s="226" t="e">
        <f t="shared" si="112"/>
        <v>#VALUE!</v>
      </c>
      <c r="L265" s="226" t="e">
        <f t="shared" si="112"/>
        <v>#VALUE!</v>
      </c>
      <c r="M265" s="226" t="e">
        <f t="shared" si="112"/>
        <v>#VALUE!</v>
      </c>
      <c r="N265" s="226" t="e">
        <f t="shared" si="112"/>
        <v>#VALUE!</v>
      </c>
      <c r="O265" s="226" t="e">
        <f t="shared" si="112"/>
        <v>#VALUE!</v>
      </c>
      <c r="P265" s="226" t="e">
        <f t="shared" si="112"/>
        <v>#VALUE!</v>
      </c>
      <c r="Q265" s="226" t="e">
        <f t="shared" si="112"/>
        <v>#VALUE!</v>
      </c>
      <c r="R265" s="226" t="e">
        <f t="shared" si="112"/>
        <v>#VALUE!</v>
      </c>
      <c r="S265" s="226" t="e">
        <f t="shared" si="112"/>
        <v>#VALUE!</v>
      </c>
      <c r="T265" s="226" t="e">
        <f t="shared" si="112"/>
        <v>#VALUE!</v>
      </c>
      <c r="U265" s="226" t="e">
        <f t="shared" si="112"/>
        <v>#VALUE!</v>
      </c>
      <c r="V265" s="226" t="e">
        <f t="shared" si="112"/>
        <v>#VALUE!</v>
      </c>
      <c r="W265" s="226" t="e">
        <f t="shared" si="112"/>
        <v>#VALUE!</v>
      </c>
      <c r="X265" s="226" t="e">
        <f t="shared" si="112"/>
        <v>#VALUE!</v>
      </c>
      <c r="Y265" s="226" t="e">
        <f t="shared" si="112"/>
        <v>#VALUE!</v>
      </c>
      <c r="Z265" s="226" t="e">
        <f t="shared" si="112"/>
        <v>#VALUE!</v>
      </c>
      <c r="AA265" s="226" t="e">
        <f t="shared" si="112"/>
        <v>#VALUE!</v>
      </c>
      <c r="AB265" s="226" t="e">
        <f t="shared" si="112"/>
        <v>#VALUE!</v>
      </c>
      <c r="AC265" s="226" t="e">
        <f t="shared" si="112"/>
        <v>#VALUE!</v>
      </c>
      <c r="AD265" s="226" t="e">
        <f t="shared" si="112"/>
        <v>#VALUE!</v>
      </c>
      <c r="AE265" s="226" t="e">
        <f t="shared" si="112"/>
        <v>#VALUE!</v>
      </c>
      <c r="AF265" s="226" t="e">
        <f t="shared" si="112"/>
        <v>#VALUE!</v>
      </c>
      <c r="AG265" s="226" t="e">
        <f t="shared" si="112"/>
        <v>#VALUE!</v>
      </c>
      <c r="AH265" s="246"/>
      <c r="AI265" s="247"/>
    </row>
    <row r="266" spans="2:38" x14ac:dyDescent="0.15">
      <c r="B266" s="248" t="s">
        <v>145</v>
      </c>
      <c r="C266" s="249" t="e">
        <f>IF(EDATE(C249,1)&gt;$G$5,"",EDATE(C249,1))</f>
        <v>#VALUE!</v>
      </c>
      <c r="D266" s="226" t="e">
        <f t="shared" ref="D266:AG266" si="113">IF(D265&gt;$G$5,"",IF(C266=EOMONTH(DATE($C263,$D263,1),0),"",IF(C266="","",C266+1)))</f>
        <v>#VALUE!</v>
      </c>
      <c r="E266" s="226" t="e">
        <f t="shared" si="113"/>
        <v>#VALUE!</v>
      </c>
      <c r="F266" s="226" t="e">
        <f t="shared" si="113"/>
        <v>#VALUE!</v>
      </c>
      <c r="G266" s="226" t="e">
        <f t="shared" si="113"/>
        <v>#VALUE!</v>
      </c>
      <c r="H266" s="226" t="e">
        <f t="shared" si="113"/>
        <v>#VALUE!</v>
      </c>
      <c r="I266" s="226" t="e">
        <f t="shared" si="113"/>
        <v>#VALUE!</v>
      </c>
      <c r="J266" s="226" t="e">
        <f t="shared" si="113"/>
        <v>#VALUE!</v>
      </c>
      <c r="K266" s="226" t="e">
        <f t="shared" si="113"/>
        <v>#VALUE!</v>
      </c>
      <c r="L266" s="226" t="e">
        <f t="shared" si="113"/>
        <v>#VALUE!</v>
      </c>
      <c r="M266" s="226" t="e">
        <f t="shared" si="113"/>
        <v>#VALUE!</v>
      </c>
      <c r="N266" s="226" t="e">
        <f t="shared" si="113"/>
        <v>#VALUE!</v>
      </c>
      <c r="O266" s="226" t="e">
        <f t="shared" si="113"/>
        <v>#VALUE!</v>
      </c>
      <c r="P266" s="226" t="e">
        <f t="shared" si="113"/>
        <v>#VALUE!</v>
      </c>
      <c r="Q266" s="226" t="e">
        <f t="shared" si="113"/>
        <v>#VALUE!</v>
      </c>
      <c r="R266" s="226" t="e">
        <f t="shared" si="113"/>
        <v>#VALUE!</v>
      </c>
      <c r="S266" s="226" t="e">
        <f t="shared" si="113"/>
        <v>#VALUE!</v>
      </c>
      <c r="T266" s="226" t="e">
        <f t="shared" si="113"/>
        <v>#VALUE!</v>
      </c>
      <c r="U266" s="226" t="e">
        <f t="shared" si="113"/>
        <v>#VALUE!</v>
      </c>
      <c r="V266" s="226" t="e">
        <f t="shared" si="113"/>
        <v>#VALUE!</v>
      </c>
      <c r="W266" s="226" t="e">
        <f t="shared" si="113"/>
        <v>#VALUE!</v>
      </c>
      <c r="X266" s="226" t="e">
        <f t="shared" si="113"/>
        <v>#VALUE!</v>
      </c>
      <c r="Y266" s="226" t="e">
        <f t="shared" si="113"/>
        <v>#VALUE!</v>
      </c>
      <c r="Z266" s="226" t="e">
        <f t="shared" si="113"/>
        <v>#VALUE!</v>
      </c>
      <c r="AA266" s="226" t="e">
        <f t="shared" si="113"/>
        <v>#VALUE!</v>
      </c>
      <c r="AB266" s="226" t="e">
        <f t="shared" si="113"/>
        <v>#VALUE!</v>
      </c>
      <c r="AC266" s="226" t="e">
        <f t="shared" si="113"/>
        <v>#VALUE!</v>
      </c>
      <c r="AD266" s="226" t="e">
        <f t="shared" si="113"/>
        <v>#VALUE!</v>
      </c>
      <c r="AE266" s="226" t="e">
        <f t="shared" si="113"/>
        <v>#VALUE!</v>
      </c>
      <c r="AF266" s="226" t="e">
        <f t="shared" si="113"/>
        <v>#VALUE!</v>
      </c>
      <c r="AG266" s="226" t="e">
        <f t="shared" si="113"/>
        <v>#VALUE!</v>
      </c>
      <c r="AH266" s="227" t="s">
        <v>177</v>
      </c>
      <c r="AI266" s="228">
        <f>+COUNTIFS(C267:AG267,"土",C268:AG268,"")+COUNTIFS(C267:AG267,"日",C268:AG268,"")</f>
        <v>0</v>
      </c>
    </row>
    <row r="267" spans="2:38" x14ac:dyDescent="0.15">
      <c r="B267" s="220" t="s">
        <v>65</v>
      </c>
      <c r="C267" s="229" t="str">
        <f>IFERROR(TEXT(WEEKDAY(+C266),"aaa"),"")</f>
        <v/>
      </c>
      <c r="D267" s="229" t="str">
        <f t="shared" ref="D267:AG267" si="114">IFERROR(TEXT(WEEKDAY(+D266),"aaa"),"")</f>
        <v/>
      </c>
      <c r="E267" s="229" t="str">
        <f t="shared" si="114"/>
        <v/>
      </c>
      <c r="F267" s="229" t="str">
        <f t="shared" si="114"/>
        <v/>
      </c>
      <c r="G267" s="229" t="str">
        <f t="shared" si="114"/>
        <v/>
      </c>
      <c r="H267" s="229" t="str">
        <f t="shared" si="114"/>
        <v/>
      </c>
      <c r="I267" s="229" t="str">
        <f t="shared" si="114"/>
        <v/>
      </c>
      <c r="J267" s="229" t="str">
        <f t="shared" si="114"/>
        <v/>
      </c>
      <c r="K267" s="229" t="str">
        <f t="shared" si="114"/>
        <v/>
      </c>
      <c r="L267" s="229" t="str">
        <f t="shared" si="114"/>
        <v/>
      </c>
      <c r="M267" s="229" t="str">
        <f t="shared" si="114"/>
        <v/>
      </c>
      <c r="N267" s="229" t="str">
        <f t="shared" si="114"/>
        <v/>
      </c>
      <c r="O267" s="229" t="str">
        <f t="shared" si="114"/>
        <v/>
      </c>
      <c r="P267" s="229" t="str">
        <f t="shared" si="114"/>
        <v/>
      </c>
      <c r="Q267" s="229" t="str">
        <f t="shared" si="114"/>
        <v/>
      </c>
      <c r="R267" s="229" t="str">
        <f t="shared" si="114"/>
        <v/>
      </c>
      <c r="S267" s="229" t="str">
        <f t="shared" si="114"/>
        <v/>
      </c>
      <c r="T267" s="229" t="str">
        <f t="shared" si="114"/>
        <v/>
      </c>
      <c r="U267" s="229" t="str">
        <f t="shared" si="114"/>
        <v/>
      </c>
      <c r="V267" s="229" t="str">
        <f t="shared" si="114"/>
        <v/>
      </c>
      <c r="W267" s="229" t="str">
        <f t="shared" si="114"/>
        <v/>
      </c>
      <c r="X267" s="229" t="str">
        <f t="shared" si="114"/>
        <v/>
      </c>
      <c r="Y267" s="229" t="str">
        <f t="shared" si="114"/>
        <v/>
      </c>
      <c r="Z267" s="229" t="str">
        <f t="shared" si="114"/>
        <v/>
      </c>
      <c r="AA267" s="229" t="str">
        <f t="shared" si="114"/>
        <v/>
      </c>
      <c r="AB267" s="229" t="str">
        <f t="shared" si="114"/>
        <v/>
      </c>
      <c r="AC267" s="229" t="str">
        <f t="shared" si="114"/>
        <v/>
      </c>
      <c r="AD267" s="229" t="str">
        <f t="shared" si="114"/>
        <v/>
      </c>
      <c r="AE267" s="229" t="str">
        <f t="shared" si="114"/>
        <v/>
      </c>
      <c r="AF267" s="229" t="str">
        <f t="shared" si="114"/>
        <v/>
      </c>
      <c r="AG267" s="229" t="str">
        <f t="shared" si="114"/>
        <v/>
      </c>
      <c r="AH267" s="227" t="s">
        <v>178</v>
      </c>
      <c r="AI267" s="228">
        <f>+COUNTIF(C268:AG268,"夏休")+COUNTIF(C268:AG268,"冬休")+COUNTIF(C268:AG268,"中止")</f>
        <v>0</v>
      </c>
    </row>
    <row r="268" spans="2:38" ht="13.5" customHeight="1" x14ac:dyDescent="0.15">
      <c r="B268" s="566" t="s">
        <v>149</v>
      </c>
      <c r="C268" s="568"/>
      <c r="D268" s="563"/>
      <c r="E268" s="563"/>
      <c r="F268" s="563"/>
      <c r="G268" s="563"/>
      <c r="H268" s="563"/>
      <c r="I268" s="563"/>
      <c r="J268" s="563"/>
      <c r="K268" s="563"/>
      <c r="L268" s="563"/>
      <c r="M268" s="563"/>
      <c r="N268" s="563"/>
      <c r="O268" s="563"/>
      <c r="P268" s="563"/>
      <c r="Q268" s="563"/>
      <c r="R268" s="563"/>
      <c r="S268" s="563"/>
      <c r="T268" s="563"/>
      <c r="U268" s="563"/>
      <c r="V268" s="563"/>
      <c r="W268" s="563"/>
      <c r="X268" s="563"/>
      <c r="Y268" s="563"/>
      <c r="Z268" s="563"/>
      <c r="AA268" s="563"/>
      <c r="AB268" s="563"/>
      <c r="AC268" s="563"/>
      <c r="AD268" s="563"/>
      <c r="AE268" s="563"/>
      <c r="AF268" s="563"/>
      <c r="AG268" s="589"/>
      <c r="AH268" s="230" t="s">
        <v>66</v>
      </c>
      <c r="AI268" s="231">
        <f>COUNT(C266:AG266)-AI267</f>
        <v>0</v>
      </c>
    </row>
    <row r="269" spans="2:38" ht="13.5" customHeight="1" x14ac:dyDescent="0.15">
      <c r="B269" s="567"/>
      <c r="C269" s="568"/>
      <c r="D269" s="563"/>
      <c r="E269" s="563"/>
      <c r="F269" s="563"/>
      <c r="G269" s="563"/>
      <c r="H269" s="563"/>
      <c r="I269" s="563"/>
      <c r="J269" s="563"/>
      <c r="K269" s="563"/>
      <c r="L269" s="563"/>
      <c r="M269" s="563"/>
      <c r="N269" s="563"/>
      <c r="O269" s="563"/>
      <c r="P269" s="563"/>
      <c r="Q269" s="563"/>
      <c r="R269" s="563"/>
      <c r="S269" s="563"/>
      <c r="T269" s="563"/>
      <c r="U269" s="563"/>
      <c r="V269" s="563"/>
      <c r="W269" s="563"/>
      <c r="X269" s="563"/>
      <c r="Y269" s="563"/>
      <c r="Z269" s="563"/>
      <c r="AA269" s="563"/>
      <c r="AB269" s="563"/>
      <c r="AC269" s="563"/>
      <c r="AD269" s="563"/>
      <c r="AE269" s="563"/>
      <c r="AF269" s="563"/>
      <c r="AG269" s="589"/>
      <c r="AH269" s="230" t="s">
        <v>67</v>
      </c>
      <c r="AI269" s="231">
        <f>+COUNTIF(C270:AG271,"休")</f>
        <v>0</v>
      </c>
      <c r="AJ269" s="232" t="e">
        <f>IF(AI270&gt;0.285,"",IF(AI269&lt;AI266,"←計画日数が足りません",""))</f>
        <v>#DIV/0!</v>
      </c>
    </row>
    <row r="270" spans="2:38" ht="13.5" customHeight="1" x14ac:dyDescent="0.15">
      <c r="B270" s="590" t="s">
        <v>60</v>
      </c>
      <c r="C270" s="591"/>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606"/>
      <c r="AH270" s="230" t="s">
        <v>68</v>
      </c>
      <c r="AI270" s="233" t="e">
        <f>+AI269/AI268</f>
        <v>#DIV/0!</v>
      </c>
    </row>
    <row r="271" spans="2:38" x14ac:dyDescent="0.15">
      <c r="B271" s="590"/>
      <c r="C271" s="591"/>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606"/>
      <c r="AH271" s="230" t="s">
        <v>57</v>
      </c>
      <c r="AI271" s="231">
        <f>+COUNTA(C272:AG273)</f>
        <v>0</v>
      </c>
    </row>
    <row r="272" spans="2:38" x14ac:dyDescent="0.15">
      <c r="B272" s="594" t="s">
        <v>62</v>
      </c>
      <c r="C272" s="596"/>
      <c r="D272" s="592"/>
      <c r="E272" s="592"/>
      <c r="F272" s="592"/>
      <c r="G272" s="592"/>
      <c r="H272" s="592"/>
      <c r="I272" s="592"/>
      <c r="J272" s="592"/>
      <c r="K272" s="592"/>
      <c r="L272" s="592"/>
      <c r="M272" s="592"/>
      <c r="N272" s="592"/>
      <c r="O272" s="592"/>
      <c r="P272" s="592"/>
      <c r="Q272" s="592"/>
      <c r="R272" s="592"/>
      <c r="S272" s="592"/>
      <c r="T272" s="592"/>
      <c r="U272" s="592"/>
      <c r="V272" s="592"/>
      <c r="W272" s="592"/>
      <c r="X272" s="592"/>
      <c r="Y272" s="592"/>
      <c r="Z272" s="592"/>
      <c r="AA272" s="592"/>
      <c r="AB272" s="592"/>
      <c r="AC272" s="592"/>
      <c r="AD272" s="592"/>
      <c r="AE272" s="592"/>
      <c r="AF272" s="592"/>
      <c r="AG272" s="609"/>
      <c r="AH272" s="234" t="s">
        <v>69</v>
      </c>
      <c r="AI272" s="235" t="e">
        <f>+AI271/AI268</f>
        <v>#DIV/0!</v>
      </c>
      <c r="AL272" s="199">
        <f>+COUNTIF(C270:AG271,"休")</f>
        <v>0</v>
      </c>
    </row>
    <row r="273" spans="2:38" x14ac:dyDescent="0.15">
      <c r="B273" s="595"/>
      <c r="C273" s="597"/>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610"/>
      <c r="AH273" s="236" t="s">
        <v>153</v>
      </c>
      <c r="AI273" s="237" t="str">
        <f>IF(7&gt;AI268,"対象外",IF(OR(AI271&gt;=AI266,AI272&gt;=0.285),"OK","NG"))</f>
        <v>対象外</v>
      </c>
      <c r="AJ273" s="232" t="str">
        <f>IF(AI273="対象外","←７日間に満たない期間は達成判定の対象外",IF(AI273="NG","←月単位未達成","←月単位達成"))</f>
        <v>←７日間に満たない期間は達成判定の対象外</v>
      </c>
      <c r="AL273" s="238" t="str">
        <f>IF(7&gt;AI268,"対象外",IF(AL272&gt;=AI266,"OK","NG"))</f>
        <v>対象外</v>
      </c>
    </row>
    <row r="274" spans="2:38" hidden="1" x14ac:dyDescent="0.15">
      <c r="B274" s="239" t="s">
        <v>207</v>
      </c>
      <c r="C274" s="240" t="e">
        <f t="shared" ref="C274:AG274" si="115">IF(AND(DAY(C266)&gt;=22,DAY(C266)&lt;=28,C267="土"),1,0)</f>
        <v>#VALUE!</v>
      </c>
      <c r="D274" s="240" t="e">
        <f t="shared" si="115"/>
        <v>#VALUE!</v>
      </c>
      <c r="E274" s="240" t="e">
        <f t="shared" si="115"/>
        <v>#VALUE!</v>
      </c>
      <c r="F274" s="240" t="e">
        <f t="shared" si="115"/>
        <v>#VALUE!</v>
      </c>
      <c r="G274" s="240" t="e">
        <f t="shared" si="115"/>
        <v>#VALUE!</v>
      </c>
      <c r="H274" s="240" t="e">
        <f t="shared" si="115"/>
        <v>#VALUE!</v>
      </c>
      <c r="I274" s="240" t="e">
        <f t="shared" si="115"/>
        <v>#VALUE!</v>
      </c>
      <c r="J274" s="240" t="e">
        <f t="shared" si="115"/>
        <v>#VALUE!</v>
      </c>
      <c r="K274" s="240" t="e">
        <f t="shared" si="115"/>
        <v>#VALUE!</v>
      </c>
      <c r="L274" s="240" t="e">
        <f t="shared" si="115"/>
        <v>#VALUE!</v>
      </c>
      <c r="M274" s="240" t="e">
        <f t="shared" si="115"/>
        <v>#VALUE!</v>
      </c>
      <c r="N274" s="240" t="e">
        <f t="shared" si="115"/>
        <v>#VALUE!</v>
      </c>
      <c r="O274" s="240" t="e">
        <f t="shared" si="115"/>
        <v>#VALUE!</v>
      </c>
      <c r="P274" s="240" t="e">
        <f t="shared" si="115"/>
        <v>#VALUE!</v>
      </c>
      <c r="Q274" s="240" t="e">
        <f t="shared" si="115"/>
        <v>#VALUE!</v>
      </c>
      <c r="R274" s="240" t="e">
        <f t="shared" si="115"/>
        <v>#VALUE!</v>
      </c>
      <c r="S274" s="240" t="e">
        <f t="shared" si="115"/>
        <v>#VALUE!</v>
      </c>
      <c r="T274" s="240" t="e">
        <f t="shared" si="115"/>
        <v>#VALUE!</v>
      </c>
      <c r="U274" s="240" t="e">
        <f t="shared" si="115"/>
        <v>#VALUE!</v>
      </c>
      <c r="V274" s="240" t="e">
        <f t="shared" si="115"/>
        <v>#VALUE!</v>
      </c>
      <c r="W274" s="240" t="e">
        <f t="shared" si="115"/>
        <v>#VALUE!</v>
      </c>
      <c r="X274" s="240" t="e">
        <f t="shared" si="115"/>
        <v>#VALUE!</v>
      </c>
      <c r="Y274" s="240" t="e">
        <f t="shared" si="115"/>
        <v>#VALUE!</v>
      </c>
      <c r="Z274" s="240" t="e">
        <f t="shared" si="115"/>
        <v>#VALUE!</v>
      </c>
      <c r="AA274" s="240" t="e">
        <f t="shared" si="115"/>
        <v>#VALUE!</v>
      </c>
      <c r="AB274" s="240" t="e">
        <f t="shared" si="115"/>
        <v>#VALUE!</v>
      </c>
      <c r="AC274" s="240" t="e">
        <f t="shared" si="115"/>
        <v>#VALUE!</v>
      </c>
      <c r="AD274" s="240" t="e">
        <f t="shared" si="115"/>
        <v>#VALUE!</v>
      </c>
      <c r="AE274" s="240" t="e">
        <f t="shared" si="115"/>
        <v>#VALUE!</v>
      </c>
      <c r="AF274" s="240" t="e">
        <f t="shared" si="115"/>
        <v>#VALUE!</v>
      </c>
      <c r="AG274" s="240" t="e">
        <f t="shared" si="115"/>
        <v>#VALUE!</v>
      </c>
      <c r="AH274" s="241" t="s">
        <v>179</v>
      </c>
      <c r="AI274" s="242">
        <f>_xlfn.AGGREGATE(9,6,C274:AG274)</f>
        <v>0</v>
      </c>
      <c r="AJ274" s="232"/>
    </row>
    <row r="275" spans="2:38" hidden="1" x14ac:dyDescent="0.15">
      <c r="B275" s="239" t="s">
        <v>208</v>
      </c>
      <c r="C275" s="243" t="e">
        <f t="shared" ref="C275:AG275" si="116">IF(AND(DAY(C266)&gt;=22,DAY(C266)&lt;=28,C267="土",OR(C272="休",C272="雨")),1,0)</f>
        <v>#VALUE!</v>
      </c>
      <c r="D275" s="243" t="e">
        <f t="shared" si="116"/>
        <v>#VALUE!</v>
      </c>
      <c r="E275" s="243" t="e">
        <f t="shared" si="116"/>
        <v>#VALUE!</v>
      </c>
      <c r="F275" s="243" t="e">
        <f t="shared" si="116"/>
        <v>#VALUE!</v>
      </c>
      <c r="G275" s="243" t="e">
        <f t="shared" si="116"/>
        <v>#VALUE!</v>
      </c>
      <c r="H275" s="243" t="e">
        <f t="shared" si="116"/>
        <v>#VALUE!</v>
      </c>
      <c r="I275" s="243" t="e">
        <f t="shared" si="116"/>
        <v>#VALUE!</v>
      </c>
      <c r="J275" s="243" t="e">
        <f t="shared" si="116"/>
        <v>#VALUE!</v>
      </c>
      <c r="K275" s="243" t="e">
        <f t="shared" si="116"/>
        <v>#VALUE!</v>
      </c>
      <c r="L275" s="243" t="e">
        <f t="shared" si="116"/>
        <v>#VALUE!</v>
      </c>
      <c r="M275" s="243" t="e">
        <f t="shared" si="116"/>
        <v>#VALUE!</v>
      </c>
      <c r="N275" s="243" t="e">
        <f t="shared" si="116"/>
        <v>#VALUE!</v>
      </c>
      <c r="O275" s="243" t="e">
        <f t="shared" si="116"/>
        <v>#VALUE!</v>
      </c>
      <c r="P275" s="243" t="e">
        <f t="shared" si="116"/>
        <v>#VALUE!</v>
      </c>
      <c r="Q275" s="243" t="e">
        <f t="shared" si="116"/>
        <v>#VALUE!</v>
      </c>
      <c r="R275" s="243" t="e">
        <f t="shared" si="116"/>
        <v>#VALUE!</v>
      </c>
      <c r="S275" s="243" t="e">
        <f t="shared" si="116"/>
        <v>#VALUE!</v>
      </c>
      <c r="T275" s="243" t="e">
        <f t="shared" si="116"/>
        <v>#VALUE!</v>
      </c>
      <c r="U275" s="243" t="e">
        <f t="shared" si="116"/>
        <v>#VALUE!</v>
      </c>
      <c r="V275" s="243" t="e">
        <f t="shared" si="116"/>
        <v>#VALUE!</v>
      </c>
      <c r="W275" s="243" t="e">
        <f t="shared" si="116"/>
        <v>#VALUE!</v>
      </c>
      <c r="X275" s="243" t="e">
        <f t="shared" si="116"/>
        <v>#VALUE!</v>
      </c>
      <c r="Y275" s="243" t="e">
        <f t="shared" si="116"/>
        <v>#VALUE!</v>
      </c>
      <c r="Z275" s="243" t="e">
        <f t="shared" si="116"/>
        <v>#VALUE!</v>
      </c>
      <c r="AA275" s="243" t="e">
        <f t="shared" si="116"/>
        <v>#VALUE!</v>
      </c>
      <c r="AB275" s="243" t="e">
        <f t="shared" si="116"/>
        <v>#VALUE!</v>
      </c>
      <c r="AC275" s="243" t="e">
        <f t="shared" si="116"/>
        <v>#VALUE!</v>
      </c>
      <c r="AD275" s="243" t="e">
        <f t="shared" si="116"/>
        <v>#VALUE!</v>
      </c>
      <c r="AE275" s="243" t="e">
        <f t="shared" si="116"/>
        <v>#VALUE!</v>
      </c>
      <c r="AF275" s="243" t="e">
        <f t="shared" si="116"/>
        <v>#VALUE!</v>
      </c>
      <c r="AG275" s="243" t="e">
        <f t="shared" si="116"/>
        <v>#VALUE!</v>
      </c>
      <c r="AH275" s="241" t="s">
        <v>180</v>
      </c>
      <c r="AI275" s="242">
        <f>_xlfn.AGGREGATE(9,6,C275:AG275)</f>
        <v>0</v>
      </c>
      <c r="AJ275" s="232"/>
    </row>
    <row r="276" spans="2:38" hidden="1" x14ac:dyDescent="0.15">
      <c r="B276" s="239" t="s">
        <v>209</v>
      </c>
      <c r="C276" s="240" t="e">
        <f>IF(AND(DAY(C266)&gt;=8,DAY(C266)&lt;=14,C267="土"),1,0)</f>
        <v>#VALUE!</v>
      </c>
      <c r="D276" s="240" t="e">
        <f>IF(AND(DAY(D266)&gt;=8,DAY(D266)&lt;=14,D267="土"),1,0)</f>
        <v>#VALUE!</v>
      </c>
      <c r="E276" s="240" t="e">
        <f t="shared" ref="E276:AG276" si="117">IF(AND(DAY(E266)&gt;=8,DAY(E266)&lt;=14,E267="土"),1,0)</f>
        <v>#VALUE!</v>
      </c>
      <c r="F276" s="240" t="e">
        <f t="shared" si="117"/>
        <v>#VALUE!</v>
      </c>
      <c r="G276" s="240" t="e">
        <f t="shared" si="117"/>
        <v>#VALUE!</v>
      </c>
      <c r="H276" s="240" t="e">
        <f t="shared" si="117"/>
        <v>#VALUE!</v>
      </c>
      <c r="I276" s="240" t="e">
        <f t="shared" si="117"/>
        <v>#VALUE!</v>
      </c>
      <c r="J276" s="240" t="e">
        <f t="shared" si="117"/>
        <v>#VALUE!</v>
      </c>
      <c r="K276" s="240" t="e">
        <f t="shared" si="117"/>
        <v>#VALUE!</v>
      </c>
      <c r="L276" s="240" t="e">
        <f t="shared" si="117"/>
        <v>#VALUE!</v>
      </c>
      <c r="M276" s="240" t="e">
        <f t="shared" si="117"/>
        <v>#VALUE!</v>
      </c>
      <c r="N276" s="240" t="e">
        <f t="shared" si="117"/>
        <v>#VALUE!</v>
      </c>
      <c r="O276" s="240" t="e">
        <f t="shared" si="117"/>
        <v>#VALUE!</v>
      </c>
      <c r="P276" s="240" t="e">
        <f t="shared" si="117"/>
        <v>#VALUE!</v>
      </c>
      <c r="Q276" s="240" t="e">
        <f t="shared" si="117"/>
        <v>#VALUE!</v>
      </c>
      <c r="R276" s="240" t="e">
        <f t="shared" si="117"/>
        <v>#VALUE!</v>
      </c>
      <c r="S276" s="240" t="e">
        <f t="shared" si="117"/>
        <v>#VALUE!</v>
      </c>
      <c r="T276" s="240" t="e">
        <f t="shared" si="117"/>
        <v>#VALUE!</v>
      </c>
      <c r="U276" s="240" t="e">
        <f t="shared" si="117"/>
        <v>#VALUE!</v>
      </c>
      <c r="V276" s="240" t="e">
        <f t="shared" si="117"/>
        <v>#VALUE!</v>
      </c>
      <c r="W276" s="240" t="e">
        <f t="shared" si="117"/>
        <v>#VALUE!</v>
      </c>
      <c r="X276" s="240" t="e">
        <f t="shared" si="117"/>
        <v>#VALUE!</v>
      </c>
      <c r="Y276" s="240" t="e">
        <f t="shared" si="117"/>
        <v>#VALUE!</v>
      </c>
      <c r="Z276" s="240" t="e">
        <f t="shared" si="117"/>
        <v>#VALUE!</v>
      </c>
      <c r="AA276" s="240" t="e">
        <f t="shared" si="117"/>
        <v>#VALUE!</v>
      </c>
      <c r="AB276" s="240" t="e">
        <f t="shared" si="117"/>
        <v>#VALUE!</v>
      </c>
      <c r="AC276" s="240" t="e">
        <f t="shared" si="117"/>
        <v>#VALUE!</v>
      </c>
      <c r="AD276" s="240" t="e">
        <f t="shared" si="117"/>
        <v>#VALUE!</v>
      </c>
      <c r="AE276" s="240" t="e">
        <f t="shared" si="117"/>
        <v>#VALUE!</v>
      </c>
      <c r="AF276" s="240" t="e">
        <f t="shared" si="117"/>
        <v>#VALUE!</v>
      </c>
      <c r="AG276" s="240" t="e">
        <f t="shared" si="117"/>
        <v>#VALUE!</v>
      </c>
      <c r="AH276" s="241" t="s">
        <v>179</v>
      </c>
      <c r="AI276" s="242">
        <f>_xlfn.AGGREGATE(9,6,C276:AG276)</f>
        <v>0</v>
      </c>
      <c r="AJ276" s="232"/>
    </row>
    <row r="277" spans="2:38" hidden="1" x14ac:dyDescent="0.15">
      <c r="B277" s="239" t="s">
        <v>210</v>
      </c>
      <c r="C277" s="243" t="e">
        <f>IF(AND(DAY(C266)&gt;=8,DAY(C266)&lt;=14,C267="土",OR(C272="休",C272="雨")),1,0)</f>
        <v>#VALUE!</v>
      </c>
      <c r="D277" s="243" t="e">
        <f>IF(AND(DAY(D266)&gt;=8,DAY(D266)&lt;=14,D267="土",OR(D272="休",D272="雨")),1,0)</f>
        <v>#VALUE!</v>
      </c>
      <c r="E277" s="243" t="e">
        <f t="shared" ref="E277:AG277" si="118">IF(AND(DAY(E266)&gt;=8,DAY(E266)&lt;=14,E267="土",OR(E272="休",E272="雨")),1,0)</f>
        <v>#VALUE!</v>
      </c>
      <c r="F277" s="243" t="e">
        <f t="shared" si="118"/>
        <v>#VALUE!</v>
      </c>
      <c r="G277" s="243" t="e">
        <f t="shared" si="118"/>
        <v>#VALUE!</v>
      </c>
      <c r="H277" s="243" t="e">
        <f t="shared" si="118"/>
        <v>#VALUE!</v>
      </c>
      <c r="I277" s="243" t="e">
        <f t="shared" si="118"/>
        <v>#VALUE!</v>
      </c>
      <c r="J277" s="243" t="e">
        <f t="shared" si="118"/>
        <v>#VALUE!</v>
      </c>
      <c r="K277" s="243" t="e">
        <f t="shared" si="118"/>
        <v>#VALUE!</v>
      </c>
      <c r="L277" s="243" t="e">
        <f t="shared" si="118"/>
        <v>#VALUE!</v>
      </c>
      <c r="M277" s="243" t="e">
        <f t="shared" si="118"/>
        <v>#VALUE!</v>
      </c>
      <c r="N277" s="243" t="e">
        <f t="shared" si="118"/>
        <v>#VALUE!</v>
      </c>
      <c r="O277" s="243" t="e">
        <f t="shared" si="118"/>
        <v>#VALUE!</v>
      </c>
      <c r="P277" s="243" t="e">
        <f t="shared" si="118"/>
        <v>#VALUE!</v>
      </c>
      <c r="Q277" s="243" t="e">
        <f t="shared" si="118"/>
        <v>#VALUE!</v>
      </c>
      <c r="R277" s="243" t="e">
        <f t="shared" si="118"/>
        <v>#VALUE!</v>
      </c>
      <c r="S277" s="243" t="e">
        <f t="shared" si="118"/>
        <v>#VALUE!</v>
      </c>
      <c r="T277" s="243" t="e">
        <f t="shared" si="118"/>
        <v>#VALUE!</v>
      </c>
      <c r="U277" s="243" t="e">
        <f t="shared" si="118"/>
        <v>#VALUE!</v>
      </c>
      <c r="V277" s="243" t="e">
        <f t="shared" si="118"/>
        <v>#VALUE!</v>
      </c>
      <c r="W277" s="243" t="e">
        <f t="shared" si="118"/>
        <v>#VALUE!</v>
      </c>
      <c r="X277" s="243" t="e">
        <f t="shared" si="118"/>
        <v>#VALUE!</v>
      </c>
      <c r="Y277" s="243" t="e">
        <f t="shared" si="118"/>
        <v>#VALUE!</v>
      </c>
      <c r="Z277" s="243" t="e">
        <f t="shared" si="118"/>
        <v>#VALUE!</v>
      </c>
      <c r="AA277" s="243" t="e">
        <f t="shared" si="118"/>
        <v>#VALUE!</v>
      </c>
      <c r="AB277" s="243" t="e">
        <f t="shared" si="118"/>
        <v>#VALUE!</v>
      </c>
      <c r="AC277" s="243" t="e">
        <f t="shared" si="118"/>
        <v>#VALUE!</v>
      </c>
      <c r="AD277" s="243" t="e">
        <f t="shared" si="118"/>
        <v>#VALUE!</v>
      </c>
      <c r="AE277" s="243" t="e">
        <f t="shared" si="118"/>
        <v>#VALUE!</v>
      </c>
      <c r="AF277" s="243" t="e">
        <f t="shared" si="118"/>
        <v>#VALUE!</v>
      </c>
      <c r="AG277" s="243" t="e">
        <f t="shared" si="118"/>
        <v>#VALUE!</v>
      </c>
      <c r="AH277" s="241" t="s">
        <v>180</v>
      </c>
      <c r="AI277" s="242">
        <f>_xlfn.AGGREGATE(9,6,C277:AG277)</f>
        <v>0</v>
      </c>
      <c r="AJ277" s="232"/>
    </row>
    <row r="279" spans="2:38" hidden="1" x14ac:dyDescent="0.15">
      <c r="C279" s="199" t="e">
        <f>YEAR(C282)</f>
        <v>#VALUE!</v>
      </c>
      <c r="D279" s="199" t="e">
        <f>MONTH(C282)</f>
        <v>#VALUE!</v>
      </c>
    </row>
    <row r="280" spans="2:38" x14ac:dyDescent="0.15">
      <c r="B280" s="203" t="s">
        <v>141</v>
      </c>
      <c r="C280" s="598" t="e">
        <f>C282</f>
        <v>#VALUE!</v>
      </c>
      <c r="D280" s="564"/>
      <c r="E280" s="564"/>
      <c r="F280" s="564"/>
      <c r="G280" s="564"/>
      <c r="H280" s="564"/>
      <c r="I280" s="564"/>
      <c r="J280" s="564"/>
      <c r="K280" s="564"/>
      <c r="L280" s="564"/>
      <c r="M280" s="564"/>
      <c r="N280" s="564"/>
      <c r="O280" s="564"/>
      <c r="P280" s="564"/>
      <c r="Q280" s="564"/>
      <c r="R280" s="564"/>
      <c r="S280" s="564"/>
      <c r="T280" s="564"/>
      <c r="U280" s="564"/>
      <c r="V280" s="564"/>
      <c r="W280" s="564"/>
      <c r="X280" s="564"/>
      <c r="Y280" s="564"/>
      <c r="Z280" s="564"/>
      <c r="AA280" s="564"/>
      <c r="AB280" s="564"/>
      <c r="AC280" s="564"/>
      <c r="AD280" s="564"/>
      <c r="AE280" s="564"/>
      <c r="AF280" s="564"/>
      <c r="AG280" s="564"/>
      <c r="AH280" s="564"/>
      <c r="AI280" s="565"/>
    </row>
    <row r="281" spans="2:38" hidden="1" x14ac:dyDescent="0.15">
      <c r="B281" s="245"/>
      <c r="C281" s="226" t="e">
        <f>DATE($C279,$D279,1)</f>
        <v>#VALUE!</v>
      </c>
      <c r="D281" s="226" t="e">
        <f t="shared" ref="D281:AG281" si="119">C281+1</f>
        <v>#VALUE!</v>
      </c>
      <c r="E281" s="226" t="e">
        <f t="shared" si="119"/>
        <v>#VALUE!</v>
      </c>
      <c r="F281" s="226" t="e">
        <f t="shared" si="119"/>
        <v>#VALUE!</v>
      </c>
      <c r="G281" s="226" t="e">
        <f t="shared" si="119"/>
        <v>#VALUE!</v>
      </c>
      <c r="H281" s="226" t="e">
        <f t="shared" si="119"/>
        <v>#VALUE!</v>
      </c>
      <c r="I281" s="226" t="e">
        <f t="shared" si="119"/>
        <v>#VALUE!</v>
      </c>
      <c r="J281" s="226" t="e">
        <f t="shared" si="119"/>
        <v>#VALUE!</v>
      </c>
      <c r="K281" s="226" t="e">
        <f t="shared" si="119"/>
        <v>#VALUE!</v>
      </c>
      <c r="L281" s="226" t="e">
        <f t="shared" si="119"/>
        <v>#VALUE!</v>
      </c>
      <c r="M281" s="226" t="e">
        <f t="shared" si="119"/>
        <v>#VALUE!</v>
      </c>
      <c r="N281" s="226" t="e">
        <f t="shared" si="119"/>
        <v>#VALUE!</v>
      </c>
      <c r="O281" s="226" t="e">
        <f t="shared" si="119"/>
        <v>#VALUE!</v>
      </c>
      <c r="P281" s="226" t="e">
        <f t="shared" si="119"/>
        <v>#VALUE!</v>
      </c>
      <c r="Q281" s="226" t="e">
        <f t="shared" si="119"/>
        <v>#VALUE!</v>
      </c>
      <c r="R281" s="226" t="e">
        <f t="shared" si="119"/>
        <v>#VALUE!</v>
      </c>
      <c r="S281" s="226" t="e">
        <f t="shared" si="119"/>
        <v>#VALUE!</v>
      </c>
      <c r="T281" s="226" t="e">
        <f t="shared" si="119"/>
        <v>#VALUE!</v>
      </c>
      <c r="U281" s="226" t="e">
        <f t="shared" si="119"/>
        <v>#VALUE!</v>
      </c>
      <c r="V281" s="226" t="e">
        <f t="shared" si="119"/>
        <v>#VALUE!</v>
      </c>
      <c r="W281" s="226" t="e">
        <f t="shared" si="119"/>
        <v>#VALUE!</v>
      </c>
      <c r="X281" s="226" t="e">
        <f t="shared" si="119"/>
        <v>#VALUE!</v>
      </c>
      <c r="Y281" s="226" t="e">
        <f t="shared" si="119"/>
        <v>#VALUE!</v>
      </c>
      <c r="Z281" s="226" t="e">
        <f t="shared" si="119"/>
        <v>#VALUE!</v>
      </c>
      <c r="AA281" s="226" t="e">
        <f t="shared" si="119"/>
        <v>#VALUE!</v>
      </c>
      <c r="AB281" s="226" t="e">
        <f t="shared" si="119"/>
        <v>#VALUE!</v>
      </c>
      <c r="AC281" s="226" t="e">
        <f t="shared" si="119"/>
        <v>#VALUE!</v>
      </c>
      <c r="AD281" s="226" t="e">
        <f t="shared" si="119"/>
        <v>#VALUE!</v>
      </c>
      <c r="AE281" s="226" t="e">
        <f t="shared" si="119"/>
        <v>#VALUE!</v>
      </c>
      <c r="AF281" s="226" t="e">
        <f t="shared" si="119"/>
        <v>#VALUE!</v>
      </c>
      <c r="AG281" s="226" t="e">
        <f t="shared" si="119"/>
        <v>#VALUE!</v>
      </c>
      <c r="AH281" s="246"/>
      <c r="AI281" s="247"/>
    </row>
    <row r="282" spans="2:38" x14ac:dyDescent="0.15">
      <c r="B282" s="248" t="s">
        <v>145</v>
      </c>
      <c r="C282" s="249" t="e">
        <f>IF(EDATE(C265,1)&gt;$G$5,"",EDATE(C265,1))</f>
        <v>#VALUE!</v>
      </c>
      <c r="D282" s="226" t="e">
        <f t="shared" ref="D282:AG282" si="120">IF(D281&gt;$G$5,"",IF(C282=EOMONTH(DATE($C279,$D279,1),0),"",IF(C282="","",C282+1)))</f>
        <v>#VALUE!</v>
      </c>
      <c r="E282" s="226" t="e">
        <f t="shared" si="120"/>
        <v>#VALUE!</v>
      </c>
      <c r="F282" s="226" t="e">
        <f t="shared" si="120"/>
        <v>#VALUE!</v>
      </c>
      <c r="G282" s="226" t="e">
        <f t="shared" si="120"/>
        <v>#VALUE!</v>
      </c>
      <c r="H282" s="226" t="e">
        <f t="shared" si="120"/>
        <v>#VALUE!</v>
      </c>
      <c r="I282" s="226" t="e">
        <f t="shared" si="120"/>
        <v>#VALUE!</v>
      </c>
      <c r="J282" s="226" t="e">
        <f t="shared" si="120"/>
        <v>#VALUE!</v>
      </c>
      <c r="K282" s="226" t="e">
        <f t="shared" si="120"/>
        <v>#VALUE!</v>
      </c>
      <c r="L282" s="226" t="e">
        <f t="shared" si="120"/>
        <v>#VALUE!</v>
      </c>
      <c r="M282" s="226" t="e">
        <f t="shared" si="120"/>
        <v>#VALUE!</v>
      </c>
      <c r="N282" s="226" t="e">
        <f t="shared" si="120"/>
        <v>#VALUE!</v>
      </c>
      <c r="O282" s="226" t="e">
        <f t="shared" si="120"/>
        <v>#VALUE!</v>
      </c>
      <c r="P282" s="226" t="e">
        <f t="shared" si="120"/>
        <v>#VALUE!</v>
      </c>
      <c r="Q282" s="226" t="e">
        <f t="shared" si="120"/>
        <v>#VALUE!</v>
      </c>
      <c r="R282" s="226" t="e">
        <f t="shared" si="120"/>
        <v>#VALUE!</v>
      </c>
      <c r="S282" s="226" t="e">
        <f t="shared" si="120"/>
        <v>#VALUE!</v>
      </c>
      <c r="T282" s="226" t="e">
        <f t="shared" si="120"/>
        <v>#VALUE!</v>
      </c>
      <c r="U282" s="226" t="e">
        <f t="shared" si="120"/>
        <v>#VALUE!</v>
      </c>
      <c r="V282" s="226" t="e">
        <f t="shared" si="120"/>
        <v>#VALUE!</v>
      </c>
      <c r="W282" s="226" t="e">
        <f t="shared" si="120"/>
        <v>#VALUE!</v>
      </c>
      <c r="X282" s="226" t="e">
        <f t="shared" si="120"/>
        <v>#VALUE!</v>
      </c>
      <c r="Y282" s="226" t="e">
        <f t="shared" si="120"/>
        <v>#VALUE!</v>
      </c>
      <c r="Z282" s="226" t="e">
        <f t="shared" si="120"/>
        <v>#VALUE!</v>
      </c>
      <c r="AA282" s="226" t="e">
        <f t="shared" si="120"/>
        <v>#VALUE!</v>
      </c>
      <c r="AB282" s="226" t="e">
        <f t="shared" si="120"/>
        <v>#VALUE!</v>
      </c>
      <c r="AC282" s="226" t="e">
        <f t="shared" si="120"/>
        <v>#VALUE!</v>
      </c>
      <c r="AD282" s="226" t="e">
        <f t="shared" si="120"/>
        <v>#VALUE!</v>
      </c>
      <c r="AE282" s="226" t="e">
        <f t="shared" si="120"/>
        <v>#VALUE!</v>
      </c>
      <c r="AF282" s="226" t="e">
        <f t="shared" si="120"/>
        <v>#VALUE!</v>
      </c>
      <c r="AG282" s="226" t="e">
        <f t="shared" si="120"/>
        <v>#VALUE!</v>
      </c>
      <c r="AH282" s="227" t="s">
        <v>177</v>
      </c>
      <c r="AI282" s="228">
        <f>+COUNTIFS(C283:AG283,"土",C284:AG284,"")+COUNTIFS(C283:AG283,"日",C284:AG284,"")</f>
        <v>0</v>
      </c>
    </row>
    <row r="283" spans="2:38" x14ac:dyDescent="0.15">
      <c r="B283" s="220" t="s">
        <v>65</v>
      </c>
      <c r="C283" s="229" t="str">
        <f>IFERROR(TEXT(WEEKDAY(+C282),"aaa"),"")</f>
        <v/>
      </c>
      <c r="D283" s="229" t="str">
        <f t="shared" ref="D283:AG283" si="121">IFERROR(TEXT(WEEKDAY(+D282),"aaa"),"")</f>
        <v/>
      </c>
      <c r="E283" s="229" t="str">
        <f t="shared" si="121"/>
        <v/>
      </c>
      <c r="F283" s="229" t="str">
        <f t="shared" si="121"/>
        <v/>
      </c>
      <c r="G283" s="229" t="str">
        <f t="shared" si="121"/>
        <v/>
      </c>
      <c r="H283" s="229" t="str">
        <f t="shared" si="121"/>
        <v/>
      </c>
      <c r="I283" s="229" t="str">
        <f t="shared" si="121"/>
        <v/>
      </c>
      <c r="J283" s="229" t="str">
        <f t="shared" si="121"/>
        <v/>
      </c>
      <c r="K283" s="229" t="str">
        <f t="shared" si="121"/>
        <v/>
      </c>
      <c r="L283" s="229" t="str">
        <f t="shared" si="121"/>
        <v/>
      </c>
      <c r="M283" s="229" t="str">
        <f t="shared" si="121"/>
        <v/>
      </c>
      <c r="N283" s="229" t="str">
        <f t="shared" si="121"/>
        <v/>
      </c>
      <c r="O283" s="229" t="str">
        <f t="shared" si="121"/>
        <v/>
      </c>
      <c r="P283" s="229" t="str">
        <f t="shared" si="121"/>
        <v/>
      </c>
      <c r="Q283" s="229" t="str">
        <f t="shared" si="121"/>
        <v/>
      </c>
      <c r="R283" s="229" t="str">
        <f t="shared" si="121"/>
        <v/>
      </c>
      <c r="S283" s="229" t="str">
        <f t="shared" si="121"/>
        <v/>
      </c>
      <c r="T283" s="229" t="str">
        <f t="shared" si="121"/>
        <v/>
      </c>
      <c r="U283" s="229" t="str">
        <f t="shared" si="121"/>
        <v/>
      </c>
      <c r="V283" s="229" t="str">
        <f t="shared" si="121"/>
        <v/>
      </c>
      <c r="W283" s="229" t="str">
        <f t="shared" si="121"/>
        <v/>
      </c>
      <c r="X283" s="229" t="str">
        <f t="shared" si="121"/>
        <v/>
      </c>
      <c r="Y283" s="229" t="str">
        <f t="shared" si="121"/>
        <v/>
      </c>
      <c r="Z283" s="229" t="str">
        <f t="shared" si="121"/>
        <v/>
      </c>
      <c r="AA283" s="229" t="str">
        <f t="shared" si="121"/>
        <v/>
      </c>
      <c r="AB283" s="229" t="str">
        <f t="shared" si="121"/>
        <v/>
      </c>
      <c r="AC283" s="229" t="str">
        <f t="shared" si="121"/>
        <v/>
      </c>
      <c r="AD283" s="229" t="str">
        <f t="shared" si="121"/>
        <v/>
      </c>
      <c r="AE283" s="229" t="str">
        <f t="shared" si="121"/>
        <v/>
      </c>
      <c r="AF283" s="229" t="str">
        <f t="shared" si="121"/>
        <v/>
      </c>
      <c r="AG283" s="229" t="str">
        <f t="shared" si="121"/>
        <v/>
      </c>
      <c r="AH283" s="227" t="s">
        <v>178</v>
      </c>
      <c r="AI283" s="228">
        <f>+COUNTIF(C284:AG284,"夏休")+COUNTIF(C284:AG284,"冬休")+COUNTIF(C284:AG284,"中止")</f>
        <v>0</v>
      </c>
    </row>
    <row r="284" spans="2:38" ht="13.5" customHeight="1" x14ac:dyDescent="0.15">
      <c r="B284" s="566" t="s">
        <v>149</v>
      </c>
      <c r="C284" s="568"/>
      <c r="D284" s="563"/>
      <c r="E284" s="563"/>
      <c r="F284" s="563"/>
      <c r="G284" s="563"/>
      <c r="H284" s="563"/>
      <c r="I284" s="563"/>
      <c r="J284" s="563"/>
      <c r="K284" s="563"/>
      <c r="L284" s="563"/>
      <c r="M284" s="563"/>
      <c r="N284" s="563"/>
      <c r="O284" s="563"/>
      <c r="P284" s="563"/>
      <c r="Q284" s="563"/>
      <c r="R284" s="563"/>
      <c r="S284" s="563"/>
      <c r="T284" s="563"/>
      <c r="U284" s="563"/>
      <c r="V284" s="563"/>
      <c r="W284" s="563"/>
      <c r="X284" s="563"/>
      <c r="Y284" s="563"/>
      <c r="Z284" s="563"/>
      <c r="AA284" s="563"/>
      <c r="AB284" s="563"/>
      <c r="AC284" s="563"/>
      <c r="AD284" s="563"/>
      <c r="AE284" s="563"/>
      <c r="AF284" s="563"/>
      <c r="AG284" s="589"/>
      <c r="AH284" s="230" t="s">
        <v>66</v>
      </c>
      <c r="AI284" s="231">
        <f>COUNT(C282:AG282)-AI283</f>
        <v>0</v>
      </c>
    </row>
    <row r="285" spans="2:38" ht="13.5" customHeight="1" x14ac:dyDescent="0.15">
      <c r="B285" s="567"/>
      <c r="C285" s="568"/>
      <c r="D285" s="563"/>
      <c r="E285" s="563"/>
      <c r="F285" s="563"/>
      <c r="G285" s="563"/>
      <c r="H285" s="563"/>
      <c r="I285" s="563"/>
      <c r="J285" s="563"/>
      <c r="K285" s="563"/>
      <c r="L285" s="563"/>
      <c r="M285" s="563"/>
      <c r="N285" s="563"/>
      <c r="O285" s="563"/>
      <c r="P285" s="563"/>
      <c r="Q285" s="563"/>
      <c r="R285" s="563"/>
      <c r="S285" s="563"/>
      <c r="T285" s="563"/>
      <c r="U285" s="563"/>
      <c r="V285" s="563"/>
      <c r="W285" s="563"/>
      <c r="X285" s="563"/>
      <c r="Y285" s="563"/>
      <c r="Z285" s="563"/>
      <c r="AA285" s="563"/>
      <c r="AB285" s="563"/>
      <c r="AC285" s="563"/>
      <c r="AD285" s="563"/>
      <c r="AE285" s="563"/>
      <c r="AF285" s="563"/>
      <c r="AG285" s="589"/>
      <c r="AH285" s="230" t="s">
        <v>67</v>
      </c>
      <c r="AI285" s="231">
        <f>+COUNTIF(C286:AG287,"休")</f>
        <v>0</v>
      </c>
      <c r="AJ285" s="232" t="e">
        <f>IF(AI286&gt;0.285,"",IF(AI285&lt;AI282,"←計画日数が足りません",""))</f>
        <v>#DIV/0!</v>
      </c>
    </row>
    <row r="286" spans="2:38" ht="13.5" customHeight="1" x14ac:dyDescent="0.15">
      <c r="B286" s="590" t="s">
        <v>60</v>
      </c>
      <c r="C286" s="591"/>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606"/>
      <c r="AH286" s="230" t="s">
        <v>68</v>
      </c>
      <c r="AI286" s="233" t="e">
        <f>+AI285/AI284</f>
        <v>#DIV/0!</v>
      </c>
    </row>
    <row r="287" spans="2:38" x14ac:dyDescent="0.15">
      <c r="B287" s="590"/>
      <c r="C287" s="591"/>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606"/>
      <c r="AH287" s="230" t="s">
        <v>57</v>
      </c>
      <c r="AI287" s="231">
        <f>+COUNTA(C288:AG289)</f>
        <v>0</v>
      </c>
    </row>
    <row r="288" spans="2:38" x14ac:dyDescent="0.15">
      <c r="B288" s="594" t="s">
        <v>62</v>
      </c>
      <c r="C288" s="596"/>
      <c r="D288" s="592"/>
      <c r="E288" s="592"/>
      <c r="F288" s="592"/>
      <c r="G288" s="592"/>
      <c r="H288" s="592"/>
      <c r="I288" s="592"/>
      <c r="J288" s="592"/>
      <c r="K288" s="592"/>
      <c r="L288" s="592"/>
      <c r="M288" s="592"/>
      <c r="N288" s="592"/>
      <c r="O288" s="592"/>
      <c r="P288" s="592"/>
      <c r="Q288" s="592"/>
      <c r="R288" s="592"/>
      <c r="S288" s="592"/>
      <c r="T288" s="592"/>
      <c r="U288" s="592"/>
      <c r="V288" s="592"/>
      <c r="W288" s="592"/>
      <c r="X288" s="592"/>
      <c r="Y288" s="592"/>
      <c r="Z288" s="592"/>
      <c r="AA288" s="592"/>
      <c r="AB288" s="592"/>
      <c r="AC288" s="592"/>
      <c r="AD288" s="592"/>
      <c r="AE288" s="592"/>
      <c r="AF288" s="592"/>
      <c r="AG288" s="609"/>
      <c r="AH288" s="234" t="s">
        <v>69</v>
      </c>
      <c r="AI288" s="235" t="e">
        <f>+AI287/AI284</f>
        <v>#DIV/0!</v>
      </c>
      <c r="AL288" s="199">
        <f>+COUNTIF(C286:AG287,"休")</f>
        <v>0</v>
      </c>
    </row>
    <row r="289" spans="2:38" x14ac:dyDescent="0.15">
      <c r="B289" s="595"/>
      <c r="C289" s="597"/>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610"/>
      <c r="AH289" s="236" t="s">
        <v>153</v>
      </c>
      <c r="AI289" s="237" t="str">
        <f>IF(7&gt;AI284,"対象外",IF(OR(AI288&gt;=0.285,AI287&gt;=AI282),"OK","NG"))</f>
        <v>対象外</v>
      </c>
      <c r="AJ289" s="232" t="str">
        <f>IF(AI289="対象外","←７日間に満たない期間は達成判定の対象外",IF(AI289="NG","←月単位未達成","←月単位達成"))</f>
        <v>←７日間に満たない期間は達成判定の対象外</v>
      </c>
      <c r="AL289" s="238" t="str">
        <f>IF(7&gt;AI284,"対象外",IF(AL288&gt;=AI282,"OK","NG"))</f>
        <v>対象外</v>
      </c>
    </row>
    <row r="290" spans="2:38" hidden="1" x14ac:dyDescent="0.15">
      <c r="B290" s="239" t="s">
        <v>207</v>
      </c>
      <c r="C290" s="240" t="e">
        <f t="shared" ref="C290:AG290" si="122">IF(AND(DAY(C282)&gt;=22,DAY(C282)&lt;=28,C283="土"),1,0)</f>
        <v>#VALUE!</v>
      </c>
      <c r="D290" s="240" t="e">
        <f t="shared" si="122"/>
        <v>#VALUE!</v>
      </c>
      <c r="E290" s="240" t="e">
        <f t="shared" si="122"/>
        <v>#VALUE!</v>
      </c>
      <c r="F290" s="240" t="e">
        <f t="shared" si="122"/>
        <v>#VALUE!</v>
      </c>
      <c r="G290" s="240" t="e">
        <f t="shared" si="122"/>
        <v>#VALUE!</v>
      </c>
      <c r="H290" s="240" t="e">
        <f t="shared" si="122"/>
        <v>#VALUE!</v>
      </c>
      <c r="I290" s="240" t="e">
        <f t="shared" si="122"/>
        <v>#VALUE!</v>
      </c>
      <c r="J290" s="240" t="e">
        <f t="shared" si="122"/>
        <v>#VALUE!</v>
      </c>
      <c r="K290" s="240" t="e">
        <f t="shared" si="122"/>
        <v>#VALUE!</v>
      </c>
      <c r="L290" s="240" t="e">
        <f t="shared" si="122"/>
        <v>#VALUE!</v>
      </c>
      <c r="M290" s="240" t="e">
        <f t="shared" si="122"/>
        <v>#VALUE!</v>
      </c>
      <c r="N290" s="240" t="e">
        <f t="shared" si="122"/>
        <v>#VALUE!</v>
      </c>
      <c r="O290" s="240" t="e">
        <f t="shared" si="122"/>
        <v>#VALUE!</v>
      </c>
      <c r="P290" s="240" t="e">
        <f t="shared" si="122"/>
        <v>#VALUE!</v>
      </c>
      <c r="Q290" s="240" t="e">
        <f t="shared" si="122"/>
        <v>#VALUE!</v>
      </c>
      <c r="R290" s="240" t="e">
        <f t="shared" si="122"/>
        <v>#VALUE!</v>
      </c>
      <c r="S290" s="240" t="e">
        <f t="shared" si="122"/>
        <v>#VALUE!</v>
      </c>
      <c r="T290" s="240" t="e">
        <f t="shared" si="122"/>
        <v>#VALUE!</v>
      </c>
      <c r="U290" s="240" t="e">
        <f t="shared" si="122"/>
        <v>#VALUE!</v>
      </c>
      <c r="V290" s="240" t="e">
        <f t="shared" si="122"/>
        <v>#VALUE!</v>
      </c>
      <c r="W290" s="240" t="e">
        <f t="shared" si="122"/>
        <v>#VALUE!</v>
      </c>
      <c r="X290" s="240" t="e">
        <f t="shared" si="122"/>
        <v>#VALUE!</v>
      </c>
      <c r="Y290" s="240" t="e">
        <f t="shared" si="122"/>
        <v>#VALUE!</v>
      </c>
      <c r="Z290" s="240" t="e">
        <f t="shared" si="122"/>
        <v>#VALUE!</v>
      </c>
      <c r="AA290" s="240" t="e">
        <f t="shared" si="122"/>
        <v>#VALUE!</v>
      </c>
      <c r="AB290" s="240" t="e">
        <f t="shared" si="122"/>
        <v>#VALUE!</v>
      </c>
      <c r="AC290" s="240" t="e">
        <f t="shared" si="122"/>
        <v>#VALUE!</v>
      </c>
      <c r="AD290" s="240" t="e">
        <f t="shared" si="122"/>
        <v>#VALUE!</v>
      </c>
      <c r="AE290" s="240" t="e">
        <f t="shared" si="122"/>
        <v>#VALUE!</v>
      </c>
      <c r="AF290" s="240" t="e">
        <f t="shared" si="122"/>
        <v>#VALUE!</v>
      </c>
      <c r="AG290" s="240" t="e">
        <f t="shared" si="122"/>
        <v>#VALUE!</v>
      </c>
      <c r="AH290" s="241" t="s">
        <v>179</v>
      </c>
      <c r="AI290" s="242">
        <f>_xlfn.AGGREGATE(9,6,C290:AG290)</f>
        <v>0</v>
      </c>
      <c r="AJ290" s="232"/>
    </row>
    <row r="291" spans="2:38" hidden="1" x14ac:dyDescent="0.15">
      <c r="B291" s="239" t="s">
        <v>208</v>
      </c>
      <c r="C291" s="243" t="e">
        <f t="shared" ref="C291:AG291" si="123">IF(AND(DAY(C282)&gt;=22,DAY(C282)&lt;=28,C283="土",OR(C288="休",C288="雨")),1,0)</f>
        <v>#VALUE!</v>
      </c>
      <c r="D291" s="243" t="e">
        <f t="shared" si="123"/>
        <v>#VALUE!</v>
      </c>
      <c r="E291" s="243" t="e">
        <f t="shared" si="123"/>
        <v>#VALUE!</v>
      </c>
      <c r="F291" s="243" t="e">
        <f t="shared" si="123"/>
        <v>#VALUE!</v>
      </c>
      <c r="G291" s="243" t="e">
        <f t="shared" si="123"/>
        <v>#VALUE!</v>
      </c>
      <c r="H291" s="243" t="e">
        <f t="shared" si="123"/>
        <v>#VALUE!</v>
      </c>
      <c r="I291" s="243" t="e">
        <f t="shared" si="123"/>
        <v>#VALUE!</v>
      </c>
      <c r="J291" s="243" t="e">
        <f t="shared" si="123"/>
        <v>#VALUE!</v>
      </c>
      <c r="K291" s="243" t="e">
        <f t="shared" si="123"/>
        <v>#VALUE!</v>
      </c>
      <c r="L291" s="243" t="e">
        <f t="shared" si="123"/>
        <v>#VALUE!</v>
      </c>
      <c r="M291" s="243" t="e">
        <f t="shared" si="123"/>
        <v>#VALUE!</v>
      </c>
      <c r="N291" s="243" t="e">
        <f t="shared" si="123"/>
        <v>#VALUE!</v>
      </c>
      <c r="O291" s="243" t="e">
        <f t="shared" si="123"/>
        <v>#VALUE!</v>
      </c>
      <c r="P291" s="243" t="e">
        <f t="shared" si="123"/>
        <v>#VALUE!</v>
      </c>
      <c r="Q291" s="243" t="e">
        <f t="shared" si="123"/>
        <v>#VALUE!</v>
      </c>
      <c r="R291" s="243" t="e">
        <f t="shared" si="123"/>
        <v>#VALUE!</v>
      </c>
      <c r="S291" s="243" t="e">
        <f t="shared" si="123"/>
        <v>#VALUE!</v>
      </c>
      <c r="T291" s="243" t="e">
        <f t="shared" si="123"/>
        <v>#VALUE!</v>
      </c>
      <c r="U291" s="243" t="e">
        <f t="shared" si="123"/>
        <v>#VALUE!</v>
      </c>
      <c r="V291" s="243" t="e">
        <f t="shared" si="123"/>
        <v>#VALUE!</v>
      </c>
      <c r="W291" s="243" t="e">
        <f t="shared" si="123"/>
        <v>#VALUE!</v>
      </c>
      <c r="X291" s="243" t="e">
        <f t="shared" si="123"/>
        <v>#VALUE!</v>
      </c>
      <c r="Y291" s="243" t="e">
        <f t="shared" si="123"/>
        <v>#VALUE!</v>
      </c>
      <c r="Z291" s="243" t="e">
        <f t="shared" si="123"/>
        <v>#VALUE!</v>
      </c>
      <c r="AA291" s="243" t="e">
        <f t="shared" si="123"/>
        <v>#VALUE!</v>
      </c>
      <c r="AB291" s="243" t="e">
        <f t="shared" si="123"/>
        <v>#VALUE!</v>
      </c>
      <c r="AC291" s="243" t="e">
        <f t="shared" si="123"/>
        <v>#VALUE!</v>
      </c>
      <c r="AD291" s="243" t="e">
        <f t="shared" si="123"/>
        <v>#VALUE!</v>
      </c>
      <c r="AE291" s="243" t="e">
        <f t="shared" si="123"/>
        <v>#VALUE!</v>
      </c>
      <c r="AF291" s="243" t="e">
        <f t="shared" si="123"/>
        <v>#VALUE!</v>
      </c>
      <c r="AG291" s="243" t="e">
        <f t="shared" si="123"/>
        <v>#VALUE!</v>
      </c>
      <c r="AH291" s="241" t="s">
        <v>180</v>
      </c>
      <c r="AI291" s="242">
        <f>_xlfn.AGGREGATE(9,6,C291:AG291)</f>
        <v>0</v>
      </c>
      <c r="AJ291" s="232"/>
    </row>
    <row r="292" spans="2:38" hidden="1" x14ac:dyDescent="0.15">
      <c r="B292" s="239" t="s">
        <v>209</v>
      </c>
      <c r="C292" s="240" t="e">
        <f>IF(AND(DAY(C282)&gt;=8,DAY(C282)&lt;=14,C283="土"),1,0)</f>
        <v>#VALUE!</v>
      </c>
      <c r="D292" s="240" t="e">
        <f>IF(AND(DAY(D282)&gt;=8,DAY(D282)&lt;=14,D283="土"),1,0)</f>
        <v>#VALUE!</v>
      </c>
      <c r="E292" s="240" t="e">
        <f t="shared" ref="E292:AG292" si="124">IF(AND(DAY(E282)&gt;=8,DAY(E282)&lt;=14,E283="土"),1,0)</f>
        <v>#VALUE!</v>
      </c>
      <c r="F292" s="240" t="e">
        <f t="shared" si="124"/>
        <v>#VALUE!</v>
      </c>
      <c r="G292" s="240" t="e">
        <f t="shared" si="124"/>
        <v>#VALUE!</v>
      </c>
      <c r="H292" s="240" t="e">
        <f t="shared" si="124"/>
        <v>#VALUE!</v>
      </c>
      <c r="I292" s="240" t="e">
        <f t="shared" si="124"/>
        <v>#VALUE!</v>
      </c>
      <c r="J292" s="240" t="e">
        <f t="shared" si="124"/>
        <v>#VALUE!</v>
      </c>
      <c r="K292" s="240" t="e">
        <f t="shared" si="124"/>
        <v>#VALUE!</v>
      </c>
      <c r="L292" s="240" t="e">
        <f t="shared" si="124"/>
        <v>#VALUE!</v>
      </c>
      <c r="M292" s="240" t="e">
        <f t="shared" si="124"/>
        <v>#VALUE!</v>
      </c>
      <c r="N292" s="240" t="e">
        <f t="shared" si="124"/>
        <v>#VALUE!</v>
      </c>
      <c r="O292" s="240" t="e">
        <f t="shared" si="124"/>
        <v>#VALUE!</v>
      </c>
      <c r="P292" s="240" t="e">
        <f t="shared" si="124"/>
        <v>#VALUE!</v>
      </c>
      <c r="Q292" s="240" t="e">
        <f t="shared" si="124"/>
        <v>#VALUE!</v>
      </c>
      <c r="R292" s="240" t="e">
        <f t="shared" si="124"/>
        <v>#VALUE!</v>
      </c>
      <c r="S292" s="240" t="e">
        <f t="shared" si="124"/>
        <v>#VALUE!</v>
      </c>
      <c r="T292" s="240" t="e">
        <f t="shared" si="124"/>
        <v>#VALUE!</v>
      </c>
      <c r="U292" s="240" t="e">
        <f t="shared" si="124"/>
        <v>#VALUE!</v>
      </c>
      <c r="V292" s="240" t="e">
        <f t="shared" si="124"/>
        <v>#VALUE!</v>
      </c>
      <c r="W292" s="240" t="e">
        <f t="shared" si="124"/>
        <v>#VALUE!</v>
      </c>
      <c r="X292" s="240" t="e">
        <f t="shared" si="124"/>
        <v>#VALUE!</v>
      </c>
      <c r="Y292" s="240" t="e">
        <f t="shared" si="124"/>
        <v>#VALUE!</v>
      </c>
      <c r="Z292" s="240" t="e">
        <f t="shared" si="124"/>
        <v>#VALUE!</v>
      </c>
      <c r="AA292" s="240" t="e">
        <f t="shared" si="124"/>
        <v>#VALUE!</v>
      </c>
      <c r="AB292" s="240" t="e">
        <f t="shared" si="124"/>
        <v>#VALUE!</v>
      </c>
      <c r="AC292" s="240" t="e">
        <f t="shared" si="124"/>
        <v>#VALUE!</v>
      </c>
      <c r="AD292" s="240" t="e">
        <f t="shared" si="124"/>
        <v>#VALUE!</v>
      </c>
      <c r="AE292" s="240" t="e">
        <f t="shared" si="124"/>
        <v>#VALUE!</v>
      </c>
      <c r="AF292" s="240" t="e">
        <f t="shared" si="124"/>
        <v>#VALUE!</v>
      </c>
      <c r="AG292" s="240" t="e">
        <f t="shared" si="124"/>
        <v>#VALUE!</v>
      </c>
      <c r="AH292" s="241" t="s">
        <v>179</v>
      </c>
      <c r="AI292" s="242">
        <f>_xlfn.AGGREGATE(9,6,C292:AG292)</f>
        <v>0</v>
      </c>
      <c r="AJ292" s="232"/>
    </row>
    <row r="293" spans="2:38" hidden="1" x14ac:dyDescent="0.15">
      <c r="B293" s="239" t="s">
        <v>210</v>
      </c>
      <c r="C293" s="243" t="e">
        <f>IF(AND(DAY(C282)&gt;=8,DAY(C282)&lt;=14,C283="土",OR(C288="休",C288="雨")),1,0)</f>
        <v>#VALUE!</v>
      </c>
      <c r="D293" s="243" t="e">
        <f>IF(AND(DAY(D282)&gt;=8,DAY(D282)&lt;=14,D283="土",OR(D288="休",D288="雨")),1,0)</f>
        <v>#VALUE!</v>
      </c>
      <c r="E293" s="243" t="e">
        <f t="shared" ref="E293:AG293" si="125">IF(AND(DAY(E282)&gt;=8,DAY(E282)&lt;=14,E283="土",OR(E288="休",E288="雨")),1,0)</f>
        <v>#VALUE!</v>
      </c>
      <c r="F293" s="243" t="e">
        <f t="shared" si="125"/>
        <v>#VALUE!</v>
      </c>
      <c r="G293" s="243" t="e">
        <f t="shared" si="125"/>
        <v>#VALUE!</v>
      </c>
      <c r="H293" s="243" t="e">
        <f t="shared" si="125"/>
        <v>#VALUE!</v>
      </c>
      <c r="I293" s="243" t="e">
        <f t="shared" si="125"/>
        <v>#VALUE!</v>
      </c>
      <c r="J293" s="243" t="e">
        <f t="shared" si="125"/>
        <v>#VALUE!</v>
      </c>
      <c r="K293" s="243" t="e">
        <f t="shared" si="125"/>
        <v>#VALUE!</v>
      </c>
      <c r="L293" s="243" t="e">
        <f t="shared" si="125"/>
        <v>#VALUE!</v>
      </c>
      <c r="M293" s="243" t="e">
        <f t="shared" si="125"/>
        <v>#VALUE!</v>
      </c>
      <c r="N293" s="243" t="e">
        <f t="shared" si="125"/>
        <v>#VALUE!</v>
      </c>
      <c r="O293" s="243" t="e">
        <f t="shared" si="125"/>
        <v>#VALUE!</v>
      </c>
      <c r="P293" s="243" t="e">
        <f t="shared" si="125"/>
        <v>#VALUE!</v>
      </c>
      <c r="Q293" s="243" t="e">
        <f t="shared" si="125"/>
        <v>#VALUE!</v>
      </c>
      <c r="R293" s="243" t="e">
        <f t="shared" si="125"/>
        <v>#VALUE!</v>
      </c>
      <c r="S293" s="243" t="e">
        <f t="shared" si="125"/>
        <v>#VALUE!</v>
      </c>
      <c r="T293" s="243" t="e">
        <f t="shared" si="125"/>
        <v>#VALUE!</v>
      </c>
      <c r="U293" s="243" t="e">
        <f t="shared" si="125"/>
        <v>#VALUE!</v>
      </c>
      <c r="V293" s="243" t="e">
        <f t="shared" si="125"/>
        <v>#VALUE!</v>
      </c>
      <c r="W293" s="243" t="e">
        <f t="shared" si="125"/>
        <v>#VALUE!</v>
      </c>
      <c r="X293" s="243" t="e">
        <f t="shared" si="125"/>
        <v>#VALUE!</v>
      </c>
      <c r="Y293" s="243" t="e">
        <f t="shared" si="125"/>
        <v>#VALUE!</v>
      </c>
      <c r="Z293" s="243" t="e">
        <f t="shared" si="125"/>
        <v>#VALUE!</v>
      </c>
      <c r="AA293" s="243" t="e">
        <f t="shared" si="125"/>
        <v>#VALUE!</v>
      </c>
      <c r="AB293" s="243" t="e">
        <f t="shared" si="125"/>
        <v>#VALUE!</v>
      </c>
      <c r="AC293" s="243" t="e">
        <f t="shared" si="125"/>
        <v>#VALUE!</v>
      </c>
      <c r="AD293" s="243" t="e">
        <f t="shared" si="125"/>
        <v>#VALUE!</v>
      </c>
      <c r="AE293" s="243" t="e">
        <f t="shared" si="125"/>
        <v>#VALUE!</v>
      </c>
      <c r="AF293" s="243" t="e">
        <f t="shared" si="125"/>
        <v>#VALUE!</v>
      </c>
      <c r="AG293" s="243" t="e">
        <f t="shared" si="125"/>
        <v>#VALUE!</v>
      </c>
      <c r="AH293" s="241" t="s">
        <v>180</v>
      </c>
      <c r="AI293" s="242">
        <f>_xlfn.AGGREGATE(9,6,C293:AG293)</f>
        <v>0</v>
      </c>
      <c r="AJ293" s="232"/>
    </row>
    <row r="295" spans="2:38" hidden="1" x14ac:dyDescent="0.15">
      <c r="C295" s="199" t="e">
        <f>YEAR(C298)</f>
        <v>#VALUE!</v>
      </c>
      <c r="D295" s="199" t="e">
        <f>MONTH(C298)</f>
        <v>#VALUE!</v>
      </c>
    </row>
    <row r="296" spans="2:38" x14ac:dyDescent="0.15">
      <c r="B296" s="203" t="s">
        <v>141</v>
      </c>
      <c r="C296" s="598" t="e">
        <f>C298</f>
        <v>#VALUE!</v>
      </c>
      <c r="D296" s="564"/>
      <c r="E296" s="564"/>
      <c r="F296" s="564"/>
      <c r="G296" s="564"/>
      <c r="H296" s="564"/>
      <c r="I296" s="564"/>
      <c r="J296" s="564"/>
      <c r="K296" s="564"/>
      <c r="L296" s="564"/>
      <c r="M296" s="564"/>
      <c r="N296" s="564"/>
      <c r="O296" s="564"/>
      <c r="P296" s="564"/>
      <c r="Q296" s="564"/>
      <c r="R296" s="564"/>
      <c r="S296" s="564"/>
      <c r="T296" s="564"/>
      <c r="U296" s="564"/>
      <c r="V296" s="564"/>
      <c r="W296" s="564"/>
      <c r="X296" s="564"/>
      <c r="Y296" s="564"/>
      <c r="Z296" s="564"/>
      <c r="AA296" s="564"/>
      <c r="AB296" s="564"/>
      <c r="AC296" s="564"/>
      <c r="AD296" s="564"/>
      <c r="AE296" s="564"/>
      <c r="AF296" s="564"/>
      <c r="AG296" s="564"/>
      <c r="AH296" s="564"/>
      <c r="AI296" s="565"/>
    </row>
    <row r="297" spans="2:38" hidden="1" x14ac:dyDescent="0.15">
      <c r="B297" s="245"/>
      <c r="C297" s="226" t="e">
        <f>DATE($C295,$D295,1)</f>
        <v>#VALUE!</v>
      </c>
      <c r="D297" s="226" t="e">
        <f t="shared" ref="D297:AG297" si="126">C297+1</f>
        <v>#VALUE!</v>
      </c>
      <c r="E297" s="226" t="e">
        <f t="shared" si="126"/>
        <v>#VALUE!</v>
      </c>
      <c r="F297" s="226" t="e">
        <f t="shared" si="126"/>
        <v>#VALUE!</v>
      </c>
      <c r="G297" s="226" t="e">
        <f t="shared" si="126"/>
        <v>#VALUE!</v>
      </c>
      <c r="H297" s="226" t="e">
        <f t="shared" si="126"/>
        <v>#VALUE!</v>
      </c>
      <c r="I297" s="226" t="e">
        <f t="shared" si="126"/>
        <v>#VALUE!</v>
      </c>
      <c r="J297" s="226" t="e">
        <f t="shared" si="126"/>
        <v>#VALUE!</v>
      </c>
      <c r="K297" s="226" t="e">
        <f t="shared" si="126"/>
        <v>#VALUE!</v>
      </c>
      <c r="L297" s="226" t="e">
        <f t="shared" si="126"/>
        <v>#VALUE!</v>
      </c>
      <c r="M297" s="226" t="e">
        <f t="shared" si="126"/>
        <v>#VALUE!</v>
      </c>
      <c r="N297" s="226" t="e">
        <f t="shared" si="126"/>
        <v>#VALUE!</v>
      </c>
      <c r="O297" s="226" t="e">
        <f t="shared" si="126"/>
        <v>#VALUE!</v>
      </c>
      <c r="P297" s="226" t="e">
        <f t="shared" si="126"/>
        <v>#VALUE!</v>
      </c>
      <c r="Q297" s="226" t="e">
        <f t="shared" si="126"/>
        <v>#VALUE!</v>
      </c>
      <c r="R297" s="226" t="e">
        <f t="shared" si="126"/>
        <v>#VALUE!</v>
      </c>
      <c r="S297" s="226" t="e">
        <f t="shared" si="126"/>
        <v>#VALUE!</v>
      </c>
      <c r="T297" s="226" t="e">
        <f t="shared" si="126"/>
        <v>#VALUE!</v>
      </c>
      <c r="U297" s="226" t="e">
        <f t="shared" si="126"/>
        <v>#VALUE!</v>
      </c>
      <c r="V297" s="226" t="e">
        <f t="shared" si="126"/>
        <v>#VALUE!</v>
      </c>
      <c r="W297" s="226" t="e">
        <f t="shared" si="126"/>
        <v>#VALUE!</v>
      </c>
      <c r="X297" s="226" t="e">
        <f t="shared" si="126"/>
        <v>#VALUE!</v>
      </c>
      <c r="Y297" s="226" t="e">
        <f t="shared" si="126"/>
        <v>#VALUE!</v>
      </c>
      <c r="Z297" s="226" t="e">
        <f t="shared" si="126"/>
        <v>#VALUE!</v>
      </c>
      <c r="AA297" s="226" t="e">
        <f t="shared" si="126"/>
        <v>#VALUE!</v>
      </c>
      <c r="AB297" s="226" t="e">
        <f t="shared" si="126"/>
        <v>#VALUE!</v>
      </c>
      <c r="AC297" s="226" t="e">
        <f t="shared" si="126"/>
        <v>#VALUE!</v>
      </c>
      <c r="AD297" s="226" t="e">
        <f t="shared" si="126"/>
        <v>#VALUE!</v>
      </c>
      <c r="AE297" s="226" t="e">
        <f t="shared" si="126"/>
        <v>#VALUE!</v>
      </c>
      <c r="AF297" s="226" t="e">
        <f t="shared" si="126"/>
        <v>#VALUE!</v>
      </c>
      <c r="AG297" s="226" t="e">
        <f t="shared" si="126"/>
        <v>#VALUE!</v>
      </c>
      <c r="AH297" s="246"/>
      <c r="AI297" s="247"/>
    </row>
    <row r="298" spans="2:38" x14ac:dyDescent="0.15">
      <c r="B298" s="248" t="s">
        <v>145</v>
      </c>
      <c r="C298" s="249" t="e">
        <f>IF(EDATE(C281,1)&gt;$G$5,"",EDATE(C281,1))</f>
        <v>#VALUE!</v>
      </c>
      <c r="D298" s="226" t="e">
        <f t="shared" ref="D298:AG298" si="127">IF(D297&gt;$G$5,"",IF(C298=EOMONTH(DATE($C295,$D295,1),0),"",IF(C298="","",C298+1)))</f>
        <v>#VALUE!</v>
      </c>
      <c r="E298" s="226" t="e">
        <f t="shared" si="127"/>
        <v>#VALUE!</v>
      </c>
      <c r="F298" s="226" t="e">
        <f t="shared" si="127"/>
        <v>#VALUE!</v>
      </c>
      <c r="G298" s="226" t="e">
        <f t="shared" si="127"/>
        <v>#VALUE!</v>
      </c>
      <c r="H298" s="226" t="e">
        <f t="shared" si="127"/>
        <v>#VALUE!</v>
      </c>
      <c r="I298" s="226" t="e">
        <f t="shared" si="127"/>
        <v>#VALUE!</v>
      </c>
      <c r="J298" s="226" t="e">
        <f t="shared" si="127"/>
        <v>#VALUE!</v>
      </c>
      <c r="K298" s="226" t="e">
        <f t="shared" si="127"/>
        <v>#VALUE!</v>
      </c>
      <c r="L298" s="226" t="e">
        <f t="shared" si="127"/>
        <v>#VALUE!</v>
      </c>
      <c r="M298" s="226" t="e">
        <f t="shared" si="127"/>
        <v>#VALUE!</v>
      </c>
      <c r="N298" s="226" t="e">
        <f t="shared" si="127"/>
        <v>#VALUE!</v>
      </c>
      <c r="O298" s="226" t="e">
        <f t="shared" si="127"/>
        <v>#VALUE!</v>
      </c>
      <c r="P298" s="226" t="e">
        <f t="shared" si="127"/>
        <v>#VALUE!</v>
      </c>
      <c r="Q298" s="226" t="e">
        <f t="shared" si="127"/>
        <v>#VALUE!</v>
      </c>
      <c r="R298" s="226" t="e">
        <f t="shared" si="127"/>
        <v>#VALUE!</v>
      </c>
      <c r="S298" s="226" t="e">
        <f t="shared" si="127"/>
        <v>#VALUE!</v>
      </c>
      <c r="T298" s="226" t="e">
        <f t="shared" si="127"/>
        <v>#VALUE!</v>
      </c>
      <c r="U298" s="226" t="e">
        <f t="shared" si="127"/>
        <v>#VALUE!</v>
      </c>
      <c r="V298" s="226" t="e">
        <f t="shared" si="127"/>
        <v>#VALUE!</v>
      </c>
      <c r="W298" s="226" t="e">
        <f t="shared" si="127"/>
        <v>#VALUE!</v>
      </c>
      <c r="X298" s="226" t="e">
        <f t="shared" si="127"/>
        <v>#VALUE!</v>
      </c>
      <c r="Y298" s="226" t="e">
        <f t="shared" si="127"/>
        <v>#VALUE!</v>
      </c>
      <c r="Z298" s="226" t="e">
        <f t="shared" si="127"/>
        <v>#VALUE!</v>
      </c>
      <c r="AA298" s="226" t="e">
        <f t="shared" si="127"/>
        <v>#VALUE!</v>
      </c>
      <c r="AB298" s="226" t="e">
        <f t="shared" si="127"/>
        <v>#VALUE!</v>
      </c>
      <c r="AC298" s="226" t="e">
        <f t="shared" si="127"/>
        <v>#VALUE!</v>
      </c>
      <c r="AD298" s="226" t="e">
        <f t="shared" si="127"/>
        <v>#VALUE!</v>
      </c>
      <c r="AE298" s="226" t="e">
        <f t="shared" si="127"/>
        <v>#VALUE!</v>
      </c>
      <c r="AF298" s="226" t="e">
        <f t="shared" si="127"/>
        <v>#VALUE!</v>
      </c>
      <c r="AG298" s="226" t="e">
        <f t="shared" si="127"/>
        <v>#VALUE!</v>
      </c>
      <c r="AH298" s="227" t="s">
        <v>177</v>
      </c>
      <c r="AI298" s="228">
        <f>+COUNTIFS(C299:AG299,"土",C300:AG300,"")+COUNTIFS(C299:AG299,"日",C300:AG300,"")</f>
        <v>0</v>
      </c>
    </row>
    <row r="299" spans="2:38" x14ac:dyDescent="0.15">
      <c r="B299" s="220" t="s">
        <v>65</v>
      </c>
      <c r="C299" s="229" t="str">
        <f>IFERROR(TEXT(WEEKDAY(+C298),"aaa"),"")</f>
        <v/>
      </c>
      <c r="D299" s="229" t="str">
        <f t="shared" ref="D299:AG299" si="128">IFERROR(TEXT(WEEKDAY(+D298),"aaa"),"")</f>
        <v/>
      </c>
      <c r="E299" s="229" t="str">
        <f t="shared" si="128"/>
        <v/>
      </c>
      <c r="F299" s="229" t="str">
        <f t="shared" si="128"/>
        <v/>
      </c>
      <c r="G299" s="229" t="str">
        <f t="shared" si="128"/>
        <v/>
      </c>
      <c r="H299" s="229" t="str">
        <f t="shared" si="128"/>
        <v/>
      </c>
      <c r="I299" s="229" t="str">
        <f t="shared" si="128"/>
        <v/>
      </c>
      <c r="J299" s="229" t="str">
        <f t="shared" si="128"/>
        <v/>
      </c>
      <c r="K299" s="229" t="str">
        <f t="shared" si="128"/>
        <v/>
      </c>
      <c r="L299" s="229" t="str">
        <f t="shared" si="128"/>
        <v/>
      </c>
      <c r="M299" s="229" t="str">
        <f t="shared" si="128"/>
        <v/>
      </c>
      <c r="N299" s="229" t="str">
        <f t="shared" si="128"/>
        <v/>
      </c>
      <c r="O299" s="229" t="str">
        <f t="shared" si="128"/>
        <v/>
      </c>
      <c r="P299" s="229" t="str">
        <f t="shared" si="128"/>
        <v/>
      </c>
      <c r="Q299" s="229" t="str">
        <f t="shared" si="128"/>
        <v/>
      </c>
      <c r="R299" s="229" t="str">
        <f t="shared" si="128"/>
        <v/>
      </c>
      <c r="S299" s="229" t="str">
        <f t="shared" si="128"/>
        <v/>
      </c>
      <c r="T299" s="229" t="str">
        <f t="shared" si="128"/>
        <v/>
      </c>
      <c r="U299" s="229" t="str">
        <f t="shared" si="128"/>
        <v/>
      </c>
      <c r="V299" s="229" t="str">
        <f t="shared" si="128"/>
        <v/>
      </c>
      <c r="W299" s="229" t="str">
        <f t="shared" si="128"/>
        <v/>
      </c>
      <c r="X299" s="229" t="str">
        <f t="shared" si="128"/>
        <v/>
      </c>
      <c r="Y299" s="229" t="str">
        <f t="shared" si="128"/>
        <v/>
      </c>
      <c r="Z299" s="229" t="str">
        <f t="shared" si="128"/>
        <v/>
      </c>
      <c r="AA299" s="229" t="str">
        <f t="shared" si="128"/>
        <v/>
      </c>
      <c r="AB299" s="229" t="str">
        <f t="shared" si="128"/>
        <v/>
      </c>
      <c r="AC299" s="229" t="str">
        <f t="shared" si="128"/>
        <v/>
      </c>
      <c r="AD299" s="229" t="str">
        <f t="shared" si="128"/>
        <v/>
      </c>
      <c r="AE299" s="229" t="str">
        <f t="shared" si="128"/>
        <v/>
      </c>
      <c r="AF299" s="229" t="str">
        <f t="shared" si="128"/>
        <v/>
      </c>
      <c r="AG299" s="229" t="str">
        <f t="shared" si="128"/>
        <v/>
      </c>
      <c r="AH299" s="227" t="s">
        <v>178</v>
      </c>
      <c r="AI299" s="228">
        <f>+COUNTIF(C300:AG300,"夏休")+COUNTIF(C300:AG300,"冬休")+COUNTIF(C300:AG300,"中止")</f>
        <v>0</v>
      </c>
    </row>
    <row r="300" spans="2:38" ht="13.5" customHeight="1" x14ac:dyDescent="0.15">
      <c r="B300" s="566" t="s">
        <v>149</v>
      </c>
      <c r="C300" s="568"/>
      <c r="D300" s="563"/>
      <c r="E300" s="563"/>
      <c r="F300" s="563"/>
      <c r="G300" s="563"/>
      <c r="H300" s="563"/>
      <c r="I300" s="563"/>
      <c r="J300" s="563"/>
      <c r="K300" s="563"/>
      <c r="L300" s="563"/>
      <c r="M300" s="563"/>
      <c r="N300" s="563"/>
      <c r="O300" s="563"/>
      <c r="P300" s="563"/>
      <c r="Q300" s="563"/>
      <c r="R300" s="563"/>
      <c r="S300" s="563"/>
      <c r="T300" s="563"/>
      <c r="U300" s="563"/>
      <c r="V300" s="563"/>
      <c r="W300" s="563"/>
      <c r="X300" s="563"/>
      <c r="Y300" s="563"/>
      <c r="Z300" s="563"/>
      <c r="AA300" s="563"/>
      <c r="AB300" s="563"/>
      <c r="AC300" s="563"/>
      <c r="AD300" s="563"/>
      <c r="AE300" s="563"/>
      <c r="AF300" s="563"/>
      <c r="AG300" s="589"/>
      <c r="AH300" s="230" t="s">
        <v>66</v>
      </c>
      <c r="AI300" s="231">
        <f>COUNT(C298:AG298)-AI299</f>
        <v>0</v>
      </c>
    </row>
    <row r="301" spans="2:38" ht="13.5" customHeight="1" x14ac:dyDescent="0.15">
      <c r="B301" s="567"/>
      <c r="C301" s="568"/>
      <c r="D301" s="563"/>
      <c r="E301" s="563"/>
      <c r="F301" s="563"/>
      <c r="G301" s="563"/>
      <c r="H301" s="563"/>
      <c r="I301" s="563"/>
      <c r="J301" s="563"/>
      <c r="K301" s="563"/>
      <c r="L301" s="563"/>
      <c r="M301" s="563"/>
      <c r="N301" s="563"/>
      <c r="O301" s="563"/>
      <c r="P301" s="563"/>
      <c r="Q301" s="563"/>
      <c r="R301" s="563"/>
      <c r="S301" s="563"/>
      <c r="T301" s="563"/>
      <c r="U301" s="563"/>
      <c r="V301" s="563"/>
      <c r="W301" s="563"/>
      <c r="X301" s="563"/>
      <c r="Y301" s="563"/>
      <c r="Z301" s="563"/>
      <c r="AA301" s="563"/>
      <c r="AB301" s="563"/>
      <c r="AC301" s="563"/>
      <c r="AD301" s="563"/>
      <c r="AE301" s="563"/>
      <c r="AF301" s="563"/>
      <c r="AG301" s="589"/>
      <c r="AH301" s="230" t="s">
        <v>67</v>
      </c>
      <c r="AI301" s="231">
        <f>+COUNTIF(C302:AG303,"休")</f>
        <v>0</v>
      </c>
      <c r="AJ301" s="232" t="e">
        <f>IF(AI302&gt;0.285,"",IF(AI301&lt;AI298,"←計画日数が足りません",""))</f>
        <v>#DIV/0!</v>
      </c>
    </row>
    <row r="302" spans="2:38" ht="13.5" customHeight="1" x14ac:dyDescent="0.15">
      <c r="B302" s="590" t="s">
        <v>60</v>
      </c>
      <c r="C302" s="591"/>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606"/>
      <c r="AH302" s="230" t="s">
        <v>68</v>
      </c>
      <c r="AI302" s="233" t="e">
        <f>+AI301/AI300</f>
        <v>#DIV/0!</v>
      </c>
    </row>
    <row r="303" spans="2:38" x14ac:dyDescent="0.15">
      <c r="B303" s="590"/>
      <c r="C303" s="591"/>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606"/>
      <c r="AH303" s="230" t="s">
        <v>57</v>
      </c>
      <c r="AI303" s="231">
        <f>+COUNTA(C304:AG305)</f>
        <v>0</v>
      </c>
    </row>
    <row r="304" spans="2:38" x14ac:dyDescent="0.15">
      <c r="B304" s="594" t="s">
        <v>62</v>
      </c>
      <c r="C304" s="596"/>
      <c r="D304" s="592"/>
      <c r="E304" s="592"/>
      <c r="F304" s="592"/>
      <c r="G304" s="592"/>
      <c r="H304" s="592"/>
      <c r="I304" s="592"/>
      <c r="J304" s="592"/>
      <c r="K304" s="592"/>
      <c r="L304" s="592"/>
      <c r="M304" s="592"/>
      <c r="N304" s="592"/>
      <c r="O304" s="592"/>
      <c r="P304" s="592"/>
      <c r="Q304" s="592"/>
      <c r="R304" s="592"/>
      <c r="S304" s="592"/>
      <c r="T304" s="592"/>
      <c r="U304" s="592"/>
      <c r="V304" s="592"/>
      <c r="W304" s="592"/>
      <c r="X304" s="592"/>
      <c r="Y304" s="592"/>
      <c r="Z304" s="592"/>
      <c r="AA304" s="592"/>
      <c r="AB304" s="592"/>
      <c r="AC304" s="592"/>
      <c r="AD304" s="592"/>
      <c r="AE304" s="592"/>
      <c r="AF304" s="592"/>
      <c r="AG304" s="609"/>
      <c r="AH304" s="234" t="s">
        <v>69</v>
      </c>
      <c r="AI304" s="235" t="e">
        <f>+AI303/AI300</f>
        <v>#DIV/0!</v>
      </c>
      <c r="AL304" s="199">
        <f>+COUNTIF(C302:AG303,"休")</f>
        <v>0</v>
      </c>
    </row>
    <row r="305" spans="2:38" x14ac:dyDescent="0.15">
      <c r="B305" s="595"/>
      <c r="C305" s="597"/>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610"/>
      <c r="AH305" s="236" t="s">
        <v>153</v>
      </c>
      <c r="AI305" s="237" t="str">
        <f>IF(7&gt;AI300,"対象外",IF(OR(AI303&gt;=AI298,AI304&gt;=0.285),"OK","NG"))</f>
        <v>対象外</v>
      </c>
      <c r="AJ305" s="232" t="str">
        <f>IF(AI305="対象外","←７日間に満たない期間は達成判定の対象外",IF(AI305="NG","←月単位未達成","←月単位達成"))</f>
        <v>←７日間に満たない期間は達成判定の対象外</v>
      </c>
      <c r="AL305" s="238" t="str">
        <f>IF(7&gt;AI300,"対象外",IF(AL304&gt;=AI298,"OK","NG"))</f>
        <v>対象外</v>
      </c>
    </row>
    <row r="306" spans="2:38" hidden="1" x14ac:dyDescent="0.15">
      <c r="B306" s="239" t="s">
        <v>207</v>
      </c>
      <c r="C306" s="240" t="e">
        <f t="shared" ref="C306:AG306" si="129">IF(AND(DAY(C298)&gt;=22,DAY(C298)&lt;=28,C299="土"),1,0)</f>
        <v>#VALUE!</v>
      </c>
      <c r="D306" s="240" t="e">
        <f t="shared" si="129"/>
        <v>#VALUE!</v>
      </c>
      <c r="E306" s="240" t="e">
        <f t="shared" si="129"/>
        <v>#VALUE!</v>
      </c>
      <c r="F306" s="240" t="e">
        <f t="shared" si="129"/>
        <v>#VALUE!</v>
      </c>
      <c r="G306" s="240" t="e">
        <f t="shared" si="129"/>
        <v>#VALUE!</v>
      </c>
      <c r="H306" s="240" t="e">
        <f t="shared" si="129"/>
        <v>#VALUE!</v>
      </c>
      <c r="I306" s="240" t="e">
        <f t="shared" si="129"/>
        <v>#VALUE!</v>
      </c>
      <c r="J306" s="240" t="e">
        <f t="shared" si="129"/>
        <v>#VALUE!</v>
      </c>
      <c r="K306" s="240" t="e">
        <f t="shared" si="129"/>
        <v>#VALUE!</v>
      </c>
      <c r="L306" s="240" t="e">
        <f t="shared" si="129"/>
        <v>#VALUE!</v>
      </c>
      <c r="M306" s="240" t="e">
        <f t="shared" si="129"/>
        <v>#VALUE!</v>
      </c>
      <c r="N306" s="240" t="e">
        <f t="shared" si="129"/>
        <v>#VALUE!</v>
      </c>
      <c r="O306" s="240" t="e">
        <f t="shared" si="129"/>
        <v>#VALUE!</v>
      </c>
      <c r="P306" s="240" t="e">
        <f t="shared" si="129"/>
        <v>#VALUE!</v>
      </c>
      <c r="Q306" s="240" t="e">
        <f t="shared" si="129"/>
        <v>#VALUE!</v>
      </c>
      <c r="R306" s="240" t="e">
        <f t="shared" si="129"/>
        <v>#VALUE!</v>
      </c>
      <c r="S306" s="240" t="e">
        <f t="shared" si="129"/>
        <v>#VALUE!</v>
      </c>
      <c r="T306" s="240" t="e">
        <f t="shared" si="129"/>
        <v>#VALUE!</v>
      </c>
      <c r="U306" s="240" t="e">
        <f t="shared" si="129"/>
        <v>#VALUE!</v>
      </c>
      <c r="V306" s="240" t="e">
        <f t="shared" si="129"/>
        <v>#VALUE!</v>
      </c>
      <c r="W306" s="240" t="e">
        <f t="shared" si="129"/>
        <v>#VALUE!</v>
      </c>
      <c r="X306" s="240" t="e">
        <f t="shared" si="129"/>
        <v>#VALUE!</v>
      </c>
      <c r="Y306" s="240" t="e">
        <f t="shared" si="129"/>
        <v>#VALUE!</v>
      </c>
      <c r="Z306" s="240" t="e">
        <f t="shared" si="129"/>
        <v>#VALUE!</v>
      </c>
      <c r="AA306" s="240" t="e">
        <f t="shared" si="129"/>
        <v>#VALUE!</v>
      </c>
      <c r="AB306" s="240" t="e">
        <f t="shared" si="129"/>
        <v>#VALUE!</v>
      </c>
      <c r="AC306" s="240" t="e">
        <f t="shared" si="129"/>
        <v>#VALUE!</v>
      </c>
      <c r="AD306" s="240" t="e">
        <f t="shared" si="129"/>
        <v>#VALUE!</v>
      </c>
      <c r="AE306" s="240" t="e">
        <f t="shared" si="129"/>
        <v>#VALUE!</v>
      </c>
      <c r="AF306" s="240" t="e">
        <f t="shared" si="129"/>
        <v>#VALUE!</v>
      </c>
      <c r="AG306" s="240" t="e">
        <f t="shared" si="129"/>
        <v>#VALUE!</v>
      </c>
      <c r="AH306" s="241" t="s">
        <v>179</v>
      </c>
      <c r="AI306" s="242">
        <f>_xlfn.AGGREGATE(9,6,C306:AG306)</f>
        <v>0</v>
      </c>
      <c r="AJ306" s="232"/>
    </row>
    <row r="307" spans="2:38" hidden="1" x14ac:dyDescent="0.15">
      <c r="B307" s="239" t="s">
        <v>208</v>
      </c>
      <c r="C307" s="243" t="e">
        <f t="shared" ref="C307:AG307" si="130">IF(AND(DAY(C298)&gt;=22,DAY(C298)&lt;=28,C299="土",OR(C304="休",C304="雨")),1,0)</f>
        <v>#VALUE!</v>
      </c>
      <c r="D307" s="243" t="e">
        <f t="shared" si="130"/>
        <v>#VALUE!</v>
      </c>
      <c r="E307" s="243" t="e">
        <f t="shared" si="130"/>
        <v>#VALUE!</v>
      </c>
      <c r="F307" s="243" t="e">
        <f t="shared" si="130"/>
        <v>#VALUE!</v>
      </c>
      <c r="G307" s="243" t="e">
        <f t="shared" si="130"/>
        <v>#VALUE!</v>
      </c>
      <c r="H307" s="243" t="e">
        <f t="shared" si="130"/>
        <v>#VALUE!</v>
      </c>
      <c r="I307" s="243" t="e">
        <f t="shared" si="130"/>
        <v>#VALUE!</v>
      </c>
      <c r="J307" s="243" t="e">
        <f t="shared" si="130"/>
        <v>#VALUE!</v>
      </c>
      <c r="K307" s="243" t="e">
        <f t="shared" si="130"/>
        <v>#VALUE!</v>
      </c>
      <c r="L307" s="243" t="e">
        <f t="shared" si="130"/>
        <v>#VALUE!</v>
      </c>
      <c r="M307" s="243" t="e">
        <f t="shared" si="130"/>
        <v>#VALUE!</v>
      </c>
      <c r="N307" s="243" t="e">
        <f t="shared" si="130"/>
        <v>#VALUE!</v>
      </c>
      <c r="O307" s="243" t="e">
        <f t="shared" si="130"/>
        <v>#VALUE!</v>
      </c>
      <c r="P307" s="243" t="e">
        <f t="shared" si="130"/>
        <v>#VALUE!</v>
      </c>
      <c r="Q307" s="243" t="e">
        <f t="shared" si="130"/>
        <v>#VALUE!</v>
      </c>
      <c r="R307" s="243" t="e">
        <f t="shared" si="130"/>
        <v>#VALUE!</v>
      </c>
      <c r="S307" s="243" t="e">
        <f t="shared" si="130"/>
        <v>#VALUE!</v>
      </c>
      <c r="T307" s="243" t="e">
        <f t="shared" si="130"/>
        <v>#VALUE!</v>
      </c>
      <c r="U307" s="243" t="e">
        <f t="shared" si="130"/>
        <v>#VALUE!</v>
      </c>
      <c r="V307" s="243" t="e">
        <f t="shared" si="130"/>
        <v>#VALUE!</v>
      </c>
      <c r="W307" s="243" t="e">
        <f t="shared" si="130"/>
        <v>#VALUE!</v>
      </c>
      <c r="X307" s="243" t="e">
        <f t="shared" si="130"/>
        <v>#VALUE!</v>
      </c>
      <c r="Y307" s="243" t="e">
        <f t="shared" si="130"/>
        <v>#VALUE!</v>
      </c>
      <c r="Z307" s="243" t="e">
        <f t="shared" si="130"/>
        <v>#VALUE!</v>
      </c>
      <c r="AA307" s="243" t="e">
        <f t="shared" si="130"/>
        <v>#VALUE!</v>
      </c>
      <c r="AB307" s="243" t="e">
        <f t="shared" si="130"/>
        <v>#VALUE!</v>
      </c>
      <c r="AC307" s="243" t="e">
        <f t="shared" si="130"/>
        <v>#VALUE!</v>
      </c>
      <c r="AD307" s="243" t="e">
        <f t="shared" si="130"/>
        <v>#VALUE!</v>
      </c>
      <c r="AE307" s="243" t="e">
        <f t="shared" si="130"/>
        <v>#VALUE!</v>
      </c>
      <c r="AF307" s="243" t="e">
        <f t="shared" si="130"/>
        <v>#VALUE!</v>
      </c>
      <c r="AG307" s="243" t="e">
        <f t="shared" si="130"/>
        <v>#VALUE!</v>
      </c>
      <c r="AH307" s="241" t="s">
        <v>180</v>
      </c>
      <c r="AI307" s="242">
        <f>_xlfn.AGGREGATE(9,6,C307:AG307)</f>
        <v>0</v>
      </c>
      <c r="AJ307" s="232"/>
    </row>
    <row r="308" spans="2:38" hidden="1" x14ac:dyDescent="0.15">
      <c r="B308" s="239" t="s">
        <v>209</v>
      </c>
      <c r="C308" s="240" t="e">
        <f>IF(AND(DAY(C298)&gt;=8,DAY(C298)&lt;=14,C299="土"),1,0)</f>
        <v>#VALUE!</v>
      </c>
      <c r="D308" s="240" t="e">
        <f>IF(AND(DAY(D298)&gt;=8,DAY(D298)&lt;=14,D299="土"),1,0)</f>
        <v>#VALUE!</v>
      </c>
      <c r="E308" s="240" t="e">
        <f t="shared" ref="E308:AG308" si="131">IF(AND(DAY(E298)&gt;=8,DAY(E298)&lt;=14,E299="土"),1,0)</f>
        <v>#VALUE!</v>
      </c>
      <c r="F308" s="240" t="e">
        <f t="shared" si="131"/>
        <v>#VALUE!</v>
      </c>
      <c r="G308" s="240" t="e">
        <f t="shared" si="131"/>
        <v>#VALUE!</v>
      </c>
      <c r="H308" s="240" t="e">
        <f t="shared" si="131"/>
        <v>#VALUE!</v>
      </c>
      <c r="I308" s="240" t="e">
        <f t="shared" si="131"/>
        <v>#VALUE!</v>
      </c>
      <c r="J308" s="240" t="e">
        <f t="shared" si="131"/>
        <v>#VALUE!</v>
      </c>
      <c r="K308" s="240" t="e">
        <f t="shared" si="131"/>
        <v>#VALUE!</v>
      </c>
      <c r="L308" s="240" t="e">
        <f t="shared" si="131"/>
        <v>#VALUE!</v>
      </c>
      <c r="M308" s="240" t="e">
        <f t="shared" si="131"/>
        <v>#VALUE!</v>
      </c>
      <c r="N308" s="240" t="e">
        <f t="shared" si="131"/>
        <v>#VALUE!</v>
      </c>
      <c r="O308" s="240" t="e">
        <f t="shared" si="131"/>
        <v>#VALUE!</v>
      </c>
      <c r="P308" s="240" t="e">
        <f t="shared" si="131"/>
        <v>#VALUE!</v>
      </c>
      <c r="Q308" s="240" t="e">
        <f t="shared" si="131"/>
        <v>#VALUE!</v>
      </c>
      <c r="R308" s="240" t="e">
        <f t="shared" si="131"/>
        <v>#VALUE!</v>
      </c>
      <c r="S308" s="240" t="e">
        <f t="shared" si="131"/>
        <v>#VALUE!</v>
      </c>
      <c r="T308" s="240" t="e">
        <f t="shared" si="131"/>
        <v>#VALUE!</v>
      </c>
      <c r="U308" s="240" t="e">
        <f t="shared" si="131"/>
        <v>#VALUE!</v>
      </c>
      <c r="V308" s="240" t="e">
        <f t="shared" si="131"/>
        <v>#VALUE!</v>
      </c>
      <c r="W308" s="240" t="e">
        <f t="shared" si="131"/>
        <v>#VALUE!</v>
      </c>
      <c r="X308" s="240" t="e">
        <f t="shared" si="131"/>
        <v>#VALUE!</v>
      </c>
      <c r="Y308" s="240" t="e">
        <f t="shared" si="131"/>
        <v>#VALUE!</v>
      </c>
      <c r="Z308" s="240" t="e">
        <f t="shared" si="131"/>
        <v>#VALUE!</v>
      </c>
      <c r="AA308" s="240" t="e">
        <f t="shared" si="131"/>
        <v>#VALUE!</v>
      </c>
      <c r="AB308" s="240" t="e">
        <f t="shared" si="131"/>
        <v>#VALUE!</v>
      </c>
      <c r="AC308" s="240" t="e">
        <f t="shared" si="131"/>
        <v>#VALUE!</v>
      </c>
      <c r="AD308" s="240" t="e">
        <f t="shared" si="131"/>
        <v>#VALUE!</v>
      </c>
      <c r="AE308" s="240" t="e">
        <f t="shared" si="131"/>
        <v>#VALUE!</v>
      </c>
      <c r="AF308" s="240" t="e">
        <f t="shared" si="131"/>
        <v>#VALUE!</v>
      </c>
      <c r="AG308" s="240" t="e">
        <f t="shared" si="131"/>
        <v>#VALUE!</v>
      </c>
      <c r="AH308" s="241" t="s">
        <v>179</v>
      </c>
      <c r="AI308" s="242">
        <f>_xlfn.AGGREGATE(9,6,C308:AG308)</f>
        <v>0</v>
      </c>
      <c r="AJ308" s="232"/>
    </row>
    <row r="309" spans="2:38" hidden="1" x14ac:dyDescent="0.15">
      <c r="B309" s="239" t="s">
        <v>210</v>
      </c>
      <c r="C309" s="243" t="e">
        <f>IF(AND(DAY(C298)&gt;=8,DAY(C298)&lt;=14,C299="土",OR(C304="休",C304="雨")),1,0)</f>
        <v>#VALUE!</v>
      </c>
      <c r="D309" s="243" t="e">
        <f>IF(AND(DAY(D298)&gt;=8,DAY(D298)&lt;=14,D299="土",OR(D304="休",D304="雨")),1,0)</f>
        <v>#VALUE!</v>
      </c>
      <c r="E309" s="243" t="e">
        <f t="shared" ref="E309:AG309" si="132">IF(AND(DAY(E298)&gt;=8,DAY(E298)&lt;=14,E299="土",OR(E304="休",E304="雨")),1,0)</f>
        <v>#VALUE!</v>
      </c>
      <c r="F309" s="243" t="e">
        <f t="shared" si="132"/>
        <v>#VALUE!</v>
      </c>
      <c r="G309" s="243" t="e">
        <f t="shared" si="132"/>
        <v>#VALUE!</v>
      </c>
      <c r="H309" s="243" t="e">
        <f t="shared" si="132"/>
        <v>#VALUE!</v>
      </c>
      <c r="I309" s="243" t="e">
        <f t="shared" si="132"/>
        <v>#VALUE!</v>
      </c>
      <c r="J309" s="243" t="e">
        <f t="shared" si="132"/>
        <v>#VALUE!</v>
      </c>
      <c r="K309" s="243" t="e">
        <f t="shared" si="132"/>
        <v>#VALUE!</v>
      </c>
      <c r="L309" s="243" t="e">
        <f t="shared" si="132"/>
        <v>#VALUE!</v>
      </c>
      <c r="M309" s="243" t="e">
        <f t="shared" si="132"/>
        <v>#VALUE!</v>
      </c>
      <c r="N309" s="243" t="e">
        <f t="shared" si="132"/>
        <v>#VALUE!</v>
      </c>
      <c r="O309" s="243" t="e">
        <f t="shared" si="132"/>
        <v>#VALUE!</v>
      </c>
      <c r="P309" s="243" t="e">
        <f t="shared" si="132"/>
        <v>#VALUE!</v>
      </c>
      <c r="Q309" s="243" t="e">
        <f t="shared" si="132"/>
        <v>#VALUE!</v>
      </c>
      <c r="R309" s="243" t="e">
        <f t="shared" si="132"/>
        <v>#VALUE!</v>
      </c>
      <c r="S309" s="243" t="e">
        <f t="shared" si="132"/>
        <v>#VALUE!</v>
      </c>
      <c r="T309" s="243" t="e">
        <f t="shared" si="132"/>
        <v>#VALUE!</v>
      </c>
      <c r="U309" s="243" t="e">
        <f t="shared" si="132"/>
        <v>#VALUE!</v>
      </c>
      <c r="V309" s="243" t="e">
        <f t="shared" si="132"/>
        <v>#VALUE!</v>
      </c>
      <c r="W309" s="243" t="e">
        <f t="shared" si="132"/>
        <v>#VALUE!</v>
      </c>
      <c r="X309" s="243" t="e">
        <f t="shared" si="132"/>
        <v>#VALUE!</v>
      </c>
      <c r="Y309" s="243" t="e">
        <f t="shared" si="132"/>
        <v>#VALUE!</v>
      </c>
      <c r="Z309" s="243" t="e">
        <f t="shared" si="132"/>
        <v>#VALUE!</v>
      </c>
      <c r="AA309" s="243" t="e">
        <f t="shared" si="132"/>
        <v>#VALUE!</v>
      </c>
      <c r="AB309" s="243" t="e">
        <f t="shared" si="132"/>
        <v>#VALUE!</v>
      </c>
      <c r="AC309" s="243" t="e">
        <f t="shared" si="132"/>
        <v>#VALUE!</v>
      </c>
      <c r="AD309" s="243" t="e">
        <f t="shared" si="132"/>
        <v>#VALUE!</v>
      </c>
      <c r="AE309" s="243" t="e">
        <f t="shared" si="132"/>
        <v>#VALUE!</v>
      </c>
      <c r="AF309" s="243" t="e">
        <f t="shared" si="132"/>
        <v>#VALUE!</v>
      </c>
      <c r="AG309" s="243" t="e">
        <f t="shared" si="132"/>
        <v>#VALUE!</v>
      </c>
      <c r="AH309" s="241" t="s">
        <v>180</v>
      </c>
      <c r="AI309" s="242">
        <f>_xlfn.AGGREGATE(9,6,C309:AG309)</f>
        <v>0</v>
      </c>
      <c r="AJ309" s="232"/>
    </row>
    <row r="311" spans="2:38" hidden="1" x14ac:dyDescent="0.15">
      <c r="C311" s="199" t="e">
        <f>YEAR(C314)</f>
        <v>#VALUE!</v>
      </c>
      <c r="D311" s="199" t="e">
        <f>MONTH(C314)</f>
        <v>#VALUE!</v>
      </c>
    </row>
    <row r="312" spans="2:38" x14ac:dyDescent="0.15">
      <c r="B312" s="203" t="s">
        <v>141</v>
      </c>
      <c r="C312" s="598" t="e">
        <f>C314</f>
        <v>#VALUE!</v>
      </c>
      <c r="D312" s="564"/>
      <c r="E312" s="564"/>
      <c r="F312" s="564"/>
      <c r="G312" s="564"/>
      <c r="H312" s="564"/>
      <c r="I312" s="564"/>
      <c r="J312" s="564"/>
      <c r="K312" s="564"/>
      <c r="L312" s="564"/>
      <c r="M312" s="564"/>
      <c r="N312" s="564"/>
      <c r="O312" s="564"/>
      <c r="P312" s="564"/>
      <c r="Q312" s="564"/>
      <c r="R312" s="564"/>
      <c r="S312" s="564"/>
      <c r="T312" s="564"/>
      <c r="U312" s="564"/>
      <c r="V312" s="564"/>
      <c r="W312" s="564"/>
      <c r="X312" s="564"/>
      <c r="Y312" s="564"/>
      <c r="Z312" s="564"/>
      <c r="AA312" s="564"/>
      <c r="AB312" s="564"/>
      <c r="AC312" s="564"/>
      <c r="AD312" s="564"/>
      <c r="AE312" s="564"/>
      <c r="AF312" s="564"/>
      <c r="AG312" s="564"/>
      <c r="AH312" s="564"/>
      <c r="AI312" s="565"/>
    </row>
    <row r="313" spans="2:38" hidden="1" x14ac:dyDescent="0.15">
      <c r="B313" s="245"/>
      <c r="C313" s="226" t="e">
        <f>DATE($C311,$D311,1)</f>
        <v>#VALUE!</v>
      </c>
      <c r="D313" s="226" t="e">
        <f t="shared" ref="D313:AG313" si="133">C313+1</f>
        <v>#VALUE!</v>
      </c>
      <c r="E313" s="226" t="e">
        <f t="shared" si="133"/>
        <v>#VALUE!</v>
      </c>
      <c r="F313" s="226" t="e">
        <f t="shared" si="133"/>
        <v>#VALUE!</v>
      </c>
      <c r="G313" s="226" t="e">
        <f t="shared" si="133"/>
        <v>#VALUE!</v>
      </c>
      <c r="H313" s="226" t="e">
        <f t="shared" si="133"/>
        <v>#VALUE!</v>
      </c>
      <c r="I313" s="226" t="e">
        <f t="shared" si="133"/>
        <v>#VALUE!</v>
      </c>
      <c r="J313" s="226" t="e">
        <f t="shared" si="133"/>
        <v>#VALUE!</v>
      </c>
      <c r="K313" s="226" t="e">
        <f t="shared" si="133"/>
        <v>#VALUE!</v>
      </c>
      <c r="L313" s="226" t="e">
        <f t="shared" si="133"/>
        <v>#VALUE!</v>
      </c>
      <c r="M313" s="226" t="e">
        <f t="shared" si="133"/>
        <v>#VALUE!</v>
      </c>
      <c r="N313" s="226" t="e">
        <f t="shared" si="133"/>
        <v>#VALUE!</v>
      </c>
      <c r="O313" s="226" t="e">
        <f t="shared" si="133"/>
        <v>#VALUE!</v>
      </c>
      <c r="P313" s="226" t="e">
        <f t="shared" si="133"/>
        <v>#VALUE!</v>
      </c>
      <c r="Q313" s="226" t="e">
        <f t="shared" si="133"/>
        <v>#VALUE!</v>
      </c>
      <c r="R313" s="226" t="e">
        <f t="shared" si="133"/>
        <v>#VALUE!</v>
      </c>
      <c r="S313" s="226" t="e">
        <f t="shared" si="133"/>
        <v>#VALUE!</v>
      </c>
      <c r="T313" s="226" t="e">
        <f t="shared" si="133"/>
        <v>#VALUE!</v>
      </c>
      <c r="U313" s="226" t="e">
        <f t="shared" si="133"/>
        <v>#VALUE!</v>
      </c>
      <c r="V313" s="226" t="e">
        <f t="shared" si="133"/>
        <v>#VALUE!</v>
      </c>
      <c r="W313" s="226" t="e">
        <f t="shared" si="133"/>
        <v>#VALUE!</v>
      </c>
      <c r="X313" s="226" t="e">
        <f t="shared" si="133"/>
        <v>#VALUE!</v>
      </c>
      <c r="Y313" s="226" t="e">
        <f t="shared" si="133"/>
        <v>#VALUE!</v>
      </c>
      <c r="Z313" s="226" t="e">
        <f t="shared" si="133"/>
        <v>#VALUE!</v>
      </c>
      <c r="AA313" s="226" t="e">
        <f t="shared" si="133"/>
        <v>#VALUE!</v>
      </c>
      <c r="AB313" s="226" t="e">
        <f t="shared" si="133"/>
        <v>#VALUE!</v>
      </c>
      <c r="AC313" s="226" t="e">
        <f t="shared" si="133"/>
        <v>#VALUE!</v>
      </c>
      <c r="AD313" s="226" t="e">
        <f t="shared" si="133"/>
        <v>#VALUE!</v>
      </c>
      <c r="AE313" s="226" t="e">
        <f t="shared" si="133"/>
        <v>#VALUE!</v>
      </c>
      <c r="AF313" s="226" t="e">
        <f t="shared" si="133"/>
        <v>#VALUE!</v>
      </c>
      <c r="AG313" s="226" t="e">
        <f t="shared" si="133"/>
        <v>#VALUE!</v>
      </c>
      <c r="AH313" s="246"/>
      <c r="AI313" s="247"/>
    </row>
    <row r="314" spans="2:38" x14ac:dyDescent="0.15">
      <c r="B314" s="248" t="s">
        <v>145</v>
      </c>
      <c r="C314" s="249" t="e">
        <f>IF(EDATE(C297,1)&gt;$G$5,"",EDATE(C297,1))</f>
        <v>#VALUE!</v>
      </c>
      <c r="D314" s="226" t="e">
        <f t="shared" ref="D314:AG314" si="134">IF(D313&gt;$G$5,"",IF(C314=EOMONTH(DATE($C311,$D311,1),0),"",IF(C314="","",C314+1)))</f>
        <v>#VALUE!</v>
      </c>
      <c r="E314" s="226" t="e">
        <f t="shared" si="134"/>
        <v>#VALUE!</v>
      </c>
      <c r="F314" s="226" t="e">
        <f t="shared" si="134"/>
        <v>#VALUE!</v>
      </c>
      <c r="G314" s="226" t="e">
        <f t="shared" si="134"/>
        <v>#VALUE!</v>
      </c>
      <c r="H314" s="226" t="e">
        <f t="shared" si="134"/>
        <v>#VALUE!</v>
      </c>
      <c r="I314" s="226" t="e">
        <f t="shared" si="134"/>
        <v>#VALUE!</v>
      </c>
      <c r="J314" s="226" t="e">
        <f t="shared" si="134"/>
        <v>#VALUE!</v>
      </c>
      <c r="K314" s="226" t="e">
        <f t="shared" si="134"/>
        <v>#VALUE!</v>
      </c>
      <c r="L314" s="226" t="e">
        <f t="shared" si="134"/>
        <v>#VALUE!</v>
      </c>
      <c r="M314" s="226" t="e">
        <f t="shared" si="134"/>
        <v>#VALUE!</v>
      </c>
      <c r="N314" s="226" t="e">
        <f t="shared" si="134"/>
        <v>#VALUE!</v>
      </c>
      <c r="O314" s="226" t="e">
        <f t="shared" si="134"/>
        <v>#VALUE!</v>
      </c>
      <c r="P314" s="226" t="e">
        <f t="shared" si="134"/>
        <v>#VALUE!</v>
      </c>
      <c r="Q314" s="226" t="e">
        <f t="shared" si="134"/>
        <v>#VALUE!</v>
      </c>
      <c r="R314" s="226" t="e">
        <f t="shared" si="134"/>
        <v>#VALUE!</v>
      </c>
      <c r="S314" s="226" t="e">
        <f t="shared" si="134"/>
        <v>#VALUE!</v>
      </c>
      <c r="T314" s="226" t="e">
        <f t="shared" si="134"/>
        <v>#VALUE!</v>
      </c>
      <c r="U314" s="226" t="e">
        <f t="shared" si="134"/>
        <v>#VALUE!</v>
      </c>
      <c r="V314" s="226" t="e">
        <f t="shared" si="134"/>
        <v>#VALUE!</v>
      </c>
      <c r="W314" s="226" t="e">
        <f t="shared" si="134"/>
        <v>#VALUE!</v>
      </c>
      <c r="X314" s="226" t="e">
        <f t="shared" si="134"/>
        <v>#VALUE!</v>
      </c>
      <c r="Y314" s="226" t="e">
        <f t="shared" si="134"/>
        <v>#VALUE!</v>
      </c>
      <c r="Z314" s="226" t="e">
        <f t="shared" si="134"/>
        <v>#VALUE!</v>
      </c>
      <c r="AA314" s="226" t="e">
        <f t="shared" si="134"/>
        <v>#VALUE!</v>
      </c>
      <c r="AB314" s="226" t="e">
        <f t="shared" si="134"/>
        <v>#VALUE!</v>
      </c>
      <c r="AC314" s="226" t="e">
        <f t="shared" si="134"/>
        <v>#VALUE!</v>
      </c>
      <c r="AD314" s="226" t="e">
        <f t="shared" si="134"/>
        <v>#VALUE!</v>
      </c>
      <c r="AE314" s="226" t="e">
        <f t="shared" si="134"/>
        <v>#VALUE!</v>
      </c>
      <c r="AF314" s="226" t="e">
        <f t="shared" si="134"/>
        <v>#VALUE!</v>
      </c>
      <c r="AG314" s="226" t="e">
        <f t="shared" si="134"/>
        <v>#VALUE!</v>
      </c>
      <c r="AH314" s="227" t="s">
        <v>177</v>
      </c>
      <c r="AI314" s="228">
        <f>+COUNTIFS(C315:AG315,"土",C316:AG316,"")+COUNTIFS(C315:AG315,"日",C316:AG316,"")</f>
        <v>0</v>
      </c>
    </row>
    <row r="315" spans="2:38" x14ac:dyDescent="0.15">
      <c r="B315" s="220" t="s">
        <v>65</v>
      </c>
      <c r="C315" s="229" t="str">
        <f>IFERROR(TEXT(WEEKDAY(+C314),"aaa"),"")</f>
        <v/>
      </c>
      <c r="D315" s="229" t="str">
        <f t="shared" ref="D315:AG315" si="135">IFERROR(TEXT(WEEKDAY(+D314),"aaa"),"")</f>
        <v/>
      </c>
      <c r="E315" s="229" t="str">
        <f t="shared" si="135"/>
        <v/>
      </c>
      <c r="F315" s="229" t="str">
        <f t="shared" si="135"/>
        <v/>
      </c>
      <c r="G315" s="229" t="str">
        <f t="shared" si="135"/>
        <v/>
      </c>
      <c r="H315" s="229" t="str">
        <f t="shared" si="135"/>
        <v/>
      </c>
      <c r="I315" s="229" t="str">
        <f t="shared" si="135"/>
        <v/>
      </c>
      <c r="J315" s="229" t="str">
        <f t="shared" si="135"/>
        <v/>
      </c>
      <c r="K315" s="229" t="str">
        <f t="shared" si="135"/>
        <v/>
      </c>
      <c r="L315" s="229" t="str">
        <f t="shared" si="135"/>
        <v/>
      </c>
      <c r="M315" s="229" t="str">
        <f t="shared" si="135"/>
        <v/>
      </c>
      <c r="N315" s="229" t="str">
        <f t="shared" si="135"/>
        <v/>
      </c>
      <c r="O315" s="229" t="str">
        <f t="shared" si="135"/>
        <v/>
      </c>
      <c r="P315" s="229" t="str">
        <f t="shared" si="135"/>
        <v/>
      </c>
      <c r="Q315" s="229" t="str">
        <f t="shared" si="135"/>
        <v/>
      </c>
      <c r="R315" s="229" t="str">
        <f t="shared" si="135"/>
        <v/>
      </c>
      <c r="S315" s="229" t="str">
        <f t="shared" si="135"/>
        <v/>
      </c>
      <c r="T315" s="229" t="str">
        <f t="shared" si="135"/>
        <v/>
      </c>
      <c r="U315" s="229" t="str">
        <f t="shared" si="135"/>
        <v/>
      </c>
      <c r="V315" s="229" t="str">
        <f t="shared" si="135"/>
        <v/>
      </c>
      <c r="W315" s="229" t="str">
        <f t="shared" si="135"/>
        <v/>
      </c>
      <c r="X315" s="229" t="str">
        <f t="shared" si="135"/>
        <v/>
      </c>
      <c r="Y315" s="229" t="str">
        <f t="shared" si="135"/>
        <v/>
      </c>
      <c r="Z315" s="229" t="str">
        <f t="shared" si="135"/>
        <v/>
      </c>
      <c r="AA315" s="229" t="str">
        <f t="shared" si="135"/>
        <v/>
      </c>
      <c r="AB315" s="229" t="str">
        <f t="shared" si="135"/>
        <v/>
      </c>
      <c r="AC315" s="229" t="str">
        <f t="shared" si="135"/>
        <v/>
      </c>
      <c r="AD315" s="229" t="str">
        <f t="shared" si="135"/>
        <v/>
      </c>
      <c r="AE315" s="229" t="str">
        <f t="shared" si="135"/>
        <v/>
      </c>
      <c r="AF315" s="229" t="str">
        <f t="shared" si="135"/>
        <v/>
      </c>
      <c r="AG315" s="229" t="str">
        <f t="shared" si="135"/>
        <v/>
      </c>
      <c r="AH315" s="227" t="s">
        <v>178</v>
      </c>
      <c r="AI315" s="228">
        <f>+COUNTIF(C316:AG316,"夏休")+COUNTIF(C316:AG316,"冬休")+COUNTIF(C316:AG316,"中止")</f>
        <v>0</v>
      </c>
    </row>
    <row r="316" spans="2:38" ht="13.5" customHeight="1" x14ac:dyDescent="0.15">
      <c r="B316" s="566" t="s">
        <v>149</v>
      </c>
      <c r="C316" s="568"/>
      <c r="D316" s="563"/>
      <c r="E316" s="563"/>
      <c r="F316" s="563"/>
      <c r="G316" s="563"/>
      <c r="H316" s="563"/>
      <c r="I316" s="563"/>
      <c r="J316" s="563"/>
      <c r="K316" s="563"/>
      <c r="L316" s="563"/>
      <c r="M316" s="563"/>
      <c r="N316" s="563"/>
      <c r="O316" s="563"/>
      <c r="P316" s="563"/>
      <c r="Q316" s="563"/>
      <c r="R316" s="563"/>
      <c r="S316" s="563"/>
      <c r="T316" s="563"/>
      <c r="U316" s="563"/>
      <c r="V316" s="563"/>
      <c r="W316" s="563"/>
      <c r="X316" s="563"/>
      <c r="Y316" s="563"/>
      <c r="Z316" s="563"/>
      <c r="AA316" s="563"/>
      <c r="AB316" s="563"/>
      <c r="AC316" s="563"/>
      <c r="AD316" s="563"/>
      <c r="AE316" s="563"/>
      <c r="AF316" s="563"/>
      <c r="AG316" s="589"/>
      <c r="AH316" s="230" t="s">
        <v>66</v>
      </c>
      <c r="AI316" s="231">
        <f>COUNT(C314:AG314)-AI315</f>
        <v>0</v>
      </c>
    </row>
    <row r="317" spans="2:38" ht="13.5" customHeight="1" x14ac:dyDescent="0.15">
      <c r="B317" s="567"/>
      <c r="C317" s="568"/>
      <c r="D317" s="563"/>
      <c r="E317" s="563"/>
      <c r="F317" s="563"/>
      <c r="G317" s="563"/>
      <c r="H317" s="563"/>
      <c r="I317" s="563"/>
      <c r="J317" s="563"/>
      <c r="K317" s="563"/>
      <c r="L317" s="563"/>
      <c r="M317" s="563"/>
      <c r="N317" s="563"/>
      <c r="O317" s="563"/>
      <c r="P317" s="563"/>
      <c r="Q317" s="563"/>
      <c r="R317" s="563"/>
      <c r="S317" s="563"/>
      <c r="T317" s="563"/>
      <c r="U317" s="563"/>
      <c r="V317" s="563"/>
      <c r="W317" s="563"/>
      <c r="X317" s="563"/>
      <c r="Y317" s="563"/>
      <c r="Z317" s="563"/>
      <c r="AA317" s="563"/>
      <c r="AB317" s="563"/>
      <c r="AC317" s="563"/>
      <c r="AD317" s="563"/>
      <c r="AE317" s="563"/>
      <c r="AF317" s="563"/>
      <c r="AG317" s="589"/>
      <c r="AH317" s="230" t="s">
        <v>67</v>
      </c>
      <c r="AI317" s="231">
        <f>+COUNTIF(C318:AG319,"休")</f>
        <v>0</v>
      </c>
      <c r="AJ317" s="232" t="e">
        <f>IF(AI318&gt;0.285,"",IF(AI317&lt;AI314,"←計画日数が足りません",""))</f>
        <v>#DIV/0!</v>
      </c>
    </row>
    <row r="318" spans="2:38" ht="13.5" customHeight="1" x14ac:dyDescent="0.15">
      <c r="B318" s="590" t="s">
        <v>60</v>
      </c>
      <c r="C318" s="591"/>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606"/>
      <c r="AH318" s="230" t="s">
        <v>68</v>
      </c>
      <c r="AI318" s="233" t="e">
        <f>+AI317/AI316</f>
        <v>#DIV/0!</v>
      </c>
    </row>
    <row r="319" spans="2:38" x14ac:dyDescent="0.15">
      <c r="B319" s="590"/>
      <c r="C319" s="591"/>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606"/>
      <c r="AH319" s="230" t="s">
        <v>57</v>
      </c>
      <c r="AI319" s="231">
        <f>+COUNTA(C320:AG321)</f>
        <v>0</v>
      </c>
    </row>
    <row r="320" spans="2:38" x14ac:dyDescent="0.15">
      <c r="B320" s="594" t="s">
        <v>62</v>
      </c>
      <c r="C320" s="596"/>
      <c r="D320" s="592"/>
      <c r="E320" s="592"/>
      <c r="F320" s="592"/>
      <c r="G320" s="592"/>
      <c r="H320" s="592"/>
      <c r="I320" s="592"/>
      <c r="J320" s="592"/>
      <c r="K320" s="592"/>
      <c r="L320" s="592"/>
      <c r="M320" s="592"/>
      <c r="N320" s="592"/>
      <c r="O320" s="592"/>
      <c r="P320" s="592"/>
      <c r="Q320" s="592"/>
      <c r="R320" s="592"/>
      <c r="S320" s="592"/>
      <c r="T320" s="592"/>
      <c r="U320" s="592"/>
      <c r="V320" s="592"/>
      <c r="W320" s="592"/>
      <c r="X320" s="592"/>
      <c r="Y320" s="592"/>
      <c r="Z320" s="592"/>
      <c r="AA320" s="592"/>
      <c r="AB320" s="592"/>
      <c r="AC320" s="592"/>
      <c r="AD320" s="592"/>
      <c r="AE320" s="592"/>
      <c r="AF320" s="592"/>
      <c r="AG320" s="609"/>
      <c r="AH320" s="234" t="s">
        <v>69</v>
      </c>
      <c r="AI320" s="235" t="e">
        <f>+AI319/AI316</f>
        <v>#DIV/0!</v>
      </c>
      <c r="AL320" s="199">
        <f>+COUNTIF(C318:AG319,"休")</f>
        <v>0</v>
      </c>
    </row>
    <row r="321" spans="2:38" x14ac:dyDescent="0.15">
      <c r="B321" s="595"/>
      <c r="C321" s="597"/>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610"/>
      <c r="AH321" s="236" t="s">
        <v>153</v>
      </c>
      <c r="AI321" s="237" t="str">
        <f>IF(7&gt;AI316,"対象外",IF(OR(AI319&gt;=AI314,AI320&gt;=0.285),"OK","NG"))</f>
        <v>対象外</v>
      </c>
      <c r="AJ321" s="232" t="str">
        <f>IF(AI321="対象外","←７日間に満たない期間は達成判定の対象外",IF(AI321="NG","←月単位未達成","←月単位達成"))</f>
        <v>←７日間に満たない期間は達成判定の対象外</v>
      </c>
      <c r="AL321" s="238" t="str">
        <f>IF(7&gt;AI316,"対象外",IF(AL320&gt;=AI314,"OK","NG"))</f>
        <v>対象外</v>
      </c>
    </row>
    <row r="322" spans="2:38" hidden="1" x14ac:dyDescent="0.15">
      <c r="B322" s="239" t="s">
        <v>207</v>
      </c>
      <c r="C322" s="240" t="e">
        <f t="shared" ref="C322:AG322" si="136">IF(AND(DAY(C314)&gt;=22,DAY(C314)&lt;=28,C315="土"),1,0)</f>
        <v>#VALUE!</v>
      </c>
      <c r="D322" s="240" t="e">
        <f t="shared" si="136"/>
        <v>#VALUE!</v>
      </c>
      <c r="E322" s="240" t="e">
        <f t="shared" si="136"/>
        <v>#VALUE!</v>
      </c>
      <c r="F322" s="240" t="e">
        <f t="shared" si="136"/>
        <v>#VALUE!</v>
      </c>
      <c r="G322" s="240" t="e">
        <f t="shared" si="136"/>
        <v>#VALUE!</v>
      </c>
      <c r="H322" s="240" t="e">
        <f t="shared" si="136"/>
        <v>#VALUE!</v>
      </c>
      <c r="I322" s="240" t="e">
        <f t="shared" si="136"/>
        <v>#VALUE!</v>
      </c>
      <c r="J322" s="240" t="e">
        <f t="shared" si="136"/>
        <v>#VALUE!</v>
      </c>
      <c r="K322" s="240" t="e">
        <f t="shared" si="136"/>
        <v>#VALUE!</v>
      </c>
      <c r="L322" s="240" t="e">
        <f t="shared" si="136"/>
        <v>#VALUE!</v>
      </c>
      <c r="M322" s="240" t="e">
        <f t="shared" si="136"/>
        <v>#VALUE!</v>
      </c>
      <c r="N322" s="240" t="e">
        <f t="shared" si="136"/>
        <v>#VALUE!</v>
      </c>
      <c r="O322" s="240" t="e">
        <f t="shared" si="136"/>
        <v>#VALUE!</v>
      </c>
      <c r="P322" s="240" t="e">
        <f t="shared" si="136"/>
        <v>#VALUE!</v>
      </c>
      <c r="Q322" s="240" t="e">
        <f t="shared" si="136"/>
        <v>#VALUE!</v>
      </c>
      <c r="R322" s="240" t="e">
        <f t="shared" si="136"/>
        <v>#VALUE!</v>
      </c>
      <c r="S322" s="240" t="e">
        <f t="shared" si="136"/>
        <v>#VALUE!</v>
      </c>
      <c r="T322" s="240" t="e">
        <f t="shared" si="136"/>
        <v>#VALUE!</v>
      </c>
      <c r="U322" s="240" t="e">
        <f t="shared" si="136"/>
        <v>#VALUE!</v>
      </c>
      <c r="V322" s="240" t="e">
        <f t="shared" si="136"/>
        <v>#VALUE!</v>
      </c>
      <c r="W322" s="240" t="e">
        <f t="shared" si="136"/>
        <v>#VALUE!</v>
      </c>
      <c r="X322" s="240" t="e">
        <f t="shared" si="136"/>
        <v>#VALUE!</v>
      </c>
      <c r="Y322" s="240" t="e">
        <f t="shared" si="136"/>
        <v>#VALUE!</v>
      </c>
      <c r="Z322" s="240" t="e">
        <f t="shared" si="136"/>
        <v>#VALUE!</v>
      </c>
      <c r="AA322" s="240" t="e">
        <f t="shared" si="136"/>
        <v>#VALUE!</v>
      </c>
      <c r="AB322" s="240" t="e">
        <f t="shared" si="136"/>
        <v>#VALUE!</v>
      </c>
      <c r="AC322" s="240" t="e">
        <f t="shared" si="136"/>
        <v>#VALUE!</v>
      </c>
      <c r="AD322" s="240" t="e">
        <f t="shared" si="136"/>
        <v>#VALUE!</v>
      </c>
      <c r="AE322" s="240" t="e">
        <f t="shared" si="136"/>
        <v>#VALUE!</v>
      </c>
      <c r="AF322" s="240" t="e">
        <f t="shared" si="136"/>
        <v>#VALUE!</v>
      </c>
      <c r="AG322" s="240" t="e">
        <f t="shared" si="136"/>
        <v>#VALUE!</v>
      </c>
      <c r="AH322" s="241" t="s">
        <v>179</v>
      </c>
      <c r="AI322" s="242">
        <f>_xlfn.AGGREGATE(9,6,C322:AG322)</f>
        <v>0</v>
      </c>
      <c r="AJ322" s="232"/>
    </row>
    <row r="323" spans="2:38" hidden="1" x14ac:dyDescent="0.15">
      <c r="B323" s="239" t="s">
        <v>208</v>
      </c>
      <c r="C323" s="243" t="e">
        <f t="shared" ref="C323:AG323" si="137">IF(AND(DAY(C314)&gt;=22,DAY(C314)&lt;=28,C315="土",OR(C320="休",C320="雨")),1,0)</f>
        <v>#VALUE!</v>
      </c>
      <c r="D323" s="243" t="e">
        <f t="shared" si="137"/>
        <v>#VALUE!</v>
      </c>
      <c r="E323" s="243" t="e">
        <f t="shared" si="137"/>
        <v>#VALUE!</v>
      </c>
      <c r="F323" s="243" t="e">
        <f t="shared" si="137"/>
        <v>#VALUE!</v>
      </c>
      <c r="G323" s="243" t="e">
        <f t="shared" si="137"/>
        <v>#VALUE!</v>
      </c>
      <c r="H323" s="243" t="e">
        <f t="shared" si="137"/>
        <v>#VALUE!</v>
      </c>
      <c r="I323" s="243" t="e">
        <f t="shared" si="137"/>
        <v>#VALUE!</v>
      </c>
      <c r="J323" s="243" t="e">
        <f t="shared" si="137"/>
        <v>#VALUE!</v>
      </c>
      <c r="K323" s="243" t="e">
        <f t="shared" si="137"/>
        <v>#VALUE!</v>
      </c>
      <c r="L323" s="243" t="e">
        <f t="shared" si="137"/>
        <v>#VALUE!</v>
      </c>
      <c r="M323" s="243" t="e">
        <f t="shared" si="137"/>
        <v>#VALUE!</v>
      </c>
      <c r="N323" s="243" t="e">
        <f t="shared" si="137"/>
        <v>#VALUE!</v>
      </c>
      <c r="O323" s="243" t="e">
        <f t="shared" si="137"/>
        <v>#VALUE!</v>
      </c>
      <c r="P323" s="243" t="e">
        <f t="shared" si="137"/>
        <v>#VALUE!</v>
      </c>
      <c r="Q323" s="243" t="e">
        <f t="shared" si="137"/>
        <v>#VALUE!</v>
      </c>
      <c r="R323" s="243" t="e">
        <f t="shared" si="137"/>
        <v>#VALUE!</v>
      </c>
      <c r="S323" s="243" t="e">
        <f t="shared" si="137"/>
        <v>#VALUE!</v>
      </c>
      <c r="T323" s="243" t="e">
        <f t="shared" si="137"/>
        <v>#VALUE!</v>
      </c>
      <c r="U323" s="243" t="e">
        <f t="shared" si="137"/>
        <v>#VALUE!</v>
      </c>
      <c r="V323" s="243" t="e">
        <f t="shared" si="137"/>
        <v>#VALUE!</v>
      </c>
      <c r="W323" s="243" t="e">
        <f t="shared" si="137"/>
        <v>#VALUE!</v>
      </c>
      <c r="X323" s="243" t="e">
        <f t="shared" si="137"/>
        <v>#VALUE!</v>
      </c>
      <c r="Y323" s="243" t="e">
        <f t="shared" si="137"/>
        <v>#VALUE!</v>
      </c>
      <c r="Z323" s="243" t="e">
        <f t="shared" si="137"/>
        <v>#VALUE!</v>
      </c>
      <c r="AA323" s="243" t="e">
        <f t="shared" si="137"/>
        <v>#VALUE!</v>
      </c>
      <c r="AB323" s="243" t="e">
        <f t="shared" si="137"/>
        <v>#VALUE!</v>
      </c>
      <c r="AC323" s="243" t="e">
        <f t="shared" si="137"/>
        <v>#VALUE!</v>
      </c>
      <c r="AD323" s="243" t="e">
        <f t="shared" si="137"/>
        <v>#VALUE!</v>
      </c>
      <c r="AE323" s="243" t="e">
        <f t="shared" si="137"/>
        <v>#VALUE!</v>
      </c>
      <c r="AF323" s="243" t="e">
        <f t="shared" si="137"/>
        <v>#VALUE!</v>
      </c>
      <c r="AG323" s="243" t="e">
        <f t="shared" si="137"/>
        <v>#VALUE!</v>
      </c>
      <c r="AH323" s="241" t="s">
        <v>180</v>
      </c>
      <c r="AI323" s="242">
        <f>_xlfn.AGGREGATE(9,6,C323:AG323)</f>
        <v>0</v>
      </c>
      <c r="AJ323" s="232"/>
    </row>
    <row r="324" spans="2:38" hidden="1" x14ac:dyDescent="0.15">
      <c r="B324" s="239" t="s">
        <v>209</v>
      </c>
      <c r="C324" s="240" t="e">
        <f>IF(AND(DAY(C314)&gt;=8,DAY(C314)&lt;=14,C315="土"),1,0)</f>
        <v>#VALUE!</v>
      </c>
      <c r="D324" s="240" t="e">
        <f>IF(AND(DAY(D314)&gt;=8,DAY(D314)&lt;=14,D315="土"),1,0)</f>
        <v>#VALUE!</v>
      </c>
      <c r="E324" s="240" t="e">
        <f t="shared" ref="E324:AG324" si="138">IF(AND(DAY(E314)&gt;=8,DAY(E314)&lt;=14,E315="土"),1,0)</f>
        <v>#VALUE!</v>
      </c>
      <c r="F324" s="240" t="e">
        <f t="shared" si="138"/>
        <v>#VALUE!</v>
      </c>
      <c r="G324" s="240" t="e">
        <f t="shared" si="138"/>
        <v>#VALUE!</v>
      </c>
      <c r="H324" s="240" t="e">
        <f t="shared" si="138"/>
        <v>#VALUE!</v>
      </c>
      <c r="I324" s="240" t="e">
        <f t="shared" si="138"/>
        <v>#VALUE!</v>
      </c>
      <c r="J324" s="240" t="e">
        <f t="shared" si="138"/>
        <v>#VALUE!</v>
      </c>
      <c r="K324" s="240" t="e">
        <f t="shared" si="138"/>
        <v>#VALUE!</v>
      </c>
      <c r="L324" s="240" t="e">
        <f t="shared" si="138"/>
        <v>#VALUE!</v>
      </c>
      <c r="M324" s="240" t="e">
        <f t="shared" si="138"/>
        <v>#VALUE!</v>
      </c>
      <c r="N324" s="240" t="e">
        <f t="shared" si="138"/>
        <v>#VALUE!</v>
      </c>
      <c r="O324" s="240" t="e">
        <f t="shared" si="138"/>
        <v>#VALUE!</v>
      </c>
      <c r="P324" s="240" t="e">
        <f t="shared" si="138"/>
        <v>#VALUE!</v>
      </c>
      <c r="Q324" s="240" t="e">
        <f t="shared" si="138"/>
        <v>#VALUE!</v>
      </c>
      <c r="R324" s="240" t="e">
        <f t="shared" si="138"/>
        <v>#VALUE!</v>
      </c>
      <c r="S324" s="240" t="e">
        <f t="shared" si="138"/>
        <v>#VALUE!</v>
      </c>
      <c r="T324" s="240" t="e">
        <f t="shared" si="138"/>
        <v>#VALUE!</v>
      </c>
      <c r="U324" s="240" t="e">
        <f t="shared" si="138"/>
        <v>#VALUE!</v>
      </c>
      <c r="V324" s="240" t="e">
        <f t="shared" si="138"/>
        <v>#VALUE!</v>
      </c>
      <c r="W324" s="240" t="e">
        <f t="shared" si="138"/>
        <v>#VALUE!</v>
      </c>
      <c r="X324" s="240" t="e">
        <f t="shared" si="138"/>
        <v>#VALUE!</v>
      </c>
      <c r="Y324" s="240" t="e">
        <f t="shared" si="138"/>
        <v>#VALUE!</v>
      </c>
      <c r="Z324" s="240" t="e">
        <f t="shared" si="138"/>
        <v>#VALUE!</v>
      </c>
      <c r="AA324" s="240" t="e">
        <f t="shared" si="138"/>
        <v>#VALUE!</v>
      </c>
      <c r="AB324" s="240" t="e">
        <f t="shared" si="138"/>
        <v>#VALUE!</v>
      </c>
      <c r="AC324" s="240" t="e">
        <f t="shared" si="138"/>
        <v>#VALUE!</v>
      </c>
      <c r="AD324" s="240" t="e">
        <f t="shared" si="138"/>
        <v>#VALUE!</v>
      </c>
      <c r="AE324" s="240" t="e">
        <f t="shared" si="138"/>
        <v>#VALUE!</v>
      </c>
      <c r="AF324" s="240" t="e">
        <f t="shared" si="138"/>
        <v>#VALUE!</v>
      </c>
      <c r="AG324" s="240" t="e">
        <f t="shared" si="138"/>
        <v>#VALUE!</v>
      </c>
      <c r="AH324" s="241" t="s">
        <v>179</v>
      </c>
      <c r="AI324" s="242">
        <f>_xlfn.AGGREGATE(9,6,C324:AG324)</f>
        <v>0</v>
      </c>
      <c r="AJ324" s="232"/>
    </row>
    <row r="325" spans="2:38" hidden="1" x14ac:dyDescent="0.15">
      <c r="B325" s="239" t="s">
        <v>210</v>
      </c>
      <c r="C325" s="243" t="e">
        <f>IF(AND(DAY(C314)&gt;=8,DAY(C314)&lt;=14,C315="土",OR(C320="休",C320="雨")),1,0)</f>
        <v>#VALUE!</v>
      </c>
      <c r="D325" s="243" t="e">
        <f>IF(AND(DAY(D314)&gt;=8,DAY(D314)&lt;=14,D315="土",OR(D320="休",D320="雨")),1,0)</f>
        <v>#VALUE!</v>
      </c>
      <c r="E325" s="243" t="e">
        <f t="shared" ref="E325:AG325" si="139">IF(AND(DAY(E314)&gt;=8,DAY(E314)&lt;=14,E315="土",OR(E320="休",E320="雨")),1,0)</f>
        <v>#VALUE!</v>
      </c>
      <c r="F325" s="243" t="e">
        <f t="shared" si="139"/>
        <v>#VALUE!</v>
      </c>
      <c r="G325" s="243" t="e">
        <f t="shared" si="139"/>
        <v>#VALUE!</v>
      </c>
      <c r="H325" s="243" t="e">
        <f t="shared" si="139"/>
        <v>#VALUE!</v>
      </c>
      <c r="I325" s="243" t="e">
        <f t="shared" si="139"/>
        <v>#VALUE!</v>
      </c>
      <c r="J325" s="243" t="e">
        <f t="shared" si="139"/>
        <v>#VALUE!</v>
      </c>
      <c r="K325" s="243" t="e">
        <f t="shared" si="139"/>
        <v>#VALUE!</v>
      </c>
      <c r="L325" s="243" t="e">
        <f t="shared" si="139"/>
        <v>#VALUE!</v>
      </c>
      <c r="M325" s="243" t="e">
        <f t="shared" si="139"/>
        <v>#VALUE!</v>
      </c>
      <c r="N325" s="243" t="e">
        <f t="shared" si="139"/>
        <v>#VALUE!</v>
      </c>
      <c r="O325" s="243" t="e">
        <f t="shared" si="139"/>
        <v>#VALUE!</v>
      </c>
      <c r="P325" s="243" t="e">
        <f t="shared" si="139"/>
        <v>#VALUE!</v>
      </c>
      <c r="Q325" s="243" t="e">
        <f t="shared" si="139"/>
        <v>#VALUE!</v>
      </c>
      <c r="R325" s="243" t="e">
        <f t="shared" si="139"/>
        <v>#VALUE!</v>
      </c>
      <c r="S325" s="243" t="e">
        <f t="shared" si="139"/>
        <v>#VALUE!</v>
      </c>
      <c r="T325" s="243" t="e">
        <f t="shared" si="139"/>
        <v>#VALUE!</v>
      </c>
      <c r="U325" s="243" t="e">
        <f t="shared" si="139"/>
        <v>#VALUE!</v>
      </c>
      <c r="V325" s="243" t="e">
        <f t="shared" si="139"/>
        <v>#VALUE!</v>
      </c>
      <c r="W325" s="243" t="e">
        <f t="shared" si="139"/>
        <v>#VALUE!</v>
      </c>
      <c r="X325" s="243" t="e">
        <f t="shared" si="139"/>
        <v>#VALUE!</v>
      </c>
      <c r="Y325" s="243" t="e">
        <f t="shared" si="139"/>
        <v>#VALUE!</v>
      </c>
      <c r="Z325" s="243" t="e">
        <f t="shared" si="139"/>
        <v>#VALUE!</v>
      </c>
      <c r="AA325" s="243" t="e">
        <f t="shared" si="139"/>
        <v>#VALUE!</v>
      </c>
      <c r="AB325" s="243" t="e">
        <f t="shared" si="139"/>
        <v>#VALUE!</v>
      </c>
      <c r="AC325" s="243" t="e">
        <f t="shared" si="139"/>
        <v>#VALUE!</v>
      </c>
      <c r="AD325" s="243" t="e">
        <f t="shared" si="139"/>
        <v>#VALUE!</v>
      </c>
      <c r="AE325" s="243" t="e">
        <f t="shared" si="139"/>
        <v>#VALUE!</v>
      </c>
      <c r="AF325" s="243" t="e">
        <f t="shared" si="139"/>
        <v>#VALUE!</v>
      </c>
      <c r="AG325" s="243" t="e">
        <f t="shared" si="139"/>
        <v>#VALUE!</v>
      </c>
      <c r="AH325" s="241" t="s">
        <v>180</v>
      </c>
      <c r="AI325" s="242">
        <f>_xlfn.AGGREGATE(9,6,C325:AG325)</f>
        <v>0</v>
      </c>
      <c r="AJ325" s="232"/>
    </row>
    <row r="327" spans="2:38" hidden="1" x14ac:dyDescent="0.15">
      <c r="C327" s="199" t="e">
        <f>YEAR(C330)</f>
        <v>#VALUE!</v>
      </c>
      <c r="D327" s="199" t="e">
        <f>MONTH(C330)</f>
        <v>#VALUE!</v>
      </c>
    </row>
    <row r="328" spans="2:38" x14ac:dyDescent="0.15">
      <c r="B328" s="203" t="s">
        <v>141</v>
      </c>
      <c r="C328" s="598" t="e">
        <f>C330</f>
        <v>#VALUE!</v>
      </c>
      <c r="D328" s="564"/>
      <c r="E328" s="564"/>
      <c r="F328" s="564"/>
      <c r="G328" s="564"/>
      <c r="H328" s="564"/>
      <c r="I328" s="564"/>
      <c r="J328" s="564"/>
      <c r="K328" s="564"/>
      <c r="L328" s="564"/>
      <c r="M328" s="564"/>
      <c r="N328" s="564"/>
      <c r="O328" s="564"/>
      <c r="P328" s="564"/>
      <c r="Q328" s="564"/>
      <c r="R328" s="564"/>
      <c r="S328" s="564"/>
      <c r="T328" s="564"/>
      <c r="U328" s="564"/>
      <c r="V328" s="564"/>
      <c r="W328" s="564"/>
      <c r="X328" s="564"/>
      <c r="Y328" s="564"/>
      <c r="Z328" s="564"/>
      <c r="AA328" s="564"/>
      <c r="AB328" s="564"/>
      <c r="AC328" s="564"/>
      <c r="AD328" s="564"/>
      <c r="AE328" s="564"/>
      <c r="AF328" s="564"/>
      <c r="AG328" s="564"/>
      <c r="AH328" s="564"/>
      <c r="AI328" s="565"/>
    </row>
    <row r="329" spans="2:38" hidden="1" x14ac:dyDescent="0.15">
      <c r="B329" s="245"/>
      <c r="C329" s="226" t="e">
        <f>DATE($C327,$D327,1)</f>
        <v>#VALUE!</v>
      </c>
      <c r="D329" s="226" t="e">
        <f t="shared" ref="D329:AG329" si="140">C329+1</f>
        <v>#VALUE!</v>
      </c>
      <c r="E329" s="226" t="e">
        <f t="shared" si="140"/>
        <v>#VALUE!</v>
      </c>
      <c r="F329" s="226" t="e">
        <f t="shared" si="140"/>
        <v>#VALUE!</v>
      </c>
      <c r="G329" s="226" t="e">
        <f t="shared" si="140"/>
        <v>#VALUE!</v>
      </c>
      <c r="H329" s="226" t="e">
        <f t="shared" si="140"/>
        <v>#VALUE!</v>
      </c>
      <c r="I329" s="226" t="e">
        <f t="shared" si="140"/>
        <v>#VALUE!</v>
      </c>
      <c r="J329" s="226" t="e">
        <f t="shared" si="140"/>
        <v>#VALUE!</v>
      </c>
      <c r="K329" s="226" t="e">
        <f t="shared" si="140"/>
        <v>#VALUE!</v>
      </c>
      <c r="L329" s="226" t="e">
        <f t="shared" si="140"/>
        <v>#VALUE!</v>
      </c>
      <c r="M329" s="226" t="e">
        <f t="shared" si="140"/>
        <v>#VALUE!</v>
      </c>
      <c r="N329" s="226" t="e">
        <f t="shared" si="140"/>
        <v>#VALUE!</v>
      </c>
      <c r="O329" s="226" t="e">
        <f t="shared" si="140"/>
        <v>#VALUE!</v>
      </c>
      <c r="P329" s="226" t="e">
        <f t="shared" si="140"/>
        <v>#VALUE!</v>
      </c>
      <c r="Q329" s="226" t="e">
        <f t="shared" si="140"/>
        <v>#VALUE!</v>
      </c>
      <c r="R329" s="226" t="e">
        <f t="shared" si="140"/>
        <v>#VALUE!</v>
      </c>
      <c r="S329" s="226" t="e">
        <f t="shared" si="140"/>
        <v>#VALUE!</v>
      </c>
      <c r="T329" s="226" t="e">
        <f t="shared" si="140"/>
        <v>#VALUE!</v>
      </c>
      <c r="U329" s="226" t="e">
        <f t="shared" si="140"/>
        <v>#VALUE!</v>
      </c>
      <c r="V329" s="226" t="e">
        <f t="shared" si="140"/>
        <v>#VALUE!</v>
      </c>
      <c r="W329" s="226" t="e">
        <f t="shared" si="140"/>
        <v>#VALUE!</v>
      </c>
      <c r="X329" s="226" t="e">
        <f t="shared" si="140"/>
        <v>#VALUE!</v>
      </c>
      <c r="Y329" s="226" t="e">
        <f t="shared" si="140"/>
        <v>#VALUE!</v>
      </c>
      <c r="Z329" s="226" t="e">
        <f t="shared" si="140"/>
        <v>#VALUE!</v>
      </c>
      <c r="AA329" s="226" t="e">
        <f t="shared" si="140"/>
        <v>#VALUE!</v>
      </c>
      <c r="AB329" s="226" t="e">
        <f t="shared" si="140"/>
        <v>#VALUE!</v>
      </c>
      <c r="AC329" s="226" t="e">
        <f t="shared" si="140"/>
        <v>#VALUE!</v>
      </c>
      <c r="AD329" s="226" t="e">
        <f t="shared" si="140"/>
        <v>#VALUE!</v>
      </c>
      <c r="AE329" s="226" t="e">
        <f t="shared" si="140"/>
        <v>#VALUE!</v>
      </c>
      <c r="AF329" s="226" t="e">
        <f t="shared" si="140"/>
        <v>#VALUE!</v>
      </c>
      <c r="AG329" s="226" t="e">
        <f t="shared" si="140"/>
        <v>#VALUE!</v>
      </c>
      <c r="AH329" s="246"/>
      <c r="AI329" s="247"/>
    </row>
    <row r="330" spans="2:38" x14ac:dyDescent="0.15">
      <c r="B330" s="248" t="s">
        <v>145</v>
      </c>
      <c r="C330" s="249" t="e">
        <f>IF(EDATE(C313,1)&gt;$G$5,"",EDATE(C313,1))</f>
        <v>#VALUE!</v>
      </c>
      <c r="D330" s="226" t="e">
        <f t="shared" ref="D330:AG330" si="141">IF(D329&gt;$G$5,"",IF(C330=EOMONTH(DATE($C327,$D327,1),0),"",IF(C330="","",C330+1)))</f>
        <v>#VALUE!</v>
      </c>
      <c r="E330" s="226" t="e">
        <f t="shared" si="141"/>
        <v>#VALUE!</v>
      </c>
      <c r="F330" s="226" t="e">
        <f t="shared" si="141"/>
        <v>#VALUE!</v>
      </c>
      <c r="G330" s="226" t="e">
        <f t="shared" si="141"/>
        <v>#VALUE!</v>
      </c>
      <c r="H330" s="226" t="e">
        <f t="shared" si="141"/>
        <v>#VALUE!</v>
      </c>
      <c r="I330" s="226" t="e">
        <f t="shared" si="141"/>
        <v>#VALUE!</v>
      </c>
      <c r="J330" s="226" t="e">
        <f t="shared" si="141"/>
        <v>#VALUE!</v>
      </c>
      <c r="K330" s="226" t="e">
        <f t="shared" si="141"/>
        <v>#VALUE!</v>
      </c>
      <c r="L330" s="226" t="e">
        <f t="shared" si="141"/>
        <v>#VALUE!</v>
      </c>
      <c r="M330" s="226" t="e">
        <f t="shared" si="141"/>
        <v>#VALUE!</v>
      </c>
      <c r="N330" s="226" t="e">
        <f t="shared" si="141"/>
        <v>#VALUE!</v>
      </c>
      <c r="O330" s="226" t="e">
        <f t="shared" si="141"/>
        <v>#VALUE!</v>
      </c>
      <c r="P330" s="226" t="e">
        <f t="shared" si="141"/>
        <v>#VALUE!</v>
      </c>
      <c r="Q330" s="226" t="e">
        <f t="shared" si="141"/>
        <v>#VALUE!</v>
      </c>
      <c r="R330" s="226" t="e">
        <f t="shared" si="141"/>
        <v>#VALUE!</v>
      </c>
      <c r="S330" s="226" t="e">
        <f t="shared" si="141"/>
        <v>#VALUE!</v>
      </c>
      <c r="T330" s="226" t="e">
        <f t="shared" si="141"/>
        <v>#VALUE!</v>
      </c>
      <c r="U330" s="226" t="e">
        <f t="shared" si="141"/>
        <v>#VALUE!</v>
      </c>
      <c r="V330" s="226" t="e">
        <f t="shared" si="141"/>
        <v>#VALUE!</v>
      </c>
      <c r="W330" s="226" t="e">
        <f t="shared" si="141"/>
        <v>#VALUE!</v>
      </c>
      <c r="X330" s="226" t="e">
        <f t="shared" si="141"/>
        <v>#VALUE!</v>
      </c>
      <c r="Y330" s="226" t="e">
        <f t="shared" si="141"/>
        <v>#VALUE!</v>
      </c>
      <c r="Z330" s="226" t="e">
        <f t="shared" si="141"/>
        <v>#VALUE!</v>
      </c>
      <c r="AA330" s="226" t="e">
        <f t="shared" si="141"/>
        <v>#VALUE!</v>
      </c>
      <c r="AB330" s="226" t="e">
        <f t="shared" si="141"/>
        <v>#VALUE!</v>
      </c>
      <c r="AC330" s="226" t="e">
        <f t="shared" si="141"/>
        <v>#VALUE!</v>
      </c>
      <c r="AD330" s="226" t="e">
        <f t="shared" si="141"/>
        <v>#VALUE!</v>
      </c>
      <c r="AE330" s="226" t="e">
        <f t="shared" si="141"/>
        <v>#VALUE!</v>
      </c>
      <c r="AF330" s="226" t="e">
        <f t="shared" si="141"/>
        <v>#VALUE!</v>
      </c>
      <c r="AG330" s="226" t="e">
        <f t="shared" si="141"/>
        <v>#VALUE!</v>
      </c>
      <c r="AH330" s="227" t="s">
        <v>177</v>
      </c>
      <c r="AI330" s="228">
        <f>+COUNTIFS(C331:AG331,"土",C332:AG332,"")+COUNTIFS(C331:AG331,"日",C332:AG332,"")</f>
        <v>0</v>
      </c>
    </row>
    <row r="331" spans="2:38" x14ac:dyDescent="0.15">
      <c r="B331" s="220" t="s">
        <v>65</v>
      </c>
      <c r="C331" s="229" t="str">
        <f>IFERROR(TEXT(WEEKDAY(+C330),"aaa"),"")</f>
        <v/>
      </c>
      <c r="D331" s="229" t="str">
        <f t="shared" ref="D331:AG331" si="142">IFERROR(TEXT(WEEKDAY(+D330),"aaa"),"")</f>
        <v/>
      </c>
      <c r="E331" s="229" t="str">
        <f t="shared" si="142"/>
        <v/>
      </c>
      <c r="F331" s="229" t="str">
        <f t="shared" si="142"/>
        <v/>
      </c>
      <c r="G331" s="229" t="str">
        <f t="shared" si="142"/>
        <v/>
      </c>
      <c r="H331" s="229" t="str">
        <f t="shared" si="142"/>
        <v/>
      </c>
      <c r="I331" s="229" t="str">
        <f t="shared" si="142"/>
        <v/>
      </c>
      <c r="J331" s="229" t="str">
        <f t="shared" si="142"/>
        <v/>
      </c>
      <c r="K331" s="229" t="str">
        <f t="shared" si="142"/>
        <v/>
      </c>
      <c r="L331" s="229" t="str">
        <f t="shared" si="142"/>
        <v/>
      </c>
      <c r="M331" s="229" t="str">
        <f t="shared" si="142"/>
        <v/>
      </c>
      <c r="N331" s="229" t="str">
        <f t="shared" si="142"/>
        <v/>
      </c>
      <c r="O331" s="229" t="str">
        <f t="shared" si="142"/>
        <v/>
      </c>
      <c r="P331" s="229" t="str">
        <f t="shared" si="142"/>
        <v/>
      </c>
      <c r="Q331" s="229" t="str">
        <f t="shared" si="142"/>
        <v/>
      </c>
      <c r="R331" s="229" t="str">
        <f t="shared" si="142"/>
        <v/>
      </c>
      <c r="S331" s="229" t="str">
        <f t="shared" si="142"/>
        <v/>
      </c>
      <c r="T331" s="229" t="str">
        <f t="shared" si="142"/>
        <v/>
      </c>
      <c r="U331" s="229" t="str">
        <f t="shared" si="142"/>
        <v/>
      </c>
      <c r="V331" s="229" t="str">
        <f t="shared" si="142"/>
        <v/>
      </c>
      <c r="W331" s="229" t="str">
        <f t="shared" si="142"/>
        <v/>
      </c>
      <c r="X331" s="229" t="str">
        <f t="shared" si="142"/>
        <v/>
      </c>
      <c r="Y331" s="229" t="str">
        <f t="shared" si="142"/>
        <v/>
      </c>
      <c r="Z331" s="229" t="str">
        <f t="shared" si="142"/>
        <v/>
      </c>
      <c r="AA331" s="229" t="str">
        <f t="shared" si="142"/>
        <v/>
      </c>
      <c r="AB331" s="229" t="str">
        <f t="shared" si="142"/>
        <v/>
      </c>
      <c r="AC331" s="229" t="str">
        <f t="shared" si="142"/>
        <v/>
      </c>
      <c r="AD331" s="229" t="str">
        <f t="shared" si="142"/>
        <v/>
      </c>
      <c r="AE331" s="229" t="str">
        <f t="shared" si="142"/>
        <v/>
      </c>
      <c r="AF331" s="229" t="str">
        <f t="shared" si="142"/>
        <v/>
      </c>
      <c r="AG331" s="229" t="str">
        <f t="shared" si="142"/>
        <v/>
      </c>
      <c r="AH331" s="227" t="s">
        <v>178</v>
      </c>
      <c r="AI331" s="228">
        <f>+COUNTIF(C332:AG332,"夏休")+COUNTIF(C332:AG332,"冬休")+COUNTIF(C332:AG332,"中止")</f>
        <v>0</v>
      </c>
    </row>
    <row r="332" spans="2:38" ht="13.5" customHeight="1" x14ac:dyDescent="0.15">
      <c r="B332" s="566" t="s">
        <v>149</v>
      </c>
      <c r="C332" s="568"/>
      <c r="D332" s="563"/>
      <c r="E332" s="563"/>
      <c r="F332" s="563"/>
      <c r="G332" s="563"/>
      <c r="H332" s="563"/>
      <c r="I332" s="563"/>
      <c r="J332" s="563"/>
      <c r="K332" s="563"/>
      <c r="L332" s="563"/>
      <c r="M332" s="563"/>
      <c r="N332" s="563"/>
      <c r="O332" s="563"/>
      <c r="P332" s="563"/>
      <c r="Q332" s="563"/>
      <c r="R332" s="563"/>
      <c r="S332" s="563"/>
      <c r="T332" s="563"/>
      <c r="U332" s="563"/>
      <c r="V332" s="563"/>
      <c r="W332" s="563"/>
      <c r="X332" s="563"/>
      <c r="Y332" s="563"/>
      <c r="Z332" s="563"/>
      <c r="AA332" s="563"/>
      <c r="AB332" s="563"/>
      <c r="AC332" s="563"/>
      <c r="AD332" s="563"/>
      <c r="AE332" s="563"/>
      <c r="AF332" s="563"/>
      <c r="AG332" s="589"/>
      <c r="AH332" s="230" t="s">
        <v>66</v>
      </c>
      <c r="AI332" s="231">
        <f>COUNT(C330:AG330)-AI331</f>
        <v>0</v>
      </c>
    </row>
    <row r="333" spans="2:38" ht="13.5" customHeight="1" x14ac:dyDescent="0.15">
      <c r="B333" s="567"/>
      <c r="C333" s="568"/>
      <c r="D333" s="563"/>
      <c r="E333" s="563"/>
      <c r="F333" s="563"/>
      <c r="G333" s="563"/>
      <c r="H333" s="563"/>
      <c r="I333" s="563"/>
      <c r="J333" s="563"/>
      <c r="K333" s="563"/>
      <c r="L333" s="563"/>
      <c r="M333" s="563"/>
      <c r="N333" s="563"/>
      <c r="O333" s="563"/>
      <c r="P333" s="563"/>
      <c r="Q333" s="563"/>
      <c r="R333" s="563"/>
      <c r="S333" s="563"/>
      <c r="T333" s="563"/>
      <c r="U333" s="563"/>
      <c r="V333" s="563"/>
      <c r="W333" s="563"/>
      <c r="X333" s="563"/>
      <c r="Y333" s="563"/>
      <c r="Z333" s="563"/>
      <c r="AA333" s="563"/>
      <c r="AB333" s="563"/>
      <c r="AC333" s="563"/>
      <c r="AD333" s="563"/>
      <c r="AE333" s="563"/>
      <c r="AF333" s="563"/>
      <c r="AG333" s="589"/>
      <c r="AH333" s="230" t="s">
        <v>67</v>
      </c>
      <c r="AI333" s="231">
        <f>+COUNTIF(C334:AG335,"休")</f>
        <v>0</v>
      </c>
      <c r="AJ333" s="232" t="e">
        <f>IF(AI334&gt;0.285,"",IF(AI333&lt;AI330,"←計画日数が足りません",""))</f>
        <v>#DIV/0!</v>
      </c>
    </row>
    <row r="334" spans="2:38" ht="13.5" customHeight="1" x14ac:dyDescent="0.15">
      <c r="B334" s="590" t="s">
        <v>60</v>
      </c>
      <c r="C334" s="591"/>
      <c r="D334" s="588"/>
      <c r="E334" s="588"/>
      <c r="F334" s="588"/>
      <c r="G334" s="588"/>
      <c r="H334" s="588"/>
      <c r="I334" s="588"/>
      <c r="J334" s="588"/>
      <c r="K334" s="588"/>
      <c r="L334" s="588"/>
      <c r="M334" s="588"/>
      <c r="N334" s="588"/>
      <c r="O334" s="588"/>
      <c r="P334" s="588"/>
      <c r="Q334" s="588"/>
      <c r="R334" s="588"/>
      <c r="S334" s="588"/>
      <c r="T334" s="588"/>
      <c r="U334" s="588"/>
      <c r="V334" s="588"/>
      <c r="W334" s="588"/>
      <c r="X334" s="588"/>
      <c r="Y334" s="588"/>
      <c r="Z334" s="588"/>
      <c r="AA334" s="588"/>
      <c r="AB334" s="588"/>
      <c r="AC334" s="588"/>
      <c r="AD334" s="588"/>
      <c r="AE334" s="588"/>
      <c r="AF334" s="588"/>
      <c r="AG334" s="606"/>
      <c r="AH334" s="230" t="s">
        <v>68</v>
      </c>
      <c r="AI334" s="233" t="e">
        <f>+AI333/AI332</f>
        <v>#DIV/0!</v>
      </c>
    </row>
    <row r="335" spans="2:38" x14ac:dyDescent="0.15">
      <c r="B335" s="590"/>
      <c r="C335" s="591"/>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606"/>
      <c r="AH335" s="230" t="s">
        <v>57</v>
      </c>
      <c r="AI335" s="231">
        <f>+COUNTA(C336:AG337)</f>
        <v>0</v>
      </c>
    </row>
    <row r="336" spans="2:38" x14ac:dyDescent="0.15">
      <c r="B336" s="594" t="s">
        <v>62</v>
      </c>
      <c r="C336" s="596"/>
      <c r="D336" s="592"/>
      <c r="E336" s="592"/>
      <c r="F336" s="592"/>
      <c r="G336" s="592"/>
      <c r="H336" s="592"/>
      <c r="I336" s="592"/>
      <c r="J336" s="592"/>
      <c r="K336" s="592"/>
      <c r="L336" s="592"/>
      <c r="M336" s="592"/>
      <c r="N336" s="592"/>
      <c r="O336" s="592"/>
      <c r="P336" s="592"/>
      <c r="Q336" s="592"/>
      <c r="R336" s="592"/>
      <c r="S336" s="592"/>
      <c r="T336" s="592"/>
      <c r="U336" s="592"/>
      <c r="V336" s="592"/>
      <c r="W336" s="592"/>
      <c r="X336" s="592"/>
      <c r="Y336" s="592"/>
      <c r="Z336" s="592"/>
      <c r="AA336" s="592"/>
      <c r="AB336" s="592"/>
      <c r="AC336" s="592"/>
      <c r="AD336" s="592"/>
      <c r="AE336" s="592"/>
      <c r="AF336" s="592"/>
      <c r="AG336" s="609"/>
      <c r="AH336" s="234" t="s">
        <v>69</v>
      </c>
      <c r="AI336" s="235" t="e">
        <f>+AI335/AI332</f>
        <v>#DIV/0!</v>
      </c>
      <c r="AL336" s="199">
        <f>+COUNTIF(C334:AG335,"休")</f>
        <v>0</v>
      </c>
    </row>
    <row r="337" spans="2:38" x14ac:dyDescent="0.15">
      <c r="B337" s="595"/>
      <c r="C337" s="597"/>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610"/>
      <c r="AH337" s="236" t="s">
        <v>153</v>
      </c>
      <c r="AI337" s="237" t="str">
        <f>IF(7&gt;AI332,"対象外",IF(OR(AI335&gt;=AI330,AI336&gt;=0.285),"OK","NG"))</f>
        <v>対象外</v>
      </c>
      <c r="AJ337" s="232" t="str">
        <f>IF(AI337="対象外","←７日間に満たない期間は達成判定の対象外",IF(AI337="NG","←月単位未達成","←月単位達成"))</f>
        <v>←７日間に満たない期間は達成判定の対象外</v>
      </c>
      <c r="AL337" s="238" t="str">
        <f>IF(7&gt;AI332,"対象外",IF(AL336&gt;=AI330,"OK","NG"))</f>
        <v>対象外</v>
      </c>
    </row>
    <row r="338" spans="2:38" hidden="1" x14ac:dyDescent="0.15">
      <c r="B338" s="239" t="s">
        <v>207</v>
      </c>
      <c r="C338" s="240" t="e">
        <f t="shared" ref="C338:AG338" si="143">IF(AND(DAY(C330)&gt;=22,DAY(C330)&lt;=28,C331="土"),1,0)</f>
        <v>#VALUE!</v>
      </c>
      <c r="D338" s="240" t="e">
        <f t="shared" si="143"/>
        <v>#VALUE!</v>
      </c>
      <c r="E338" s="240" t="e">
        <f t="shared" si="143"/>
        <v>#VALUE!</v>
      </c>
      <c r="F338" s="240" t="e">
        <f t="shared" si="143"/>
        <v>#VALUE!</v>
      </c>
      <c r="G338" s="240" t="e">
        <f t="shared" si="143"/>
        <v>#VALUE!</v>
      </c>
      <c r="H338" s="240" t="e">
        <f t="shared" si="143"/>
        <v>#VALUE!</v>
      </c>
      <c r="I338" s="240" t="e">
        <f t="shared" si="143"/>
        <v>#VALUE!</v>
      </c>
      <c r="J338" s="240" t="e">
        <f t="shared" si="143"/>
        <v>#VALUE!</v>
      </c>
      <c r="K338" s="240" t="e">
        <f t="shared" si="143"/>
        <v>#VALUE!</v>
      </c>
      <c r="L338" s="240" t="e">
        <f t="shared" si="143"/>
        <v>#VALUE!</v>
      </c>
      <c r="M338" s="240" t="e">
        <f t="shared" si="143"/>
        <v>#VALUE!</v>
      </c>
      <c r="N338" s="240" t="e">
        <f t="shared" si="143"/>
        <v>#VALUE!</v>
      </c>
      <c r="O338" s="240" t="e">
        <f t="shared" si="143"/>
        <v>#VALUE!</v>
      </c>
      <c r="P338" s="240" t="e">
        <f t="shared" si="143"/>
        <v>#VALUE!</v>
      </c>
      <c r="Q338" s="240" t="e">
        <f t="shared" si="143"/>
        <v>#VALUE!</v>
      </c>
      <c r="R338" s="240" t="e">
        <f t="shared" si="143"/>
        <v>#VALUE!</v>
      </c>
      <c r="S338" s="240" t="e">
        <f t="shared" si="143"/>
        <v>#VALUE!</v>
      </c>
      <c r="T338" s="240" t="e">
        <f t="shared" si="143"/>
        <v>#VALUE!</v>
      </c>
      <c r="U338" s="240" t="e">
        <f t="shared" si="143"/>
        <v>#VALUE!</v>
      </c>
      <c r="V338" s="240" t="e">
        <f t="shared" si="143"/>
        <v>#VALUE!</v>
      </c>
      <c r="W338" s="240" t="e">
        <f t="shared" si="143"/>
        <v>#VALUE!</v>
      </c>
      <c r="X338" s="240" t="e">
        <f t="shared" si="143"/>
        <v>#VALUE!</v>
      </c>
      <c r="Y338" s="240" t="e">
        <f t="shared" si="143"/>
        <v>#VALUE!</v>
      </c>
      <c r="Z338" s="240" t="e">
        <f t="shared" si="143"/>
        <v>#VALUE!</v>
      </c>
      <c r="AA338" s="240" t="e">
        <f t="shared" si="143"/>
        <v>#VALUE!</v>
      </c>
      <c r="AB338" s="240" t="e">
        <f t="shared" si="143"/>
        <v>#VALUE!</v>
      </c>
      <c r="AC338" s="240" t="e">
        <f t="shared" si="143"/>
        <v>#VALUE!</v>
      </c>
      <c r="AD338" s="240" t="e">
        <f t="shared" si="143"/>
        <v>#VALUE!</v>
      </c>
      <c r="AE338" s="240" t="e">
        <f t="shared" si="143"/>
        <v>#VALUE!</v>
      </c>
      <c r="AF338" s="240" t="e">
        <f t="shared" si="143"/>
        <v>#VALUE!</v>
      </c>
      <c r="AG338" s="240" t="e">
        <f t="shared" si="143"/>
        <v>#VALUE!</v>
      </c>
      <c r="AH338" s="241" t="s">
        <v>179</v>
      </c>
      <c r="AI338" s="242">
        <f>_xlfn.AGGREGATE(9,6,C338:AG338)</f>
        <v>0</v>
      </c>
      <c r="AJ338" s="232"/>
    </row>
    <row r="339" spans="2:38" hidden="1" x14ac:dyDescent="0.15">
      <c r="B339" s="239" t="s">
        <v>208</v>
      </c>
      <c r="C339" s="243" t="e">
        <f t="shared" ref="C339:AG339" si="144">IF(AND(DAY(C330)&gt;=22,DAY(C330)&lt;=28,C331="土",OR(C336="休",C336="雨")),1,0)</f>
        <v>#VALUE!</v>
      </c>
      <c r="D339" s="243" t="e">
        <f t="shared" si="144"/>
        <v>#VALUE!</v>
      </c>
      <c r="E339" s="243" t="e">
        <f t="shared" si="144"/>
        <v>#VALUE!</v>
      </c>
      <c r="F339" s="243" t="e">
        <f t="shared" si="144"/>
        <v>#VALUE!</v>
      </c>
      <c r="G339" s="243" t="e">
        <f t="shared" si="144"/>
        <v>#VALUE!</v>
      </c>
      <c r="H339" s="243" t="e">
        <f t="shared" si="144"/>
        <v>#VALUE!</v>
      </c>
      <c r="I339" s="243" t="e">
        <f t="shared" si="144"/>
        <v>#VALUE!</v>
      </c>
      <c r="J339" s="243" t="e">
        <f t="shared" si="144"/>
        <v>#VALUE!</v>
      </c>
      <c r="K339" s="243" t="e">
        <f t="shared" si="144"/>
        <v>#VALUE!</v>
      </c>
      <c r="L339" s="243" t="e">
        <f t="shared" si="144"/>
        <v>#VALUE!</v>
      </c>
      <c r="M339" s="243" t="e">
        <f t="shared" si="144"/>
        <v>#VALUE!</v>
      </c>
      <c r="N339" s="243" t="e">
        <f t="shared" si="144"/>
        <v>#VALUE!</v>
      </c>
      <c r="O339" s="243" t="e">
        <f t="shared" si="144"/>
        <v>#VALUE!</v>
      </c>
      <c r="P339" s="243" t="e">
        <f t="shared" si="144"/>
        <v>#VALUE!</v>
      </c>
      <c r="Q339" s="243" t="e">
        <f t="shared" si="144"/>
        <v>#VALUE!</v>
      </c>
      <c r="R339" s="243" t="e">
        <f t="shared" si="144"/>
        <v>#VALUE!</v>
      </c>
      <c r="S339" s="243" t="e">
        <f t="shared" si="144"/>
        <v>#VALUE!</v>
      </c>
      <c r="T339" s="243" t="e">
        <f t="shared" si="144"/>
        <v>#VALUE!</v>
      </c>
      <c r="U339" s="243" t="e">
        <f t="shared" si="144"/>
        <v>#VALUE!</v>
      </c>
      <c r="V339" s="243" t="e">
        <f t="shared" si="144"/>
        <v>#VALUE!</v>
      </c>
      <c r="W339" s="243" t="e">
        <f t="shared" si="144"/>
        <v>#VALUE!</v>
      </c>
      <c r="X339" s="243" t="e">
        <f t="shared" si="144"/>
        <v>#VALUE!</v>
      </c>
      <c r="Y339" s="243" t="e">
        <f t="shared" si="144"/>
        <v>#VALUE!</v>
      </c>
      <c r="Z339" s="243" t="e">
        <f t="shared" si="144"/>
        <v>#VALUE!</v>
      </c>
      <c r="AA339" s="243" t="e">
        <f t="shared" si="144"/>
        <v>#VALUE!</v>
      </c>
      <c r="AB339" s="243" t="e">
        <f t="shared" si="144"/>
        <v>#VALUE!</v>
      </c>
      <c r="AC339" s="243" t="e">
        <f t="shared" si="144"/>
        <v>#VALUE!</v>
      </c>
      <c r="AD339" s="243" t="e">
        <f t="shared" si="144"/>
        <v>#VALUE!</v>
      </c>
      <c r="AE339" s="243" t="e">
        <f t="shared" si="144"/>
        <v>#VALUE!</v>
      </c>
      <c r="AF339" s="243" t="e">
        <f t="shared" si="144"/>
        <v>#VALUE!</v>
      </c>
      <c r="AG339" s="243" t="e">
        <f t="shared" si="144"/>
        <v>#VALUE!</v>
      </c>
      <c r="AH339" s="241" t="s">
        <v>180</v>
      </c>
      <c r="AI339" s="242">
        <f>_xlfn.AGGREGATE(9,6,C339:AG339)</f>
        <v>0</v>
      </c>
      <c r="AJ339" s="232"/>
    </row>
    <row r="340" spans="2:38" hidden="1" x14ac:dyDescent="0.15">
      <c r="B340" s="239" t="s">
        <v>209</v>
      </c>
      <c r="C340" s="240" t="e">
        <f>IF(AND(DAY(C330)&gt;=8,DAY(C330)&lt;=14,C331="土"),1,0)</f>
        <v>#VALUE!</v>
      </c>
      <c r="D340" s="240" t="e">
        <f>IF(AND(DAY(D330)&gt;=8,DAY(D330)&lt;=14,D331="土"),1,0)</f>
        <v>#VALUE!</v>
      </c>
      <c r="E340" s="240" t="e">
        <f t="shared" ref="E340:AG340" si="145">IF(AND(DAY(E330)&gt;=8,DAY(E330)&lt;=14,E331="土"),1,0)</f>
        <v>#VALUE!</v>
      </c>
      <c r="F340" s="240" t="e">
        <f t="shared" si="145"/>
        <v>#VALUE!</v>
      </c>
      <c r="G340" s="240" t="e">
        <f t="shared" si="145"/>
        <v>#VALUE!</v>
      </c>
      <c r="H340" s="240" t="e">
        <f t="shared" si="145"/>
        <v>#VALUE!</v>
      </c>
      <c r="I340" s="240" t="e">
        <f t="shared" si="145"/>
        <v>#VALUE!</v>
      </c>
      <c r="J340" s="240" t="e">
        <f t="shared" si="145"/>
        <v>#VALUE!</v>
      </c>
      <c r="K340" s="240" t="e">
        <f t="shared" si="145"/>
        <v>#VALUE!</v>
      </c>
      <c r="L340" s="240" t="e">
        <f t="shared" si="145"/>
        <v>#VALUE!</v>
      </c>
      <c r="M340" s="240" t="e">
        <f t="shared" si="145"/>
        <v>#VALUE!</v>
      </c>
      <c r="N340" s="240" t="e">
        <f t="shared" si="145"/>
        <v>#VALUE!</v>
      </c>
      <c r="O340" s="240" t="e">
        <f t="shared" si="145"/>
        <v>#VALUE!</v>
      </c>
      <c r="P340" s="240" t="e">
        <f t="shared" si="145"/>
        <v>#VALUE!</v>
      </c>
      <c r="Q340" s="240" t="e">
        <f t="shared" si="145"/>
        <v>#VALUE!</v>
      </c>
      <c r="R340" s="240" t="e">
        <f t="shared" si="145"/>
        <v>#VALUE!</v>
      </c>
      <c r="S340" s="240" t="e">
        <f t="shared" si="145"/>
        <v>#VALUE!</v>
      </c>
      <c r="T340" s="240" t="e">
        <f t="shared" si="145"/>
        <v>#VALUE!</v>
      </c>
      <c r="U340" s="240" t="e">
        <f t="shared" si="145"/>
        <v>#VALUE!</v>
      </c>
      <c r="V340" s="240" t="e">
        <f t="shared" si="145"/>
        <v>#VALUE!</v>
      </c>
      <c r="W340" s="240" t="e">
        <f t="shared" si="145"/>
        <v>#VALUE!</v>
      </c>
      <c r="X340" s="240" t="e">
        <f t="shared" si="145"/>
        <v>#VALUE!</v>
      </c>
      <c r="Y340" s="240" t="e">
        <f t="shared" si="145"/>
        <v>#VALUE!</v>
      </c>
      <c r="Z340" s="240" t="e">
        <f t="shared" si="145"/>
        <v>#VALUE!</v>
      </c>
      <c r="AA340" s="240" t="e">
        <f t="shared" si="145"/>
        <v>#VALUE!</v>
      </c>
      <c r="AB340" s="240" t="e">
        <f t="shared" si="145"/>
        <v>#VALUE!</v>
      </c>
      <c r="AC340" s="240" t="e">
        <f t="shared" si="145"/>
        <v>#VALUE!</v>
      </c>
      <c r="AD340" s="240" t="e">
        <f t="shared" si="145"/>
        <v>#VALUE!</v>
      </c>
      <c r="AE340" s="240" t="e">
        <f t="shared" si="145"/>
        <v>#VALUE!</v>
      </c>
      <c r="AF340" s="240" t="e">
        <f t="shared" si="145"/>
        <v>#VALUE!</v>
      </c>
      <c r="AG340" s="240" t="e">
        <f t="shared" si="145"/>
        <v>#VALUE!</v>
      </c>
      <c r="AH340" s="241" t="s">
        <v>179</v>
      </c>
      <c r="AI340" s="242">
        <f>_xlfn.AGGREGATE(9,6,C340:AG340)</f>
        <v>0</v>
      </c>
      <c r="AJ340" s="232"/>
    </row>
    <row r="341" spans="2:38" hidden="1" x14ac:dyDescent="0.15">
      <c r="B341" s="239" t="s">
        <v>210</v>
      </c>
      <c r="C341" s="243" t="e">
        <f>IF(AND(DAY(C330)&gt;=8,DAY(C330)&lt;=14,C331="土",OR(C336="休",C336="雨")),1,0)</f>
        <v>#VALUE!</v>
      </c>
      <c r="D341" s="243" t="e">
        <f>IF(AND(DAY(D330)&gt;=8,DAY(D330)&lt;=14,D331="土",OR(D336="休",D336="雨")),1,0)</f>
        <v>#VALUE!</v>
      </c>
      <c r="E341" s="243" t="e">
        <f t="shared" ref="E341:AG341" si="146">IF(AND(DAY(E330)&gt;=8,DAY(E330)&lt;=14,E331="土",OR(E336="休",E336="雨")),1,0)</f>
        <v>#VALUE!</v>
      </c>
      <c r="F341" s="243" t="e">
        <f t="shared" si="146"/>
        <v>#VALUE!</v>
      </c>
      <c r="G341" s="243" t="e">
        <f t="shared" si="146"/>
        <v>#VALUE!</v>
      </c>
      <c r="H341" s="243" t="e">
        <f t="shared" si="146"/>
        <v>#VALUE!</v>
      </c>
      <c r="I341" s="243" t="e">
        <f t="shared" si="146"/>
        <v>#VALUE!</v>
      </c>
      <c r="J341" s="243" t="e">
        <f t="shared" si="146"/>
        <v>#VALUE!</v>
      </c>
      <c r="K341" s="243" t="e">
        <f t="shared" si="146"/>
        <v>#VALUE!</v>
      </c>
      <c r="L341" s="243" t="e">
        <f t="shared" si="146"/>
        <v>#VALUE!</v>
      </c>
      <c r="M341" s="243" t="e">
        <f t="shared" si="146"/>
        <v>#VALUE!</v>
      </c>
      <c r="N341" s="243" t="e">
        <f t="shared" si="146"/>
        <v>#VALUE!</v>
      </c>
      <c r="O341" s="243" t="e">
        <f t="shared" si="146"/>
        <v>#VALUE!</v>
      </c>
      <c r="P341" s="243" t="e">
        <f t="shared" si="146"/>
        <v>#VALUE!</v>
      </c>
      <c r="Q341" s="243" t="e">
        <f t="shared" si="146"/>
        <v>#VALUE!</v>
      </c>
      <c r="R341" s="243" t="e">
        <f t="shared" si="146"/>
        <v>#VALUE!</v>
      </c>
      <c r="S341" s="243" t="e">
        <f t="shared" si="146"/>
        <v>#VALUE!</v>
      </c>
      <c r="T341" s="243" t="e">
        <f t="shared" si="146"/>
        <v>#VALUE!</v>
      </c>
      <c r="U341" s="243" t="e">
        <f t="shared" si="146"/>
        <v>#VALUE!</v>
      </c>
      <c r="V341" s="243" t="e">
        <f t="shared" si="146"/>
        <v>#VALUE!</v>
      </c>
      <c r="W341" s="243" t="e">
        <f t="shared" si="146"/>
        <v>#VALUE!</v>
      </c>
      <c r="X341" s="243" t="e">
        <f t="shared" si="146"/>
        <v>#VALUE!</v>
      </c>
      <c r="Y341" s="243" t="e">
        <f t="shared" si="146"/>
        <v>#VALUE!</v>
      </c>
      <c r="Z341" s="243" t="e">
        <f t="shared" si="146"/>
        <v>#VALUE!</v>
      </c>
      <c r="AA341" s="243" t="e">
        <f t="shared" si="146"/>
        <v>#VALUE!</v>
      </c>
      <c r="AB341" s="243" t="e">
        <f t="shared" si="146"/>
        <v>#VALUE!</v>
      </c>
      <c r="AC341" s="243" t="e">
        <f t="shared" si="146"/>
        <v>#VALUE!</v>
      </c>
      <c r="AD341" s="243" t="e">
        <f t="shared" si="146"/>
        <v>#VALUE!</v>
      </c>
      <c r="AE341" s="243" t="e">
        <f t="shared" si="146"/>
        <v>#VALUE!</v>
      </c>
      <c r="AF341" s="243" t="e">
        <f t="shared" si="146"/>
        <v>#VALUE!</v>
      </c>
      <c r="AG341" s="243" t="e">
        <f t="shared" si="146"/>
        <v>#VALUE!</v>
      </c>
      <c r="AH341" s="241" t="s">
        <v>180</v>
      </c>
      <c r="AI341" s="242">
        <f>_xlfn.AGGREGATE(9,6,C341:AG341)</f>
        <v>0</v>
      </c>
      <c r="AJ341" s="232"/>
    </row>
  </sheetData>
  <mergeCells count="2063">
    <mergeCell ref="AG336:AG337"/>
    <mergeCell ref="AA336:AA337"/>
    <mergeCell ref="AB336:AB337"/>
    <mergeCell ref="AC336:AC337"/>
    <mergeCell ref="AD336:AD337"/>
    <mergeCell ref="AE336:AE337"/>
    <mergeCell ref="AF336:AF337"/>
    <mergeCell ref="U336:U337"/>
    <mergeCell ref="V336:V337"/>
    <mergeCell ref="W336:W337"/>
    <mergeCell ref="X336:X337"/>
    <mergeCell ref="Y336:Y337"/>
    <mergeCell ref="Z336:Z337"/>
    <mergeCell ref="O336:O337"/>
    <mergeCell ref="P336:P337"/>
    <mergeCell ref="Q336:Q337"/>
    <mergeCell ref="R336:R337"/>
    <mergeCell ref="S336:S337"/>
    <mergeCell ref="T336:T337"/>
    <mergeCell ref="I336:I337"/>
    <mergeCell ref="J336:J337"/>
    <mergeCell ref="K336:K337"/>
    <mergeCell ref="L336:L337"/>
    <mergeCell ref="M336:M337"/>
    <mergeCell ref="N336:N337"/>
    <mergeCell ref="AE334:AE335"/>
    <mergeCell ref="AF334:AF335"/>
    <mergeCell ref="AG334:AG335"/>
    <mergeCell ref="B336:B337"/>
    <mergeCell ref="C336:C337"/>
    <mergeCell ref="D336:D337"/>
    <mergeCell ref="E336:E337"/>
    <mergeCell ref="F336:F337"/>
    <mergeCell ref="G336:G337"/>
    <mergeCell ref="H336:H337"/>
    <mergeCell ref="Y334:Y335"/>
    <mergeCell ref="Z334:Z335"/>
    <mergeCell ref="AA334:AA335"/>
    <mergeCell ref="AB334:AB335"/>
    <mergeCell ref="AC334:AC335"/>
    <mergeCell ref="AD334:AD335"/>
    <mergeCell ref="S334:S335"/>
    <mergeCell ref="T334:T335"/>
    <mergeCell ref="U334:U335"/>
    <mergeCell ref="V334:V335"/>
    <mergeCell ref="W334:W335"/>
    <mergeCell ref="X334:X335"/>
    <mergeCell ref="M334:M335"/>
    <mergeCell ref="N334:N335"/>
    <mergeCell ref="O334:O335"/>
    <mergeCell ref="P334:P335"/>
    <mergeCell ref="Q334:Q335"/>
    <mergeCell ref="R334:R335"/>
    <mergeCell ref="G334:G335"/>
    <mergeCell ref="H334:H335"/>
    <mergeCell ref="I334:I335"/>
    <mergeCell ref="J334:J335"/>
    <mergeCell ref="K334:K335"/>
    <mergeCell ref="L334:L335"/>
    <mergeCell ref="AC332:AC333"/>
    <mergeCell ref="AD332:AD333"/>
    <mergeCell ref="AE332:AE333"/>
    <mergeCell ref="AF332:AF333"/>
    <mergeCell ref="AG332:AG333"/>
    <mergeCell ref="B334:B335"/>
    <mergeCell ref="C334:C335"/>
    <mergeCell ref="D334:D335"/>
    <mergeCell ref="E334:E335"/>
    <mergeCell ref="F334:F335"/>
    <mergeCell ref="W332:W333"/>
    <mergeCell ref="X332:X333"/>
    <mergeCell ref="Y332:Y333"/>
    <mergeCell ref="Z332:Z333"/>
    <mergeCell ref="AA332:AA333"/>
    <mergeCell ref="AB332:AB333"/>
    <mergeCell ref="Q332:Q333"/>
    <mergeCell ref="R332:R333"/>
    <mergeCell ref="S332:S333"/>
    <mergeCell ref="T332:T333"/>
    <mergeCell ref="U332:U333"/>
    <mergeCell ref="V332:V333"/>
    <mergeCell ref="K332:K333"/>
    <mergeCell ref="L332:L333"/>
    <mergeCell ref="M332:M333"/>
    <mergeCell ref="N332:N333"/>
    <mergeCell ref="O332:O333"/>
    <mergeCell ref="P332:P333"/>
    <mergeCell ref="C328:AI328"/>
    <mergeCell ref="B332:B333"/>
    <mergeCell ref="C332:C333"/>
    <mergeCell ref="D332:D333"/>
    <mergeCell ref="E332:E333"/>
    <mergeCell ref="F332:F333"/>
    <mergeCell ref="G332:G333"/>
    <mergeCell ref="H332:H333"/>
    <mergeCell ref="I332:I333"/>
    <mergeCell ref="J332:J333"/>
    <mergeCell ref="AB320:AB321"/>
    <mergeCell ref="AC320:AC321"/>
    <mergeCell ref="AD320:AD321"/>
    <mergeCell ref="AE320:AE321"/>
    <mergeCell ref="AF320:AF321"/>
    <mergeCell ref="AG320:AG321"/>
    <mergeCell ref="V320:V321"/>
    <mergeCell ref="W320:W321"/>
    <mergeCell ref="X320:X321"/>
    <mergeCell ref="Y320:Y321"/>
    <mergeCell ref="Z320:Z321"/>
    <mergeCell ref="AA320:AA321"/>
    <mergeCell ref="P320:P321"/>
    <mergeCell ref="Q320:Q321"/>
    <mergeCell ref="R320:R321"/>
    <mergeCell ref="S320:S321"/>
    <mergeCell ref="T320:T321"/>
    <mergeCell ref="U320:U321"/>
    <mergeCell ref="J320:J321"/>
    <mergeCell ref="K320:K321"/>
    <mergeCell ref="L320:L321"/>
    <mergeCell ref="M320:M321"/>
    <mergeCell ref="N320:N321"/>
    <mergeCell ref="O320:O321"/>
    <mergeCell ref="AF318:AF319"/>
    <mergeCell ref="AG318:AG319"/>
    <mergeCell ref="B320:B321"/>
    <mergeCell ref="C320:C321"/>
    <mergeCell ref="D320:D321"/>
    <mergeCell ref="E320:E321"/>
    <mergeCell ref="F320:F321"/>
    <mergeCell ref="G320:G321"/>
    <mergeCell ref="H320:H321"/>
    <mergeCell ref="I320:I321"/>
    <mergeCell ref="Z318:Z319"/>
    <mergeCell ref="AA318:AA319"/>
    <mergeCell ref="AB318:AB319"/>
    <mergeCell ref="AC318:AC319"/>
    <mergeCell ref="AD318:AD319"/>
    <mergeCell ref="AE318:AE319"/>
    <mergeCell ref="T318:T319"/>
    <mergeCell ref="U318:U319"/>
    <mergeCell ref="V318:V319"/>
    <mergeCell ref="W318:W319"/>
    <mergeCell ref="X318:X319"/>
    <mergeCell ref="Y318:Y319"/>
    <mergeCell ref="N318:N319"/>
    <mergeCell ref="O318:O319"/>
    <mergeCell ref="P318:P319"/>
    <mergeCell ref="Q318:Q319"/>
    <mergeCell ref="R318:R319"/>
    <mergeCell ref="S318:S319"/>
    <mergeCell ref="H318:H319"/>
    <mergeCell ref="I318:I319"/>
    <mergeCell ref="J318:J319"/>
    <mergeCell ref="K318:K319"/>
    <mergeCell ref="L318:L319"/>
    <mergeCell ref="M318:M319"/>
    <mergeCell ref="B318:B319"/>
    <mergeCell ref="C318:C319"/>
    <mergeCell ref="D318:D319"/>
    <mergeCell ref="E318:E319"/>
    <mergeCell ref="F318:F319"/>
    <mergeCell ref="G318:G319"/>
    <mergeCell ref="AB316:AB317"/>
    <mergeCell ref="AC316:AC317"/>
    <mergeCell ref="AD316:AD317"/>
    <mergeCell ref="AE316:AE317"/>
    <mergeCell ref="AF316:AF317"/>
    <mergeCell ref="AG316:AG317"/>
    <mergeCell ref="V316:V317"/>
    <mergeCell ref="W316:W317"/>
    <mergeCell ref="X316:X317"/>
    <mergeCell ref="Y316:Y317"/>
    <mergeCell ref="Z316:Z317"/>
    <mergeCell ref="AA316:AA317"/>
    <mergeCell ref="P316:P317"/>
    <mergeCell ref="Q316:Q317"/>
    <mergeCell ref="R316:R317"/>
    <mergeCell ref="S316:S317"/>
    <mergeCell ref="T316:T317"/>
    <mergeCell ref="U316:U317"/>
    <mergeCell ref="J316:J317"/>
    <mergeCell ref="K316:K317"/>
    <mergeCell ref="L316:L317"/>
    <mergeCell ref="M316:M317"/>
    <mergeCell ref="N316:N317"/>
    <mergeCell ref="O316:O317"/>
    <mergeCell ref="AG304:AG305"/>
    <mergeCell ref="C312:AI312"/>
    <mergeCell ref="B316:B317"/>
    <mergeCell ref="C316:C317"/>
    <mergeCell ref="D316:D317"/>
    <mergeCell ref="E316:E317"/>
    <mergeCell ref="F316:F317"/>
    <mergeCell ref="G316:G317"/>
    <mergeCell ref="H316:H317"/>
    <mergeCell ref="I316:I317"/>
    <mergeCell ref="AA304:AA305"/>
    <mergeCell ref="AB304:AB305"/>
    <mergeCell ref="AC304:AC305"/>
    <mergeCell ref="AD304:AD305"/>
    <mergeCell ref="AE304:AE305"/>
    <mergeCell ref="AF304:AF305"/>
    <mergeCell ref="U304:U305"/>
    <mergeCell ref="V304:V305"/>
    <mergeCell ref="W304:W305"/>
    <mergeCell ref="X304:X305"/>
    <mergeCell ref="Y304:Y305"/>
    <mergeCell ref="Z304:Z305"/>
    <mergeCell ref="O304:O305"/>
    <mergeCell ref="P304:P305"/>
    <mergeCell ref="Q304:Q305"/>
    <mergeCell ref="R304:R305"/>
    <mergeCell ref="S304:S305"/>
    <mergeCell ref="T304:T305"/>
    <mergeCell ref="I304:I305"/>
    <mergeCell ref="J304:J305"/>
    <mergeCell ref="K304:K305"/>
    <mergeCell ref="L304:L305"/>
    <mergeCell ref="M304:M305"/>
    <mergeCell ref="N304:N305"/>
    <mergeCell ref="AE302:AE303"/>
    <mergeCell ref="AF302:AF303"/>
    <mergeCell ref="AG302:AG303"/>
    <mergeCell ref="B304:B305"/>
    <mergeCell ref="C304:C305"/>
    <mergeCell ref="D304:D305"/>
    <mergeCell ref="E304:E305"/>
    <mergeCell ref="F304:F305"/>
    <mergeCell ref="G304:G305"/>
    <mergeCell ref="H304:H305"/>
    <mergeCell ref="Y302:Y303"/>
    <mergeCell ref="Z302:Z303"/>
    <mergeCell ref="AA302:AA303"/>
    <mergeCell ref="AB302:AB303"/>
    <mergeCell ref="AC302:AC303"/>
    <mergeCell ref="AD302:AD303"/>
    <mergeCell ref="S302:S303"/>
    <mergeCell ref="T302:T303"/>
    <mergeCell ref="U302:U303"/>
    <mergeCell ref="V302:V303"/>
    <mergeCell ref="W302:W303"/>
    <mergeCell ref="X302:X303"/>
    <mergeCell ref="M302:M303"/>
    <mergeCell ref="N302:N303"/>
    <mergeCell ref="O302:O303"/>
    <mergeCell ref="P302:P303"/>
    <mergeCell ref="Q302:Q303"/>
    <mergeCell ref="R302:R303"/>
    <mergeCell ref="G302:G303"/>
    <mergeCell ref="H302:H303"/>
    <mergeCell ref="I302:I303"/>
    <mergeCell ref="J302:J303"/>
    <mergeCell ref="K302:K303"/>
    <mergeCell ref="L302:L303"/>
    <mergeCell ref="AC300:AC301"/>
    <mergeCell ref="AD300:AD301"/>
    <mergeCell ref="AE300:AE301"/>
    <mergeCell ref="AF300:AF301"/>
    <mergeCell ref="AG300:AG301"/>
    <mergeCell ref="B302:B303"/>
    <mergeCell ref="C302:C303"/>
    <mergeCell ref="D302:D303"/>
    <mergeCell ref="E302:E303"/>
    <mergeCell ref="F302:F303"/>
    <mergeCell ref="W300:W301"/>
    <mergeCell ref="X300:X301"/>
    <mergeCell ref="Y300:Y301"/>
    <mergeCell ref="Z300:Z301"/>
    <mergeCell ref="AA300:AA301"/>
    <mergeCell ref="AB300:AB301"/>
    <mergeCell ref="Q300:Q301"/>
    <mergeCell ref="R300:R301"/>
    <mergeCell ref="S300:S301"/>
    <mergeCell ref="T300:T301"/>
    <mergeCell ref="U300:U301"/>
    <mergeCell ref="V300:V301"/>
    <mergeCell ref="K300:K301"/>
    <mergeCell ref="L300:L301"/>
    <mergeCell ref="M300:M301"/>
    <mergeCell ref="N300:N301"/>
    <mergeCell ref="O300:O301"/>
    <mergeCell ref="P300:P301"/>
    <mergeCell ref="C296:AI296"/>
    <mergeCell ref="B300:B301"/>
    <mergeCell ref="C300:C301"/>
    <mergeCell ref="D300:D301"/>
    <mergeCell ref="E300:E301"/>
    <mergeCell ref="F300:F301"/>
    <mergeCell ref="G300:G301"/>
    <mergeCell ref="H300:H301"/>
    <mergeCell ref="I300:I301"/>
    <mergeCell ref="J300:J301"/>
    <mergeCell ref="AB288:AB289"/>
    <mergeCell ref="AC288:AC289"/>
    <mergeCell ref="AD288:AD289"/>
    <mergeCell ref="AE288:AE289"/>
    <mergeCell ref="AF288:AF289"/>
    <mergeCell ref="AG288:AG289"/>
    <mergeCell ref="V288:V289"/>
    <mergeCell ref="W288:W289"/>
    <mergeCell ref="X288:X289"/>
    <mergeCell ref="Y288:Y289"/>
    <mergeCell ref="Z288:Z289"/>
    <mergeCell ref="AA288:AA289"/>
    <mergeCell ref="P288:P289"/>
    <mergeCell ref="Q288:Q289"/>
    <mergeCell ref="R288:R289"/>
    <mergeCell ref="S288:S289"/>
    <mergeCell ref="T288:T289"/>
    <mergeCell ref="U288:U289"/>
    <mergeCell ref="J288:J289"/>
    <mergeCell ref="K288:K289"/>
    <mergeCell ref="L288:L289"/>
    <mergeCell ref="M288:M289"/>
    <mergeCell ref="N288:N289"/>
    <mergeCell ref="O288:O289"/>
    <mergeCell ref="AF286:AF287"/>
    <mergeCell ref="AG286:AG287"/>
    <mergeCell ref="B288:B289"/>
    <mergeCell ref="C288:C289"/>
    <mergeCell ref="D288:D289"/>
    <mergeCell ref="E288:E289"/>
    <mergeCell ref="F288:F289"/>
    <mergeCell ref="G288:G289"/>
    <mergeCell ref="H288:H289"/>
    <mergeCell ref="I288:I289"/>
    <mergeCell ref="Z286:Z287"/>
    <mergeCell ref="AA286:AA287"/>
    <mergeCell ref="AB286:AB287"/>
    <mergeCell ref="AC286:AC287"/>
    <mergeCell ref="AD286:AD287"/>
    <mergeCell ref="AE286:AE287"/>
    <mergeCell ref="T286:T287"/>
    <mergeCell ref="U286:U287"/>
    <mergeCell ref="V286:V287"/>
    <mergeCell ref="W286:W287"/>
    <mergeCell ref="X286:X287"/>
    <mergeCell ref="Y286:Y287"/>
    <mergeCell ref="N286:N287"/>
    <mergeCell ref="O286:O287"/>
    <mergeCell ref="P286:P287"/>
    <mergeCell ref="Q286:Q287"/>
    <mergeCell ref="R286:R287"/>
    <mergeCell ref="S286:S287"/>
    <mergeCell ref="H286:H287"/>
    <mergeCell ref="I286:I287"/>
    <mergeCell ref="J286:J287"/>
    <mergeCell ref="K286:K287"/>
    <mergeCell ref="L286:L287"/>
    <mergeCell ref="M286:M287"/>
    <mergeCell ref="B286:B287"/>
    <mergeCell ref="C286:C287"/>
    <mergeCell ref="D286:D287"/>
    <mergeCell ref="E286:E287"/>
    <mergeCell ref="F286:F287"/>
    <mergeCell ref="G286:G287"/>
    <mergeCell ref="AB284:AB285"/>
    <mergeCell ref="AC284:AC285"/>
    <mergeCell ref="AD284:AD285"/>
    <mergeCell ref="AE284:AE285"/>
    <mergeCell ref="AF284:AF285"/>
    <mergeCell ref="AG284:AG285"/>
    <mergeCell ref="V284:V285"/>
    <mergeCell ref="W284:W285"/>
    <mergeCell ref="X284:X285"/>
    <mergeCell ref="Y284:Y285"/>
    <mergeCell ref="Z284:Z285"/>
    <mergeCell ref="AA284:AA285"/>
    <mergeCell ref="P284:P285"/>
    <mergeCell ref="Q284:Q285"/>
    <mergeCell ref="R284:R285"/>
    <mergeCell ref="S284:S285"/>
    <mergeCell ref="T284:T285"/>
    <mergeCell ref="U284:U285"/>
    <mergeCell ref="J284:J285"/>
    <mergeCell ref="K284:K285"/>
    <mergeCell ref="L284:L285"/>
    <mergeCell ref="M284:M285"/>
    <mergeCell ref="N284:N285"/>
    <mergeCell ref="O284:O285"/>
    <mergeCell ref="AG272:AG273"/>
    <mergeCell ref="C280:AI280"/>
    <mergeCell ref="B284:B285"/>
    <mergeCell ref="C284:C285"/>
    <mergeCell ref="D284:D285"/>
    <mergeCell ref="E284:E285"/>
    <mergeCell ref="F284:F285"/>
    <mergeCell ref="G284:G285"/>
    <mergeCell ref="H284:H285"/>
    <mergeCell ref="I284:I285"/>
    <mergeCell ref="AA272:AA273"/>
    <mergeCell ref="AB272:AB273"/>
    <mergeCell ref="AC272:AC273"/>
    <mergeCell ref="AD272:AD273"/>
    <mergeCell ref="AE272:AE273"/>
    <mergeCell ref="AF272:AF273"/>
    <mergeCell ref="U272:U273"/>
    <mergeCell ref="V272:V273"/>
    <mergeCell ref="W272:W273"/>
    <mergeCell ref="X272:X273"/>
    <mergeCell ref="Y272:Y273"/>
    <mergeCell ref="Z272:Z273"/>
    <mergeCell ref="O272:O273"/>
    <mergeCell ref="P272:P273"/>
    <mergeCell ref="Q272:Q273"/>
    <mergeCell ref="R272:R273"/>
    <mergeCell ref="S272:S273"/>
    <mergeCell ref="T272:T273"/>
    <mergeCell ref="I272:I273"/>
    <mergeCell ref="J272:J273"/>
    <mergeCell ref="K272:K273"/>
    <mergeCell ref="L272:L273"/>
    <mergeCell ref="M272:M273"/>
    <mergeCell ref="N272:N273"/>
    <mergeCell ref="AE270:AE271"/>
    <mergeCell ref="AF270:AF271"/>
    <mergeCell ref="AG270:AG271"/>
    <mergeCell ref="B272:B273"/>
    <mergeCell ref="C272:C273"/>
    <mergeCell ref="D272:D273"/>
    <mergeCell ref="E272:E273"/>
    <mergeCell ref="F272:F273"/>
    <mergeCell ref="G272:G273"/>
    <mergeCell ref="H272:H273"/>
    <mergeCell ref="Y270:Y271"/>
    <mergeCell ref="Z270:Z271"/>
    <mergeCell ref="AA270:AA271"/>
    <mergeCell ref="AB270:AB271"/>
    <mergeCell ref="AC270:AC271"/>
    <mergeCell ref="AD270:AD271"/>
    <mergeCell ref="S270:S271"/>
    <mergeCell ref="T270:T271"/>
    <mergeCell ref="U270:U271"/>
    <mergeCell ref="V270:V271"/>
    <mergeCell ref="W270:W271"/>
    <mergeCell ref="X270:X271"/>
    <mergeCell ref="M270:M271"/>
    <mergeCell ref="N270:N271"/>
    <mergeCell ref="O270:O271"/>
    <mergeCell ref="P270:P271"/>
    <mergeCell ref="Q270:Q271"/>
    <mergeCell ref="R270:R271"/>
    <mergeCell ref="G270:G271"/>
    <mergeCell ref="H270:H271"/>
    <mergeCell ref="I270:I271"/>
    <mergeCell ref="J270:J271"/>
    <mergeCell ref="K270:K271"/>
    <mergeCell ref="L270:L271"/>
    <mergeCell ref="AC268:AC269"/>
    <mergeCell ref="AD268:AD269"/>
    <mergeCell ref="AE268:AE269"/>
    <mergeCell ref="AF268:AF269"/>
    <mergeCell ref="AG268:AG269"/>
    <mergeCell ref="B270:B271"/>
    <mergeCell ref="C270:C271"/>
    <mergeCell ref="D270:D271"/>
    <mergeCell ref="E270:E271"/>
    <mergeCell ref="F270:F271"/>
    <mergeCell ref="W268:W269"/>
    <mergeCell ref="X268:X269"/>
    <mergeCell ref="Y268:Y269"/>
    <mergeCell ref="Z268:Z269"/>
    <mergeCell ref="AA268:AA269"/>
    <mergeCell ref="AB268:AB269"/>
    <mergeCell ref="Q268:Q269"/>
    <mergeCell ref="R268:R269"/>
    <mergeCell ref="S268:S269"/>
    <mergeCell ref="T268:T269"/>
    <mergeCell ref="U268:U269"/>
    <mergeCell ref="V268:V269"/>
    <mergeCell ref="K268:K269"/>
    <mergeCell ref="L268:L269"/>
    <mergeCell ref="M268:M269"/>
    <mergeCell ref="N268:N269"/>
    <mergeCell ref="O268:O269"/>
    <mergeCell ref="P268:P269"/>
    <mergeCell ref="C264:AI264"/>
    <mergeCell ref="B268:B269"/>
    <mergeCell ref="C268:C269"/>
    <mergeCell ref="D268:D269"/>
    <mergeCell ref="E268:E269"/>
    <mergeCell ref="F268:F269"/>
    <mergeCell ref="G268:G269"/>
    <mergeCell ref="H268:H269"/>
    <mergeCell ref="I268:I269"/>
    <mergeCell ref="J268:J269"/>
    <mergeCell ref="AB256:AB257"/>
    <mergeCell ref="AC256:AC257"/>
    <mergeCell ref="AD256:AD257"/>
    <mergeCell ref="AE256:AE257"/>
    <mergeCell ref="AF256:AF257"/>
    <mergeCell ref="AG256:AG257"/>
    <mergeCell ref="V256:V257"/>
    <mergeCell ref="W256:W257"/>
    <mergeCell ref="X256:X257"/>
    <mergeCell ref="Y256:Y257"/>
    <mergeCell ref="Z256:Z257"/>
    <mergeCell ref="AA256:AA257"/>
    <mergeCell ref="P256:P257"/>
    <mergeCell ref="Q256:Q257"/>
    <mergeCell ref="R256:R257"/>
    <mergeCell ref="S256:S257"/>
    <mergeCell ref="T256:T257"/>
    <mergeCell ref="U256:U257"/>
    <mergeCell ref="J256:J257"/>
    <mergeCell ref="K256:K257"/>
    <mergeCell ref="L256:L257"/>
    <mergeCell ref="M256:M257"/>
    <mergeCell ref="N256:N257"/>
    <mergeCell ref="O256:O257"/>
    <mergeCell ref="AF254:AF255"/>
    <mergeCell ref="AG254:AG255"/>
    <mergeCell ref="B256:B257"/>
    <mergeCell ref="C256:C257"/>
    <mergeCell ref="D256:D257"/>
    <mergeCell ref="E256:E257"/>
    <mergeCell ref="F256:F257"/>
    <mergeCell ref="G256:G257"/>
    <mergeCell ref="H256:H257"/>
    <mergeCell ref="I256:I257"/>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N254:N255"/>
    <mergeCell ref="O254:O255"/>
    <mergeCell ref="P254:P255"/>
    <mergeCell ref="Q254:Q255"/>
    <mergeCell ref="R254:R255"/>
    <mergeCell ref="S254:S255"/>
    <mergeCell ref="H254:H255"/>
    <mergeCell ref="I254:I255"/>
    <mergeCell ref="J254:J255"/>
    <mergeCell ref="K254:K255"/>
    <mergeCell ref="L254:L255"/>
    <mergeCell ref="M254:M255"/>
    <mergeCell ref="B254:B255"/>
    <mergeCell ref="C254:C255"/>
    <mergeCell ref="D254:D255"/>
    <mergeCell ref="E254:E255"/>
    <mergeCell ref="F254:F255"/>
    <mergeCell ref="G254:G255"/>
    <mergeCell ref="AB252:AB253"/>
    <mergeCell ref="AC252:AC253"/>
    <mergeCell ref="AD252:AD253"/>
    <mergeCell ref="AE252:AE253"/>
    <mergeCell ref="AF252:AF253"/>
    <mergeCell ref="AG252:AG253"/>
    <mergeCell ref="V252:V253"/>
    <mergeCell ref="W252:W253"/>
    <mergeCell ref="X252:X253"/>
    <mergeCell ref="Y252:Y253"/>
    <mergeCell ref="Z252:Z253"/>
    <mergeCell ref="AA252:AA253"/>
    <mergeCell ref="P252:P253"/>
    <mergeCell ref="Q252:Q253"/>
    <mergeCell ref="R252:R253"/>
    <mergeCell ref="S252:S253"/>
    <mergeCell ref="T252:T253"/>
    <mergeCell ref="U252:U253"/>
    <mergeCell ref="J252:J253"/>
    <mergeCell ref="K252:K253"/>
    <mergeCell ref="L252:L253"/>
    <mergeCell ref="M252:M253"/>
    <mergeCell ref="N252:N253"/>
    <mergeCell ref="O252:O253"/>
    <mergeCell ref="AG240:AG241"/>
    <mergeCell ref="C248:AI248"/>
    <mergeCell ref="B252:B253"/>
    <mergeCell ref="C252:C253"/>
    <mergeCell ref="D252:D253"/>
    <mergeCell ref="E252:E253"/>
    <mergeCell ref="F252:F253"/>
    <mergeCell ref="G252:G253"/>
    <mergeCell ref="H252:H253"/>
    <mergeCell ref="I252:I253"/>
    <mergeCell ref="AA240:AA241"/>
    <mergeCell ref="AB240:AB241"/>
    <mergeCell ref="AC240:AC241"/>
    <mergeCell ref="AD240:AD241"/>
    <mergeCell ref="AE240:AE241"/>
    <mergeCell ref="AF240:AF241"/>
    <mergeCell ref="U240:U241"/>
    <mergeCell ref="V240:V241"/>
    <mergeCell ref="W240:W241"/>
    <mergeCell ref="X240:X241"/>
    <mergeCell ref="Y240:Y241"/>
    <mergeCell ref="Z240:Z241"/>
    <mergeCell ref="O240:O241"/>
    <mergeCell ref="P240:P241"/>
    <mergeCell ref="Q240:Q241"/>
    <mergeCell ref="R240:R241"/>
    <mergeCell ref="S240:S241"/>
    <mergeCell ref="T240:T241"/>
    <mergeCell ref="I240:I241"/>
    <mergeCell ref="J240:J241"/>
    <mergeCell ref="K240:K241"/>
    <mergeCell ref="L240:L241"/>
    <mergeCell ref="M240:M241"/>
    <mergeCell ref="N240:N241"/>
    <mergeCell ref="AE238:AE239"/>
    <mergeCell ref="AF238:AF239"/>
    <mergeCell ref="AG238:AG239"/>
    <mergeCell ref="B240:B241"/>
    <mergeCell ref="C240:C241"/>
    <mergeCell ref="D240:D241"/>
    <mergeCell ref="E240:E241"/>
    <mergeCell ref="F240:F241"/>
    <mergeCell ref="G240:G241"/>
    <mergeCell ref="H240:H241"/>
    <mergeCell ref="Y238:Y239"/>
    <mergeCell ref="Z238:Z239"/>
    <mergeCell ref="AA238:AA239"/>
    <mergeCell ref="AB238:AB239"/>
    <mergeCell ref="AC238:AC239"/>
    <mergeCell ref="AD238:AD239"/>
    <mergeCell ref="S238:S239"/>
    <mergeCell ref="T238:T239"/>
    <mergeCell ref="U238:U239"/>
    <mergeCell ref="V238:V239"/>
    <mergeCell ref="W238:W239"/>
    <mergeCell ref="X238:X239"/>
    <mergeCell ref="M238:M239"/>
    <mergeCell ref="N238:N239"/>
    <mergeCell ref="O238:O239"/>
    <mergeCell ref="P238:P239"/>
    <mergeCell ref="Q238:Q239"/>
    <mergeCell ref="R238:R239"/>
    <mergeCell ref="G238:G239"/>
    <mergeCell ref="H238:H239"/>
    <mergeCell ref="I238:I239"/>
    <mergeCell ref="J238:J239"/>
    <mergeCell ref="K238:K239"/>
    <mergeCell ref="L238:L239"/>
    <mergeCell ref="AC236:AC237"/>
    <mergeCell ref="AD236:AD237"/>
    <mergeCell ref="AE236:AE237"/>
    <mergeCell ref="AF236:AF237"/>
    <mergeCell ref="AG236:AG237"/>
    <mergeCell ref="B238:B239"/>
    <mergeCell ref="C238:C239"/>
    <mergeCell ref="D238:D239"/>
    <mergeCell ref="E238:E239"/>
    <mergeCell ref="F238:F239"/>
    <mergeCell ref="W236:W237"/>
    <mergeCell ref="X236:X237"/>
    <mergeCell ref="Y236:Y237"/>
    <mergeCell ref="Z236:Z237"/>
    <mergeCell ref="AA236:AA237"/>
    <mergeCell ref="AB236:AB237"/>
    <mergeCell ref="Q236:Q237"/>
    <mergeCell ref="R236:R237"/>
    <mergeCell ref="S236:S237"/>
    <mergeCell ref="T236:T237"/>
    <mergeCell ref="U236:U237"/>
    <mergeCell ref="V236:V237"/>
    <mergeCell ref="K236:K237"/>
    <mergeCell ref="L236:L237"/>
    <mergeCell ref="M236:M237"/>
    <mergeCell ref="N236:N237"/>
    <mergeCell ref="O236:O237"/>
    <mergeCell ref="P236:P237"/>
    <mergeCell ref="C232:AI232"/>
    <mergeCell ref="B236:B237"/>
    <mergeCell ref="C236:C237"/>
    <mergeCell ref="D236:D237"/>
    <mergeCell ref="E236:E237"/>
    <mergeCell ref="F236:F237"/>
    <mergeCell ref="G236:G237"/>
    <mergeCell ref="H236:H237"/>
    <mergeCell ref="I236:I237"/>
    <mergeCell ref="J236:J237"/>
    <mergeCell ref="AB224:AB225"/>
    <mergeCell ref="AC224:AC225"/>
    <mergeCell ref="AD224:AD225"/>
    <mergeCell ref="AE224:AE225"/>
    <mergeCell ref="AF224:AF225"/>
    <mergeCell ref="AG224:AG225"/>
    <mergeCell ref="V224:V225"/>
    <mergeCell ref="W224:W225"/>
    <mergeCell ref="X224:X225"/>
    <mergeCell ref="Y224:Y225"/>
    <mergeCell ref="Z224:Z225"/>
    <mergeCell ref="AA224:AA225"/>
    <mergeCell ref="P224:P225"/>
    <mergeCell ref="Q224:Q225"/>
    <mergeCell ref="R224:R225"/>
    <mergeCell ref="S224:S225"/>
    <mergeCell ref="T224:T225"/>
    <mergeCell ref="U224:U225"/>
    <mergeCell ref="J224:J225"/>
    <mergeCell ref="K224:K225"/>
    <mergeCell ref="L224:L225"/>
    <mergeCell ref="M224:M225"/>
    <mergeCell ref="N224:N225"/>
    <mergeCell ref="O224:O225"/>
    <mergeCell ref="AF222:AF223"/>
    <mergeCell ref="AG222:AG223"/>
    <mergeCell ref="B224:B225"/>
    <mergeCell ref="C224:C225"/>
    <mergeCell ref="D224:D225"/>
    <mergeCell ref="E224:E225"/>
    <mergeCell ref="F224:F225"/>
    <mergeCell ref="G224:G225"/>
    <mergeCell ref="H224:H225"/>
    <mergeCell ref="I224:I225"/>
    <mergeCell ref="Z222:Z223"/>
    <mergeCell ref="AA222:AA223"/>
    <mergeCell ref="AB222:AB223"/>
    <mergeCell ref="AC222:AC223"/>
    <mergeCell ref="AD222:AD223"/>
    <mergeCell ref="AE222:AE223"/>
    <mergeCell ref="T222:T223"/>
    <mergeCell ref="U222:U223"/>
    <mergeCell ref="V222:V223"/>
    <mergeCell ref="W222:W223"/>
    <mergeCell ref="X222:X223"/>
    <mergeCell ref="Y222:Y223"/>
    <mergeCell ref="N222:N223"/>
    <mergeCell ref="O222:O223"/>
    <mergeCell ref="P222:P223"/>
    <mergeCell ref="Q222:Q223"/>
    <mergeCell ref="R222:R223"/>
    <mergeCell ref="S222:S223"/>
    <mergeCell ref="H222:H223"/>
    <mergeCell ref="I222:I223"/>
    <mergeCell ref="J222:J223"/>
    <mergeCell ref="K222:K223"/>
    <mergeCell ref="L222:L223"/>
    <mergeCell ref="M222:M223"/>
    <mergeCell ref="B222:B223"/>
    <mergeCell ref="C222:C223"/>
    <mergeCell ref="D222:D223"/>
    <mergeCell ref="E222:E223"/>
    <mergeCell ref="F222:F223"/>
    <mergeCell ref="G222:G223"/>
    <mergeCell ref="AB220:AB221"/>
    <mergeCell ref="AC220:AC221"/>
    <mergeCell ref="AD220:AD221"/>
    <mergeCell ref="AE220:AE221"/>
    <mergeCell ref="AF220:AF221"/>
    <mergeCell ref="AG220:AG221"/>
    <mergeCell ref="V220:V221"/>
    <mergeCell ref="W220:W221"/>
    <mergeCell ref="X220:X221"/>
    <mergeCell ref="Y220:Y221"/>
    <mergeCell ref="Z220:Z221"/>
    <mergeCell ref="AA220:AA221"/>
    <mergeCell ref="P220:P221"/>
    <mergeCell ref="Q220:Q221"/>
    <mergeCell ref="R220:R221"/>
    <mergeCell ref="S220:S221"/>
    <mergeCell ref="T220:T221"/>
    <mergeCell ref="U220:U221"/>
    <mergeCell ref="J220:J221"/>
    <mergeCell ref="K220:K221"/>
    <mergeCell ref="L220:L221"/>
    <mergeCell ref="M220:M221"/>
    <mergeCell ref="N220:N221"/>
    <mergeCell ref="O220:O221"/>
    <mergeCell ref="AG208:AG209"/>
    <mergeCell ref="C216:AI216"/>
    <mergeCell ref="B220:B221"/>
    <mergeCell ref="C220:C221"/>
    <mergeCell ref="D220:D221"/>
    <mergeCell ref="E220:E221"/>
    <mergeCell ref="F220:F221"/>
    <mergeCell ref="G220:G221"/>
    <mergeCell ref="H220:H221"/>
    <mergeCell ref="I220:I221"/>
    <mergeCell ref="AA208:AA209"/>
    <mergeCell ref="AB208:AB209"/>
    <mergeCell ref="AC208:AC209"/>
    <mergeCell ref="AD208:AD209"/>
    <mergeCell ref="AE208:AE209"/>
    <mergeCell ref="AF208:AF209"/>
    <mergeCell ref="U208:U209"/>
    <mergeCell ref="V208:V209"/>
    <mergeCell ref="W208:W209"/>
    <mergeCell ref="X208:X209"/>
    <mergeCell ref="Y208:Y209"/>
    <mergeCell ref="Z208:Z209"/>
    <mergeCell ref="O208:O209"/>
    <mergeCell ref="P208:P209"/>
    <mergeCell ref="Q208:Q209"/>
    <mergeCell ref="R208:R209"/>
    <mergeCell ref="S208:S209"/>
    <mergeCell ref="T208:T209"/>
    <mergeCell ref="I208:I209"/>
    <mergeCell ref="J208:J209"/>
    <mergeCell ref="K208:K209"/>
    <mergeCell ref="L208:L209"/>
    <mergeCell ref="M208:M209"/>
    <mergeCell ref="N208:N209"/>
    <mergeCell ref="AE206:AE207"/>
    <mergeCell ref="AF206:AF207"/>
    <mergeCell ref="AG206:AG207"/>
    <mergeCell ref="B208:B209"/>
    <mergeCell ref="C208:C209"/>
    <mergeCell ref="D208:D209"/>
    <mergeCell ref="E208:E209"/>
    <mergeCell ref="F208:F209"/>
    <mergeCell ref="G208:G209"/>
    <mergeCell ref="H208:H209"/>
    <mergeCell ref="Y206:Y207"/>
    <mergeCell ref="Z206:Z207"/>
    <mergeCell ref="AA206:AA207"/>
    <mergeCell ref="AB206:AB207"/>
    <mergeCell ref="AC206:AC207"/>
    <mergeCell ref="AD206:AD207"/>
    <mergeCell ref="S206:S207"/>
    <mergeCell ref="T206:T207"/>
    <mergeCell ref="U206:U207"/>
    <mergeCell ref="V206:V207"/>
    <mergeCell ref="W206:W207"/>
    <mergeCell ref="X206:X207"/>
    <mergeCell ref="M206:M207"/>
    <mergeCell ref="N206:N207"/>
    <mergeCell ref="O206:O207"/>
    <mergeCell ref="P206:P207"/>
    <mergeCell ref="Q206:Q207"/>
    <mergeCell ref="R206:R207"/>
    <mergeCell ref="G206:G207"/>
    <mergeCell ref="H206:H207"/>
    <mergeCell ref="I206:I207"/>
    <mergeCell ref="J206:J207"/>
    <mergeCell ref="K206:K207"/>
    <mergeCell ref="L206:L207"/>
    <mergeCell ref="AC204:AC205"/>
    <mergeCell ref="AD204:AD205"/>
    <mergeCell ref="AE204:AE205"/>
    <mergeCell ref="AF204:AF205"/>
    <mergeCell ref="AG204:AG205"/>
    <mergeCell ref="B206:B207"/>
    <mergeCell ref="C206:C207"/>
    <mergeCell ref="D206:D207"/>
    <mergeCell ref="E206:E207"/>
    <mergeCell ref="F206:F207"/>
    <mergeCell ref="W204:W205"/>
    <mergeCell ref="X204:X205"/>
    <mergeCell ref="Y204:Y205"/>
    <mergeCell ref="Z204:Z205"/>
    <mergeCell ref="AA204:AA205"/>
    <mergeCell ref="AB204:AB205"/>
    <mergeCell ref="Q204:Q205"/>
    <mergeCell ref="R204:R205"/>
    <mergeCell ref="S204:S205"/>
    <mergeCell ref="T204:T205"/>
    <mergeCell ref="U204:U205"/>
    <mergeCell ref="V204:V205"/>
    <mergeCell ref="K204:K205"/>
    <mergeCell ref="L204:L205"/>
    <mergeCell ref="M204:M205"/>
    <mergeCell ref="N204:N205"/>
    <mergeCell ref="O204:O205"/>
    <mergeCell ref="P204:P205"/>
    <mergeCell ref="C200:AI200"/>
    <mergeCell ref="B204:B205"/>
    <mergeCell ref="C204:C205"/>
    <mergeCell ref="D204:D205"/>
    <mergeCell ref="E204:E205"/>
    <mergeCell ref="F204:F205"/>
    <mergeCell ref="G204:G205"/>
    <mergeCell ref="H204:H205"/>
    <mergeCell ref="I204:I205"/>
    <mergeCell ref="J204:J205"/>
    <mergeCell ref="AB192:AB193"/>
    <mergeCell ref="AC192:AC193"/>
    <mergeCell ref="AD192:AD193"/>
    <mergeCell ref="AE192:AE193"/>
    <mergeCell ref="AF192:AF193"/>
    <mergeCell ref="AG192:AG193"/>
    <mergeCell ref="V192:V193"/>
    <mergeCell ref="W192:W193"/>
    <mergeCell ref="X192:X193"/>
    <mergeCell ref="Y192:Y193"/>
    <mergeCell ref="Z192:Z193"/>
    <mergeCell ref="AA192:AA193"/>
    <mergeCell ref="P192:P193"/>
    <mergeCell ref="Q192:Q193"/>
    <mergeCell ref="R192:R193"/>
    <mergeCell ref="S192:S193"/>
    <mergeCell ref="T192:T193"/>
    <mergeCell ref="U192:U193"/>
    <mergeCell ref="J192:J193"/>
    <mergeCell ref="K192:K193"/>
    <mergeCell ref="L192:L193"/>
    <mergeCell ref="M192:M193"/>
    <mergeCell ref="N192:N193"/>
    <mergeCell ref="O192:O193"/>
    <mergeCell ref="AF190:AF191"/>
    <mergeCell ref="AG190:AG191"/>
    <mergeCell ref="B192:B193"/>
    <mergeCell ref="C192:C193"/>
    <mergeCell ref="D192:D193"/>
    <mergeCell ref="E192:E193"/>
    <mergeCell ref="F192:F193"/>
    <mergeCell ref="G192:G193"/>
    <mergeCell ref="H192:H193"/>
    <mergeCell ref="I192:I193"/>
    <mergeCell ref="Z190:Z191"/>
    <mergeCell ref="AA190:AA191"/>
    <mergeCell ref="AB190:AB191"/>
    <mergeCell ref="AC190:AC191"/>
    <mergeCell ref="AD190:AD191"/>
    <mergeCell ref="AE190:AE191"/>
    <mergeCell ref="T190:T191"/>
    <mergeCell ref="U190:U191"/>
    <mergeCell ref="V190:V191"/>
    <mergeCell ref="W190:W191"/>
    <mergeCell ref="X190:X191"/>
    <mergeCell ref="Y190:Y191"/>
    <mergeCell ref="N190:N191"/>
    <mergeCell ref="O190:O191"/>
    <mergeCell ref="P190:P191"/>
    <mergeCell ref="Q190:Q191"/>
    <mergeCell ref="R190:R191"/>
    <mergeCell ref="S190:S191"/>
    <mergeCell ref="H190:H191"/>
    <mergeCell ref="I190:I191"/>
    <mergeCell ref="J190:J191"/>
    <mergeCell ref="K190:K191"/>
    <mergeCell ref="L190:L191"/>
    <mergeCell ref="M190:M191"/>
    <mergeCell ref="B190:B191"/>
    <mergeCell ref="C190:C191"/>
    <mergeCell ref="D190:D191"/>
    <mergeCell ref="E190:E191"/>
    <mergeCell ref="F190:F191"/>
    <mergeCell ref="G190:G191"/>
    <mergeCell ref="AB188:AB189"/>
    <mergeCell ref="AC188:AC189"/>
    <mergeCell ref="AD188:AD189"/>
    <mergeCell ref="AE188:AE189"/>
    <mergeCell ref="AF188:AF189"/>
    <mergeCell ref="AG188:AG189"/>
    <mergeCell ref="V188:V189"/>
    <mergeCell ref="W188:W189"/>
    <mergeCell ref="X188:X189"/>
    <mergeCell ref="Y188:Y189"/>
    <mergeCell ref="Z188:Z189"/>
    <mergeCell ref="AA188:AA189"/>
    <mergeCell ref="P188:P189"/>
    <mergeCell ref="Q188:Q189"/>
    <mergeCell ref="R188:R189"/>
    <mergeCell ref="S188:S189"/>
    <mergeCell ref="T188:T189"/>
    <mergeCell ref="U188:U189"/>
    <mergeCell ref="J188:J189"/>
    <mergeCell ref="K188:K189"/>
    <mergeCell ref="L188:L189"/>
    <mergeCell ref="M188:M189"/>
    <mergeCell ref="N188:N189"/>
    <mergeCell ref="O188:O189"/>
    <mergeCell ref="AG176:AG177"/>
    <mergeCell ref="C184:AI184"/>
    <mergeCell ref="B188:B189"/>
    <mergeCell ref="C188:C189"/>
    <mergeCell ref="D188:D189"/>
    <mergeCell ref="E188:E189"/>
    <mergeCell ref="F188:F189"/>
    <mergeCell ref="G188:G189"/>
    <mergeCell ref="H188:H189"/>
    <mergeCell ref="I188:I189"/>
    <mergeCell ref="AA176:AA177"/>
    <mergeCell ref="AB176:AB177"/>
    <mergeCell ref="AC176:AC177"/>
    <mergeCell ref="AD176:AD177"/>
    <mergeCell ref="AE176:AE177"/>
    <mergeCell ref="AF176:AF177"/>
    <mergeCell ref="U176:U177"/>
    <mergeCell ref="V176:V177"/>
    <mergeCell ref="W176:W177"/>
    <mergeCell ref="X176:X177"/>
    <mergeCell ref="Y176:Y177"/>
    <mergeCell ref="Z176:Z177"/>
    <mergeCell ref="O176:O177"/>
    <mergeCell ref="P176:P177"/>
    <mergeCell ref="Q176:Q177"/>
    <mergeCell ref="R176:R177"/>
    <mergeCell ref="S176:S177"/>
    <mergeCell ref="T176:T177"/>
    <mergeCell ref="I176:I177"/>
    <mergeCell ref="J176:J177"/>
    <mergeCell ref="K176:K177"/>
    <mergeCell ref="L176:L177"/>
    <mergeCell ref="M176:M177"/>
    <mergeCell ref="N176:N177"/>
    <mergeCell ref="AE174:AE175"/>
    <mergeCell ref="AF174:AF175"/>
    <mergeCell ref="AG174:AG175"/>
    <mergeCell ref="B176:B177"/>
    <mergeCell ref="C176:C177"/>
    <mergeCell ref="D176:D177"/>
    <mergeCell ref="E176:E177"/>
    <mergeCell ref="F176:F177"/>
    <mergeCell ref="G176:G177"/>
    <mergeCell ref="H176:H177"/>
    <mergeCell ref="Y174:Y175"/>
    <mergeCell ref="Z174:Z175"/>
    <mergeCell ref="AA174:AA175"/>
    <mergeCell ref="AB174:AB175"/>
    <mergeCell ref="AC174:AC175"/>
    <mergeCell ref="AD174:AD175"/>
    <mergeCell ref="S174:S175"/>
    <mergeCell ref="T174:T175"/>
    <mergeCell ref="U174:U175"/>
    <mergeCell ref="V174:V175"/>
    <mergeCell ref="W174:W175"/>
    <mergeCell ref="X174:X175"/>
    <mergeCell ref="M174:M175"/>
    <mergeCell ref="N174:N175"/>
    <mergeCell ref="O174:O175"/>
    <mergeCell ref="P174:P175"/>
    <mergeCell ref="Q174:Q175"/>
    <mergeCell ref="R174:R175"/>
    <mergeCell ref="G174:G175"/>
    <mergeCell ref="H174:H175"/>
    <mergeCell ref="I174:I175"/>
    <mergeCell ref="J174:J175"/>
    <mergeCell ref="K174:K175"/>
    <mergeCell ref="L174:L175"/>
    <mergeCell ref="AC172:AC173"/>
    <mergeCell ref="AD172:AD173"/>
    <mergeCell ref="AE172:AE173"/>
    <mergeCell ref="AF172:AF173"/>
    <mergeCell ref="AG172:AG173"/>
    <mergeCell ref="B174:B175"/>
    <mergeCell ref="C174:C175"/>
    <mergeCell ref="D174:D175"/>
    <mergeCell ref="E174:E175"/>
    <mergeCell ref="F174:F175"/>
    <mergeCell ref="W172:W173"/>
    <mergeCell ref="X172:X173"/>
    <mergeCell ref="Y172:Y173"/>
    <mergeCell ref="Z172:Z173"/>
    <mergeCell ref="AA172:AA173"/>
    <mergeCell ref="AB172:AB173"/>
    <mergeCell ref="Q172:Q173"/>
    <mergeCell ref="R172:R173"/>
    <mergeCell ref="S172:S173"/>
    <mergeCell ref="T172:T173"/>
    <mergeCell ref="U172:U173"/>
    <mergeCell ref="V172:V173"/>
    <mergeCell ref="K172:K173"/>
    <mergeCell ref="L172:L173"/>
    <mergeCell ref="M172:M173"/>
    <mergeCell ref="N172:N173"/>
    <mergeCell ref="O172:O173"/>
    <mergeCell ref="P172:P173"/>
    <mergeCell ref="C168:AI168"/>
    <mergeCell ref="B172:B173"/>
    <mergeCell ref="C172:C173"/>
    <mergeCell ref="D172:D173"/>
    <mergeCell ref="E172:E173"/>
    <mergeCell ref="F172:F173"/>
    <mergeCell ref="G172:G173"/>
    <mergeCell ref="H172:H173"/>
    <mergeCell ref="I172:I173"/>
    <mergeCell ref="J172:J173"/>
    <mergeCell ref="AB160:AB161"/>
    <mergeCell ref="AC160:AC161"/>
    <mergeCell ref="AD160:AD161"/>
    <mergeCell ref="AE160:AE161"/>
    <mergeCell ref="AF160:AF161"/>
    <mergeCell ref="AG160:AG161"/>
    <mergeCell ref="V160:V161"/>
    <mergeCell ref="W160:W161"/>
    <mergeCell ref="X160:X161"/>
    <mergeCell ref="Y160:Y161"/>
    <mergeCell ref="Z160:Z161"/>
    <mergeCell ref="AA160:AA161"/>
    <mergeCell ref="P160:P161"/>
    <mergeCell ref="Q160:Q161"/>
    <mergeCell ref="R160:R161"/>
    <mergeCell ref="S160:S161"/>
    <mergeCell ref="T160:T161"/>
    <mergeCell ref="U160:U161"/>
    <mergeCell ref="J160:J161"/>
    <mergeCell ref="K160:K161"/>
    <mergeCell ref="L160:L161"/>
    <mergeCell ref="M160:M161"/>
    <mergeCell ref="N160:N161"/>
    <mergeCell ref="O160:O161"/>
    <mergeCell ref="AF158:AF159"/>
    <mergeCell ref="AG158:AG159"/>
    <mergeCell ref="B160:B161"/>
    <mergeCell ref="C160:C161"/>
    <mergeCell ref="D160:D161"/>
    <mergeCell ref="E160:E161"/>
    <mergeCell ref="F160:F161"/>
    <mergeCell ref="G160:G161"/>
    <mergeCell ref="H160:H161"/>
    <mergeCell ref="I160:I161"/>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N158:N159"/>
    <mergeCell ref="O158:O159"/>
    <mergeCell ref="P158:P159"/>
    <mergeCell ref="Q158:Q159"/>
    <mergeCell ref="R158:R159"/>
    <mergeCell ref="S158:S159"/>
    <mergeCell ref="H158:H159"/>
    <mergeCell ref="I158:I159"/>
    <mergeCell ref="J158:J159"/>
    <mergeCell ref="K158:K159"/>
    <mergeCell ref="L158:L159"/>
    <mergeCell ref="M158:M159"/>
    <mergeCell ref="B158:B159"/>
    <mergeCell ref="C158:C159"/>
    <mergeCell ref="D158:D159"/>
    <mergeCell ref="E158:E159"/>
    <mergeCell ref="F158:F159"/>
    <mergeCell ref="G158:G159"/>
    <mergeCell ref="AB156:AB157"/>
    <mergeCell ref="AC156:AC157"/>
    <mergeCell ref="AD156:AD157"/>
    <mergeCell ref="AE156:AE157"/>
    <mergeCell ref="AF156:AF157"/>
    <mergeCell ref="AG156:AG157"/>
    <mergeCell ref="V156:V157"/>
    <mergeCell ref="W156:W157"/>
    <mergeCell ref="X156:X157"/>
    <mergeCell ref="Y156:Y157"/>
    <mergeCell ref="Z156:Z157"/>
    <mergeCell ref="AA156:AA157"/>
    <mergeCell ref="P156:P157"/>
    <mergeCell ref="Q156:Q157"/>
    <mergeCell ref="R156:R157"/>
    <mergeCell ref="S156:S157"/>
    <mergeCell ref="T156:T157"/>
    <mergeCell ref="U156:U157"/>
    <mergeCell ref="J156:J157"/>
    <mergeCell ref="K156:K157"/>
    <mergeCell ref="L156:L157"/>
    <mergeCell ref="M156:M157"/>
    <mergeCell ref="N156:N157"/>
    <mergeCell ref="O156:O157"/>
    <mergeCell ref="AG144:AG145"/>
    <mergeCell ref="C152:AI152"/>
    <mergeCell ref="B156:B157"/>
    <mergeCell ref="C156:C157"/>
    <mergeCell ref="D156:D157"/>
    <mergeCell ref="E156:E157"/>
    <mergeCell ref="F156:F157"/>
    <mergeCell ref="G156:G157"/>
    <mergeCell ref="H156:H157"/>
    <mergeCell ref="I156:I157"/>
    <mergeCell ref="AA144:AA145"/>
    <mergeCell ref="AB144:AB145"/>
    <mergeCell ref="AC144:AC145"/>
    <mergeCell ref="AD144:AD145"/>
    <mergeCell ref="AE144:AE145"/>
    <mergeCell ref="AF144:AF145"/>
    <mergeCell ref="U144:U145"/>
    <mergeCell ref="V144:V145"/>
    <mergeCell ref="W144:W145"/>
    <mergeCell ref="X144:X145"/>
    <mergeCell ref="Y144:Y145"/>
    <mergeCell ref="Z144:Z145"/>
    <mergeCell ref="O144:O145"/>
    <mergeCell ref="P144:P145"/>
    <mergeCell ref="Q144:Q145"/>
    <mergeCell ref="R144:R145"/>
    <mergeCell ref="S144:S145"/>
    <mergeCell ref="T144:T145"/>
    <mergeCell ref="I144:I145"/>
    <mergeCell ref="J144:J145"/>
    <mergeCell ref="K144:K145"/>
    <mergeCell ref="L144:L145"/>
    <mergeCell ref="M144:M145"/>
    <mergeCell ref="N144:N145"/>
    <mergeCell ref="AE142:AE143"/>
    <mergeCell ref="AF142:AF143"/>
    <mergeCell ref="AG142:AG143"/>
    <mergeCell ref="B144:B145"/>
    <mergeCell ref="C144:C145"/>
    <mergeCell ref="D144:D145"/>
    <mergeCell ref="E144:E145"/>
    <mergeCell ref="F144:F145"/>
    <mergeCell ref="G144:G145"/>
    <mergeCell ref="H144:H145"/>
    <mergeCell ref="Y142:Y143"/>
    <mergeCell ref="Z142:Z143"/>
    <mergeCell ref="AA142:AA143"/>
    <mergeCell ref="AB142:AB143"/>
    <mergeCell ref="AC142:AC143"/>
    <mergeCell ref="AD142:AD143"/>
    <mergeCell ref="S142:S143"/>
    <mergeCell ref="T142:T143"/>
    <mergeCell ref="U142:U143"/>
    <mergeCell ref="V142:V143"/>
    <mergeCell ref="W142:W143"/>
    <mergeCell ref="X142:X143"/>
    <mergeCell ref="M142:M143"/>
    <mergeCell ref="N142:N143"/>
    <mergeCell ref="O142:O143"/>
    <mergeCell ref="P142:P143"/>
    <mergeCell ref="Q142:Q143"/>
    <mergeCell ref="R142:R143"/>
    <mergeCell ref="G142:G143"/>
    <mergeCell ref="H142:H143"/>
    <mergeCell ref="I142:I143"/>
    <mergeCell ref="J142:J143"/>
    <mergeCell ref="K142:K143"/>
    <mergeCell ref="L142:L143"/>
    <mergeCell ref="AC140:AC141"/>
    <mergeCell ref="AD140:AD141"/>
    <mergeCell ref="AE140:AE141"/>
    <mergeCell ref="AF140:AF141"/>
    <mergeCell ref="AG140:AG141"/>
    <mergeCell ref="B142:B143"/>
    <mergeCell ref="C142:C143"/>
    <mergeCell ref="D142:D143"/>
    <mergeCell ref="E142:E143"/>
    <mergeCell ref="F142:F143"/>
    <mergeCell ref="W140:W141"/>
    <mergeCell ref="X140:X141"/>
    <mergeCell ref="Y140:Y141"/>
    <mergeCell ref="Z140:Z141"/>
    <mergeCell ref="AA140:AA141"/>
    <mergeCell ref="AB140:AB141"/>
    <mergeCell ref="Q140:Q141"/>
    <mergeCell ref="R140:R141"/>
    <mergeCell ref="S140:S141"/>
    <mergeCell ref="T140:T141"/>
    <mergeCell ref="U140:U141"/>
    <mergeCell ref="V140:V141"/>
    <mergeCell ref="K140:K141"/>
    <mergeCell ref="L140:L141"/>
    <mergeCell ref="M140:M141"/>
    <mergeCell ref="N140:N141"/>
    <mergeCell ref="O140:O141"/>
    <mergeCell ref="P140:P141"/>
    <mergeCell ref="C136:AI136"/>
    <mergeCell ref="B140:B141"/>
    <mergeCell ref="C140:C141"/>
    <mergeCell ref="D140:D141"/>
    <mergeCell ref="E140:E141"/>
    <mergeCell ref="F140:F141"/>
    <mergeCell ref="G140:G141"/>
    <mergeCell ref="H140:H141"/>
    <mergeCell ref="I140:I141"/>
    <mergeCell ref="J140:J141"/>
    <mergeCell ref="AB128:AB129"/>
    <mergeCell ref="AC128:AC129"/>
    <mergeCell ref="AD128:AD129"/>
    <mergeCell ref="AE128:AE129"/>
    <mergeCell ref="AF128:AF129"/>
    <mergeCell ref="AG128:AG129"/>
    <mergeCell ref="V128:V129"/>
    <mergeCell ref="W128:W129"/>
    <mergeCell ref="X128:X129"/>
    <mergeCell ref="Y128:Y129"/>
    <mergeCell ref="Z128:Z129"/>
    <mergeCell ref="AA128:AA129"/>
    <mergeCell ref="P128:P129"/>
    <mergeCell ref="Q128:Q129"/>
    <mergeCell ref="R128:R129"/>
    <mergeCell ref="S128:S129"/>
    <mergeCell ref="T128:T129"/>
    <mergeCell ref="U128:U129"/>
    <mergeCell ref="J128:J129"/>
    <mergeCell ref="K128:K129"/>
    <mergeCell ref="L128:L129"/>
    <mergeCell ref="M128:M129"/>
    <mergeCell ref="N128:N129"/>
    <mergeCell ref="O128:O129"/>
    <mergeCell ref="AF126:AF127"/>
    <mergeCell ref="AG126:AG127"/>
    <mergeCell ref="B128:B129"/>
    <mergeCell ref="C128:C129"/>
    <mergeCell ref="D128:D129"/>
    <mergeCell ref="E128:E129"/>
    <mergeCell ref="F128:F129"/>
    <mergeCell ref="G128:G129"/>
    <mergeCell ref="H128:H129"/>
    <mergeCell ref="I128:I129"/>
    <mergeCell ref="Z126:Z127"/>
    <mergeCell ref="AA126:AA127"/>
    <mergeCell ref="AB126:AB127"/>
    <mergeCell ref="AC126:AC127"/>
    <mergeCell ref="AD126:AD127"/>
    <mergeCell ref="AE126:AE127"/>
    <mergeCell ref="T126:T127"/>
    <mergeCell ref="U126:U127"/>
    <mergeCell ref="V126:V127"/>
    <mergeCell ref="W126:W127"/>
    <mergeCell ref="X126:X127"/>
    <mergeCell ref="Y126:Y127"/>
    <mergeCell ref="N126:N127"/>
    <mergeCell ref="O126:O127"/>
    <mergeCell ref="P126:P127"/>
    <mergeCell ref="Q126:Q127"/>
    <mergeCell ref="R126:R127"/>
    <mergeCell ref="S126:S127"/>
    <mergeCell ref="H126:H127"/>
    <mergeCell ref="I126:I127"/>
    <mergeCell ref="J126:J127"/>
    <mergeCell ref="K126:K127"/>
    <mergeCell ref="L126:L127"/>
    <mergeCell ref="M126:M127"/>
    <mergeCell ref="B126:B127"/>
    <mergeCell ref="C126:C127"/>
    <mergeCell ref="D126:D127"/>
    <mergeCell ref="E126:E127"/>
    <mergeCell ref="F126:F127"/>
    <mergeCell ref="G126:G127"/>
    <mergeCell ref="AB124:AB125"/>
    <mergeCell ref="AC124:AC125"/>
    <mergeCell ref="AD124:AD125"/>
    <mergeCell ref="AE124:AE125"/>
    <mergeCell ref="AF124:AF125"/>
    <mergeCell ref="AG124:AG125"/>
    <mergeCell ref="V124:V125"/>
    <mergeCell ref="W124:W125"/>
    <mergeCell ref="X124:X125"/>
    <mergeCell ref="Y124:Y125"/>
    <mergeCell ref="Z124:Z125"/>
    <mergeCell ref="AA124:AA125"/>
    <mergeCell ref="P124:P125"/>
    <mergeCell ref="Q124:Q125"/>
    <mergeCell ref="R124:R125"/>
    <mergeCell ref="S124:S125"/>
    <mergeCell ref="T124:T125"/>
    <mergeCell ref="U124:U125"/>
    <mergeCell ref="J124:J125"/>
    <mergeCell ref="K124:K125"/>
    <mergeCell ref="L124:L125"/>
    <mergeCell ref="M124:M125"/>
    <mergeCell ref="N124:N125"/>
    <mergeCell ref="O124:O125"/>
    <mergeCell ref="AG112:AG113"/>
    <mergeCell ref="C120:AI120"/>
    <mergeCell ref="B124:B125"/>
    <mergeCell ref="C124:C125"/>
    <mergeCell ref="D124:D125"/>
    <mergeCell ref="E124:E125"/>
    <mergeCell ref="F124:F125"/>
    <mergeCell ref="G124:G125"/>
    <mergeCell ref="H124:H125"/>
    <mergeCell ref="I124:I125"/>
    <mergeCell ref="AA112:AA113"/>
    <mergeCell ref="AB112:AB113"/>
    <mergeCell ref="AC112:AC113"/>
    <mergeCell ref="AD112:AD113"/>
    <mergeCell ref="AE112:AE113"/>
    <mergeCell ref="AF112:AF113"/>
    <mergeCell ref="U112:U113"/>
    <mergeCell ref="V112:V113"/>
    <mergeCell ref="W112:W113"/>
    <mergeCell ref="X112:X113"/>
    <mergeCell ref="Y112:Y113"/>
    <mergeCell ref="Z112:Z113"/>
    <mergeCell ref="O112:O113"/>
    <mergeCell ref="P112:P113"/>
    <mergeCell ref="Q112:Q113"/>
    <mergeCell ref="R112:R113"/>
    <mergeCell ref="S112:S113"/>
    <mergeCell ref="T112:T113"/>
    <mergeCell ref="I112:I113"/>
    <mergeCell ref="J112:J113"/>
    <mergeCell ref="K112:K113"/>
    <mergeCell ref="L112:L113"/>
    <mergeCell ref="M112:M113"/>
    <mergeCell ref="N112:N113"/>
    <mergeCell ref="AE110:AE111"/>
    <mergeCell ref="AF110:AF111"/>
    <mergeCell ref="AG110:AG111"/>
    <mergeCell ref="B112:B113"/>
    <mergeCell ref="C112:C113"/>
    <mergeCell ref="D112:D113"/>
    <mergeCell ref="E112:E113"/>
    <mergeCell ref="F112:F113"/>
    <mergeCell ref="G112:G113"/>
    <mergeCell ref="H112:H113"/>
    <mergeCell ref="Y110:Y111"/>
    <mergeCell ref="Z110:Z111"/>
    <mergeCell ref="AA110:AA111"/>
    <mergeCell ref="AB110:AB111"/>
    <mergeCell ref="AC110:AC111"/>
    <mergeCell ref="AD110:AD111"/>
    <mergeCell ref="S110:S111"/>
    <mergeCell ref="T110:T111"/>
    <mergeCell ref="U110:U111"/>
    <mergeCell ref="V110:V111"/>
    <mergeCell ref="W110:W111"/>
    <mergeCell ref="X110:X111"/>
    <mergeCell ref="M110:M111"/>
    <mergeCell ref="N110:N111"/>
    <mergeCell ref="O110:O111"/>
    <mergeCell ref="P110:P111"/>
    <mergeCell ref="Q110:Q111"/>
    <mergeCell ref="R110:R111"/>
    <mergeCell ref="G110:G111"/>
    <mergeCell ref="H110:H111"/>
    <mergeCell ref="I110:I111"/>
    <mergeCell ref="J110:J111"/>
    <mergeCell ref="K110:K111"/>
    <mergeCell ref="L110:L111"/>
    <mergeCell ref="AC108:AC109"/>
    <mergeCell ref="AD108:AD109"/>
    <mergeCell ref="AE108:AE109"/>
    <mergeCell ref="AF108:AF109"/>
    <mergeCell ref="AG108:AG109"/>
    <mergeCell ref="B110:B111"/>
    <mergeCell ref="C110:C111"/>
    <mergeCell ref="D110:D111"/>
    <mergeCell ref="E110:E111"/>
    <mergeCell ref="F110:F111"/>
    <mergeCell ref="W108:W109"/>
    <mergeCell ref="X108:X109"/>
    <mergeCell ref="Y108:Y109"/>
    <mergeCell ref="Z108:Z109"/>
    <mergeCell ref="AA108:AA109"/>
    <mergeCell ref="AB108:AB109"/>
    <mergeCell ref="Q108:Q109"/>
    <mergeCell ref="R108:R109"/>
    <mergeCell ref="S108:S109"/>
    <mergeCell ref="T108:T109"/>
    <mergeCell ref="U108:U109"/>
    <mergeCell ref="V108:V109"/>
    <mergeCell ref="K108:K109"/>
    <mergeCell ref="L108:L109"/>
    <mergeCell ref="M108:M109"/>
    <mergeCell ref="N108:N109"/>
    <mergeCell ref="O108:O109"/>
    <mergeCell ref="P108:P109"/>
    <mergeCell ref="C104:AI104"/>
    <mergeCell ref="B108:B109"/>
    <mergeCell ref="C108:C109"/>
    <mergeCell ref="D108:D109"/>
    <mergeCell ref="E108:E109"/>
    <mergeCell ref="F108:F109"/>
    <mergeCell ref="G108:G109"/>
    <mergeCell ref="H108:H109"/>
    <mergeCell ref="I108:I109"/>
    <mergeCell ref="J108:J109"/>
    <mergeCell ref="AB96:AB97"/>
    <mergeCell ref="AC96:AC97"/>
    <mergeCell ref="AD96:AD97"/>
    <mergeCell ref="AE96:AE97"/>
    <mergeCell ref="AF96:AF97"/>
    <mergeCell ref="AG96:AG97"/>
    <mergeCell ref="V96:V97"/>
    <mergeCell ref="W96:W97"/>
    <mergeCell ref="X96:X97"/>
    <mergeCell ref="Y96:Y97"/>
    <mergeCell ref="Z96:Z97"/>
    <mergeCell ref="AA96:AA97"/>
    <mergeCell ref="P96:P97"/>
    <mergeCell ref="Q96:Q97"/>
    <mergeCell ref="R96:R97"/>
    <mergeCell ref="S96:S97"/>
    <mergeCell ref="T96:T97"/>
    <mergeCell ref="U96:U97"/>
    <mergeCell ref="J96:J97"/>
    <mergeCell ref="K96:K97"/>
    <mergeCell ref="L96:L97"/>
    <mergeCell ref="M96:M97"/>
    <mergeCell ref="N96:N97"/>
    <mergeCell ref="O96:O97"/>
    <mergeCell ref="AF94:AF95"/>
    <mergeCell ref="AG94:AG95"/>
    <mergeCell ref="B96:B97"/>
    <mergeCell ref="C96:C97"/>
    <mergeCell ref="D96:D97"/>
    <mergeCell ref="E96:E97"/>
    <mergeCell ref="F96:F97"/>
    <mergeCell ref="G96:G97"/>
    <mergeCell ref="H96:H97"/>
    <mergeCell ref="I96:I97"/>
    <mergeCell ref="Z94:Z95"/>
    <mergeCell ref="AA94:AA95"/>
    <mergeCell ref="AB94:AB95"/>
    <mergeCell ref="AC94:AC95"/>
    <mergeCell ref="AD94:AD95"/>
    <mergeCell ref="AE94:AE95"/>
    <mergeCell ref="T94:T95"/>
    <mergeCell ref="U94:U95"/>
    <mergeCell ref="V94:V95"/>
    <mergeCell ref="W94:W95"/>
    <mergeCell ref="X94:X95"/>
    <mergeCell ref="Y94:Y95"/>
    <mergeCell ref="N94:N95"/>
    <mergeCell ref="O94:O95"/>
    <mergeCell ref="P94:P95"/>
    <mergeCell ref="Q94:Q95"/>
    <mergeCell ref="R94:R95"/>
    <mergeCell ref="S94:S95"/>
    <mergeCell ref="H94:H95"/>
    <mergeCell ref="I94:I95"/>
    <mergeCell ref="J94:J95"/>
    <mergeCell ref="K94:K95"/>
    <mergeCell ref="L94:L95"/>
    <mergeCell ref="M94:M95"/>
    <mergeCell ref="B94:B95"/>
    <mergeCell ref="C94:C95"/>
    <mergeCell ref="D94:D95"/>
    <mergeCell ref="E94:E95"/>
    <mergeCell ref="F94:F95"/>
    <mergeCell ref="G94:G95"/>
    <mergeCell ref="AB92:AB93"/>
    <mergeCell ref="AC92:AC93"/>
    <mergeCell ref="AD92:AD93"/>
    <mergeCell ref="AE92:AE93"/>
    <mergeCell ref="AF92:AF93"/>
    <mergeCell ref="AG92:AG93"/>
    <mergeCell ref="V92:V93"/>
    <mergeCell ref="W92:W93"/>
    <mergeCell ref="X92:X93"/>
    <mergeCell ref="Y92:Y93"/>
    <mergeCell ref="Z92:Z93"/>
    <mergeCell ref="AA92:AA93"/>
    <mergeCell ref="P92:P93"/>
    <mergeCell ref="Q92:Q93"/>
    <mergeCell ref="R92:R93"/>
    <mergeCell ref="S92:S93"/>
    <mergeCell ref="T92:T93"/>
    <mergeCell ref="U92:U93"/>
    <mergeCell ref="J92:J93"/>
    <mergeCell ref="K92:K93"/>
    <mergeCell ref="L92:L93"/>
    <mergeCell ref="M92:M93"/>
    <mergeCell ref="N92:N93"/>
    <mergeCell ref="O92:O93"/>
    <mergeCell ref="AG80:AG81"/>
    <mergeCell ref="C88:AI88"/>
    <mergeCell ref="B92:B93"/>
    <mergeCell ref="C92:C93"/>
    <mergeCell ref="D92:D93"/>
    <mergeCell ref="E92:E93"/>
    <mergeCell ref="F92:F93"/>
    <mergeCell ref="G92:G93"/>
    <mergeCell ref="H92:H93"/>
    <mergeCell ref="I92:I93"/>
    <mergeCell ref="AA80:AA81"/>
    <mergeCell ref="AB80:AB81"/>
    <mergeCell ref="AC80:AC81"/>
    <mergeCell ref="AD80:AD81"/>
    <mergeCell ref="AE80:AE81"/>
    <mergeCell ref="AF80:AF81"/>
    <mergeCell ref="U80:U81"/>
    <mergeCell ref="V80:V81"/>
    <mergeCell ref="W80:W81"/>
    <mergeCell ref="X80:X81"/>
    <mergeCell ref="Y80:Y81"/>
    <mergeCell ref="Z80:Z81"/>
    <mergeCell ref="O80:O81"/>
    <mergeCell ref="P80:P81"/>
    <mergeCell ref="Q80:Q81"/>
    <mergeCell ref="R80:R81"/>
    <mergeCell ref="S80:S81"/>
    <mergeCell ref="T80:T81"/>
    <mergeCell ref="I80:I81"/>
    <mergeCell ref="J80:J81"/>
    <mergeCell ref="K80:K81"/>
    <mergeCell ref="L80:L81"/>
    <mergeCell ref="M80:M81"/>
    <mergeCell ref="N80:N81"/>
    <mergeCell ref="AE78:AE79"/>
    <mergeCell ref="AF78:AF79"/>
    <mergeCell ref="AG78:AG79"/>
    <mergeCell ref="B80:B81"/>
    <mergeCell ref="C80:C81"/>
    <mergeCell ref="D80:D81"/>
    <mergeCell ref="E80:E81"/>
    <mergeCell ref="F80:F81"/>
    <mergeCell ref="G80:G81"/>
    <mergeCell ref="H80:H81"/>
    <mergeCell ref="Y78:Y79"/>
    <mergeCell ref="Z78:Z79"/>
    <mergeCell ref="AA78:AA79"/>
    <mergeCell ref="AB78:AB79"/>
    <mergeCell ref="AC78:AC79"/>
    <mergeCell ref="AD78:AD79"/>
    <mergeCell ref="S78:S79"/>
    <mergeCell ref="T78:T79"/>
    <mergeCell ref="U78:U79"/>
    <mergeCell ref="V78:V79"/>
    <mergeCell ref="W78:W79"/>
    <mergeCell ref="X78:X79"/>
    <mergeCell ref="M78:M79"/>
    <mergeCell ref="N78:N79"/>
    <mergeCell ref="O78:O79"/>
    <mergeCell ref="P78:P79"/>
    <mergeCell ref="Q78:Q79"/>
    <mergeCell ref="R78:R79"/>
    <mergeCell ref="G78:G79"/>
    <mergeCell ref="H78:H79"/>
    <mergeCell ref="I78:I79"/>
    <mergeCell ref="J78:J79"/>
    <mergeCell ref="K78:K79"/>
    <mergeCell ref="L78:L79"/>
    <mergeCell ref="AC76:AC77"/>
    <mergeCell ref="AD76:AD77"/>
    <mergeCell ref="AE76:AE77"/>
    <mergeCell ref="AF76:AF77"/>
    <mergeCell ref="AG76:AG77"/>
    <mergeCell ref="B78:B79"/>
    <mergeCell ref="C78:C79"/>
    <mergeCell ref="D78:D79"/>
    <mergeCell ref="E78:E79"/>
    <mergeCell ref="F78:F79"/>
    <mergeCell ref="W76:W77"/>
    <mergeCell ref="X76:X77"/>
    <mergeCell ref="Y76:Y77"/>
    <mergeCell ref="Z76:Z77"/>
    <mergeCell ref="AA76:AA77"/>
    <mergeCell ref="AB76:AB77"/>
    <mergeCell ref="Q76:Q77"/>
    <mergeCell ref="R76:R77"/>
    <mergeCell ref="S76:S77"/>
    <mergeCell ref="T76:T77"/>
    <mergeCell ref="U76:U77"/>
    <mergeCell ref="V76:V77"/>
    <mergeCell ref="K76:K77"/>
    <mergeCell ref="L76:L77"/>
    <mergeCell ref="M76:M77"/>
    <mergeCell ref="N76:N77"/>
    <mergeCell ref="O76:O77"/>
    <mergeCell ref="P76:P77"/>
    <mergeCell ref="C72:AI72"/>
    <mergeCell ref="B76:B77"/>
    <mergeCell ref="C76:C77"/>
    <mergeCell ref="D76:D77"/>
    <mergeCell ref="E76:E77"/>
    <mergeCell ref="F76:F77"/>
    <mergeCell ref="G76:G77"/>
    <mergeCell ref="H76:H77"/>
    <mergeCell ref="I76:I77"/>
    <mergeCell ref="J76:J77"/>
    <mergeCell ref="AB64:AB65"/>
    <mergeCell ref="AC64:AC65"/>
    <mergeCell ref="AD64:AD65"/>
    <mergeCell ref="AE64:AE65"/>
    <mergeCell ref="AF64:AF65"/>
    <mergeCell ref="AG64:AG65"/>
    <mergeCell ref="V64:V65"/>
    <mergeCell ref="W64:W65"/>
    <mergeCell ref="X64:X65"/>
    <mergeCell ref="Y64:Y65"/>
    <mergeCell ref="Z64:Z65"/>
    <mergeCell ref="AA64:AA65"/>
    <mergeCell ref="P64:P65"/>
    <mergeCell ref="Q64:Q65"/>
    <mergeCell ref="R64:R65"/>
    <mergeCell ref="S64:S65"/>
    <mergeCell ref="T64:T65"/>
    <mergeCell ref="U64:U65"/>
    <mergeCell ref="J64:J65"/>
    <mergeCell ref="K64:K65"/>
    <mergeCell ref="L64:L65"/>
    <mergeCell ref="M64:M65"/>
    <mergeCell ref="N64:N65"/>
    <mergeCell ref="O64:O65"/>
    <mergeCell ref="AF62:AF63"/>
    <mergeCell ref="AG62:AG63"/>
    <mergeCell ref="B64:B65"/>
    <mergeCell ref="C64:C65"/>
    <mergeCell ref="D64:D65"/>
    <mergeCell ref="E64:E65"/>
    <mergeCell ref="F64:F65"/>
    <mergeCell ref="G64:G65"/>
    <mergeCell ref="H64:H65"/>
    <mergeCell ref="I64:I65"/>
    <mergeCell ref="Z62:Z63"/>
    <mergeCell ref="AA62:AA63"/>
    <mergeCell ref="AB62:AB63"/>
    <mergeCell ref="AC62:AC63"/>
    <mergeCell ref="AD62:AD63"/>
    <mergeCell ref="AE62:AE63"/>
    <mergeCell ref="T62:T63"/>
    <mergeCell ref="U62:U63"/>
    <mergeCell ref="V62:V63"/>
    <mergeCell ref="W62:W63"/>
    <mergeCell ref="X62:X63"/>
    <mergeCell ref="Y62:Y63"/>
    <mergeCell ref="N62:N63"/>
    <mergeCell ref="O62:O63"/>
    <mergeCell ref="P62:P63"/>
    <mergeCell ref="Q62:Q63"/>
    <mergeCell ref="R62:R63"/>
    <mergeCell ref="S62:S63"/>
    <mergeCell ref="H62:H63"/>
    <mergeCell ref="I62:I63"/>
    <mergeCell ref="J62:J63"/>
    <mergeCell ref="K62:K63"/>
    <mergeCell ref="L62:L63"/>
    <mergeCell ref="M62:M63"/>
    <mergeCell ref="B62:B63"/>
    <mergeCell ref="C62:C63"/>
    <mergeCell ref="D62:D63"/>
    <mergeCell ref="E62:E63"/>
    <mergeCell ref="F62:F63"/>
    <mergeCell ref="G62:G63"/>
    <mergeCell ref="AB60:AB61"/>
    <mergeCell ref="AC60:AC61"/>
    <mergeCell ref="AD60:AD61"/>
    <mergeCell ref="AE60:AE61"/>
    <mergeCell ref="AF60:AF61"/>
    <mergeCell ref="AG60:AG61"/>
    <mergeCell ref="V60:V61"/>
    <mergeCell ref="W60:W61"/>
    <mergeCell ref="X60:X61"/>
    <mergeCell ref="Y60:Y61"/>
    <mergeCell ref="Z60:Z61"/>
    <mergeCell ref="AA60:AA61"/>
    <mergeCell ref="P60:P61"/>
    <mergeCell ref="Q60:Q61"/>
    <mergeCell ref="R60:R61"/>
    <mergeCell ref="S60:S61"/>
    <mergeCell ref="T60:T61"/>
    <mergeCell ref="U60:U61"/>
    <mergeCell ref="J60:J61"/>
    <mergeCell ref="K60:K61"/>
    <mergeCell ref="L60:L61"/>
    <mergeCell ref="M60:M61"/>
    <mergeCell ref="N60:N61"/>
    <mergeCell ref="O60:O61"/>
    <mergeCell ref="AG48:AG49"/>
    <mergeCell ref="C56:AI56"/>
    <mergeCell ref="B60:B61"/>
    <mergeCell ref="C60:C61"/>
    <mergeCell ref="D60:D61"/>
    <mergeCell ref="E60:E61"/>
    <mergeCell ref="F60:F61"/>
    <mergeCell ref="G60:G61"/>
    <mergeCell ref="H60:H61"/>
    <mergeCell ref="I60:I61"/>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Q48:Q49"/>
    <mergeCell ref="R48:R49"/>
    <mergeCell ref="S48:S49"/>
    <mergeCell ref="T48:T49"/>
    <mergeCell ref="I48:I49"/>
    <mergeCell ref="J48:J49"/>
    <mergeCell ref="K48:K49"/>
    <mergeCell ref="L48:L49"/>
    <mergeCell ref="M48:M49"/>
    <mergeCell ref="N48:N49"/>
    <mergeCell ref="AE46:AE47"/>
    <mergeCell ref="AF46:AF47"/>
    <mergeCell ref="AG46:AG47"/>
    <mergeCell ref="B48:B49"/>
    <mergeCell ref="C48:C49"/>
    <mergeCell ref="D48:D49"/>
    <mergeCell ref="E48:E49"/>
    <mergeCell ref="F48:F49"/>
    <mergeCell ref="G48:G49"/>
    <mergeCell ref="H48:H49"/>
    <mergeCell ref="Y46:Y47"/>
    <mergeCell ref="Z46:Z47"/>
    <mergeCell ref="AA46:AA47"/>
    <mergeCell ref="AB46:AB47"/>
    <mergeCell ref="AC46:AC47"/>
    <mergeCell ref="AD46:AD47"/>
    <mergeCell ref="S46:S47"/>
    <mergeCell ref="T46:T47"/>
    <mergeCell ref="U46:U47"/>
    <mergeCell ref="V46:V47"/>
    <mergeCell ref="W46:W47"/>
    <mergeCell ref="X46:X47"/>
    <mergeCell ref="M46:M47"/>
    <mergeCell ref="N46:N47"/>
    <mergeCell ref="O46:O47"/>
    <mergeCell ref="P46:P47"/>
    <mergeCell ref="Q46:Q47"/>
    <mergeCell ref="R46:R47"/>
    <mergeCell ref="G46:G47"/>
    <mergeCell ref="H46:H47"/>
    <mergeCell ref="I46:I47"/>
    <mergeCell ref="J46:J47"/>
    <mergeCell ref="K46:K47"/>
    <mergeCell ref="L46:L47"/>
    <mergeCell ref="AC44:AC45"/>
    <mergeCell ref="AD44:AD45"/>
    <mergeCell ref="AE44:AE45"/>
    <mergeCell ref="AF44:AF45"/>
    <mergeCell ref="AG44:AG45"/>
    <mergeCell ref="B46:B47"/>
    <mergeCell ref="C46:C47"/>
    <mergeCell ref="D46:D47"/>
    <mergeCell ref="E46:E47"/>
    <mergeCell ref="F46:F47"/>
    <mergeCell ref="W44:W45"/>
    <mergeCell ref="X44:X45"/>
    <mergeCell ref="Y44:Y45"/>
    <mergeCell ref="Z44:Z45"/>
    <mergeCell ref="AA44:AA45"/>
    <mergeCell ref="AB44:AB45"/>
    <mergeCell ref="Q44:Q45"/>
    <mergeCell ref="R44:R45"/>
    <mergeCell ref="S44:S45"/>
    <mergeCell ref="T44:T45"/>
    <mergeCell ref="U44:U45"/>
    <mergeCell ref="V44:V45"/>
    <mergeCell ref="K44:K45"/>
    <mergeCell ref="L44:L45"/>
    <mergeCell ref="M44:M45"/>
    <mergeCell ref="N44:N45"/>
    <mergeCell ref="O44:O45"/>
    <mergeCell ref="P44:P45"/>
    <mergeCell ref="C40:AI40"/>
    <mergeCell ref="B44:B45"/>
    <mergeCell ref="C44:C45"/>
    <mergeCell ref="D44:D45"/>
    <mergeCell ref="E44:E45"/>
    <mergeCell ref="F44:F45"/>
    <mergeCell ref="G44:G45"/>
    <mergeCell ref="H44:H45"/>
    <mergeCell ref="I44:I45"/>
    <mergeCell ref="J44:J45"/>
    <mergeCell ref="AB32:AB33"/>
    <mergeCell ref="AC32:AC33"/>
    <mergeCell ref="AD32:AD33"/>
    <mergeCell ref="AE32:AE33"/>
    <mergeCell ref="AF32:AF33"/>
    <mergeCell ref="AG32:AG33"/>
    <mergeCell ref="V32:V33"/>
    <mergeCell ref="W32:W33"/>
    <mergeCell ref="X32:X33"/>
    <mergeCell ref="Y32:Y33"/>
    <mergeCell ref="Z32:Z33"/>
    <mergeCell ref="AA32:AA33"/>
    <mergeCell ref="P32:P33"/>
    <mergeCell ref="Q32:Q33"/>
    <mergeCell ref="R32:R33"/>
    <mergeCell ref="S32:S33"/>
    <mergeCell ref="T32:T33"/>
    <mergeCell ref="U32:U33"/>
    <mergeCell ref="J32:J33"/>
    <mergeCell ref="K32:K33"/>
    <mergeCell ref="L32:L33"/>
    <mergeCell ref="M32:M33"/>
    <mergeCell ref="N32:N33"/>
    <mergeCell ref="O32:O33"/>
    <mergeCell ref="AF30:AF31"/>
    <mergeCell ref="AG30:AG31"/>
    <mergeCell ref="B32:B33"/>
    <mergeCell ref="C32:C33"/>
    <mergeCell ref="D32:D33"/>
    <mergeCell ref="E32:E33"/>
    <mergeCell ref="F32:F33"/>
    <mergeCell ref="G32:G33"/>
    <mergeCell ref="H32:H33"/>
    <mergeCell ref="I32:I33"/>
    <mergeCell ref="Z30:Z31"/>
    <mergeCell ref="AA30:AA31"/>
    <mergeCell ref="AB30:AB31"/>
    <mergeCell ref="AC30:AC31"/>
    <mergeCell ref="AD30:AD31"/>
    <mergeCell ref="AE30:AE31"/>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AC28:AC29"/>
    <mergeCell ref="AD28:AD29"/>
    <mergeCell ref="AE28:AE29"/>
    <mergeCell ref="AF28:AF29"/>
    <mergeCell ref="AG28:AG29"/>
    <mergeCell ref="V28:V29"/>
    <mergeCell ref="W28:W29"/>
    <mergeCell ref="X28:X29"/>
    <mergeCell ref="Y28:Y29"/>
    <mergeCell ref="Z28:Z29"/>
    <mergeCell ref="AA28:AA29"/>
    <mergeCell ref="P28:P29"/>
    <mergeCell ref="Q28:Q29"/>
    <mergeCell ref="R28:R29"/>
    <mergeCell ref="S28:S29"/>
    <mergeCell ref="T28:T29"/>
    <mergeCell ref="U28:U29"/>
    <mergeCell ref="Q16:Q17"/>
    <mergeCell ref="R16:R17"/>
    <mergeCell ref="S16:S17"/>
    <mergeCell ref="T16:T17"/>
    <mergeCell ref="I16:I17"/>
    <mergeCell ref="J16:J17"/>
    <mergeCell ref="J30:J31"/>
    <mergeCell ref="K30:K31"/>
    <mergeCell ref="L30:L31"/>
    <mergeCell ref="M30:M31"/>
    <mergeCell ref="B30:B31"/>
    <mergeCell ref="C30:C31"/>
    <mergeCell ref="D30:D31"/>
    <mergeCell ref="E30:E31"/>
    <mergeCell ref="F30:F31"/>
    <mergeCell ref="G30:G31"/>
    <mergeCell ref="AB28:AB29"/>
    <mergeCell ref="J28:J29"/>
    <mergeCell ref="K28:K29"/>
    <mergeCell ref="L28:L29"/>
    <mergeCell ref="M28:M29"/>
    <mergeCell ref="M14:M15"/>
    <mergeCell ref="N14:N15"/>
    <mergeCell ref="O14:O15"/>
    <mergeCell ref="P14:P15"/>
    <mergeCell ref="Q14:Q15"/>
    <mergeCell ref="R14:R15"/>
    <mergeCell ref="N28:N29"/>
    <mergeCell ref="O28:O29"/>
    <mergeCell ref="AG16:AG17"/>
    <mergeCell ref="C24:AI24"/>
    <mergeCell ref="B28:B29"/>
    <mergeCell ref="C28:C29"/>
    <mergeCell ref="D28:D29"/>
    <mergeCell ref="E28:E29"/>
    <mergeCell ref="F28:F29"/>
    <mergeCell ref="G28:G29"/>
    <mergeCell ref="H28:H29"/>
    <mergeCell ref="I28:I29"/>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U12:U13"/>
    <mergeCell ref="V12:V13"/>
    <mergeCell ref="K12:K13"/>
    <mergeCell ref="L12:L13"/>
    <mergeCell ref="M12:M13"/>
    <mergeCell ref="N12:N13"/>
    <mergeCell ref="K16:K17"/>
    <mergeCell ref="L16:L17"/>
    <mergeCell ref="M16:M17"/>
    <mergeCell ref="N16:N17"/>
    <mergeCell ref="AE14:AE15"/>
    <mergeCell ref="AF14:AF15"/>
    <mergeCell ref="AG14:AG15"/>
    <mergeCell ref="B16:B17"/>
    <mergeCell ref="C16:C17"/>
    <mergeCell ref="D16:D17"/>
    <mergeCell ref="E16:E17"/>
    <mergeCell ref="F16:F17"/>
    <mergeCell ref="G16:G17"/>
    <mergeCell ref="H16:H17"/>
    <mergeCell ref="Y14:Y15"/>
    <mergeCell ref="Z14:Z15"/>
    <mergeCell ref="AA14:AA15"/>
    <mergeCell ref="AB14:AB15"/>
    <mergeCell ref="AC14:AC15"/>
    <mergeCell ref="AD14:AD15"/>
    <mergeCell ref="S14:S15"/>
    <mergeCell ref="T14:T15"/>
    <mergeCell ref="U14:U15"/>
    <mergeCell ref="V14:V15"/>
    <mergeCell ref="W14:W15"/>
    <mergeCell ref="X14:X15"/>
    <mergeCell ref="B4:E4"/>
    <mergeCell ref="G4:J4"/>
    <mergeCell ref="S4:T4"/>
    <mergeCell ref="U4:V4"/>
    <mergeCell ref="W4:X4"/>
    <mergeCell ref="Y4:Z4"/>
    <mergeCell ref="G14:G15"/>
    <mergeCell ref="H14:H15"/>
    <mergeCell ref="I14:I15"/>
    <mergeCell ref="J14:J15"/>
    <mergeCell ref="K14:K15"/>
    <mergeCell ref="L14:L15"/>
    <mergeCell ref="AC12:AC13"/>
    <mergeCell ref="AD12:AD13"/>
    <mergeCell ref="AE12:AE13"/>
    <mergeCell ref="AF12:AF13"/>
    <mergeCell ref="AG12:AG13"/>
    <mergeCell ref="B14:B15"/>
    <mergeCell ref="C14:C15"/>
    <mergeCell ref="D14:D15"/>
    <mergeCell ref="E14:E15"/>
    <mergeCell ref="F14:F15"/>
    <mergeCell ref="W12:W13"/>
    <mergeCell ref="X12:X13"/>
    <mergeCell ref="Y12:Y13"/>
    <mergeCell ref="Z12:Z13"/>
    <mergeCell ref="AA12:AA13"/>
    <mergeCell ref="AB12:AB13"/>
    <mergeCell ref="Q12:Q13"/>
    <mergeCell ref="R12:R13"/>
    <mergeCell ref="S12:S13"/>
    <mergeCell ref="T12:T13"/>
    <mergeCell ref="U2:V2"/>
    <mergeCell ref="W2:X2"/>
    <mergeCell ref="Y2:Z2"/>
    <mergeCell ref="AB2:AG2"/>
    <mergeCell ref="B3:E3"/>
    <mergeCell ref="S3:T3"/>
    <mergeCell ref="U3:V3"/>
    <mergeCell ref="W3:X3"/>
    <mergeCell ref="Y3:Z3"/>
    <mergeCell ref="AB3:AG3"/>
    <mergeCell ref="O12:O13"/>
    <mergeCell ref="P12:P13"/>
    <mergeCell ref="C8:AI8"/>
    <mergeCell ref="B12:B13"/>
    <mergeCell ref="C12:C13"/>
    <mergeCell ref="D12:D13"/>
    <mergeCell ref="E12:E13"/>
    <mergeCell ref="F12:F13"/>
    <mergeCell ref="G12:G13"/>
    <mergeCell ref="H12:H13"/>
    <mergeCell ref="I12:I13"/>
    <mergeCell ref="J12:J13"/>
    <mergeCell ref="AB4:AG4"/>
    <mergeCell ref="B5:E5"/>
    <mergeCell ref="G5:J5"/>
    <mergeCell ref="L5:N5"/>
    <mergeCell ref="P5:R5"/>
    <mergeCell ref="S5:T5"/>
    <mergeCell ref="U5:V5"/>
    <mergeCell ref="W5:X5"/>
    <mergeCell ref="Y5:Z5"/>
    <mergeCell ref="AB5:AG5"/>
  </mergeCells>
  <phoneticPr fontId="19"/>
  <conditionalFormatting sqref="C10:AG10">
    <cfRule type="expression" dxfId="1792" priority="21">
      <formula>OR(C10=0,C10=C10-DAY(C10)-WEEKDAY(C10-DAY(C10)-5,3)+7*2)</formula>
    </cfRule>
    <cfRule type="expression" dxfId="1791" priority="583">
      <formula>OR(C10=0,C10=C10-DAY(C10)-WEEKDAY(C10-DAY(C10)-5,3)+7*4)</formula>
    </cfRule>
  </conditionalFormatting>
  <conditionalFormatting sqref="C10:AG11">
    <cfRule type="expression" dxfId="1790" priority="629">
      <formula>WEEKDAY(C$10)=7</formula>
    </cfRule>
    <cfRule type="expression" dxfId="1789" priority="630">
      <formula>WEEKDAY(C$10)=1</formula>
    </cfRule>
  </conditionalFormatting>
  <conditionalFormatting sqref="C12:AG13">
    <cfRule type="cellIs" priority="584" operator="equal">
      <formula>"中止,夏休,冬休"</formula>
    </cfRule>
  </conditionalFormatting>
  <conditionalFormatting sqref="C14:AG17">
    <cfRule type="cellIs" dxfId="1788" priority="87" operator="equal">
      <formula>"雨"</formula>
    </cfRule>
    <cfRule type="cellIs" dxfId="1787" priority="88" operator="equal">
      <formula>"休"</formula>
    </cfRule>
  </conditionalFormatting>
  <conditionalFormatting sqref="C26:AG26">
    <cfRule type="expression" dxfId="1786" priority="20">
      <formula>OR(C26=0,C26=C26-DAY(C26)-WEEKDAY(C26-DAY(C26)-5,3)+7*2)</formula>
    </cfRule>
    <cfRule type="expression" dxfId="1785" priority="587">
      <formula>OR(C26=0,C26=C26-DAY(C26)-WEEKDAY(C26-DAY(C26)-5,3)+7*4)</formula>
    </cfRule>
  </conditionalFormatting>
  <conditionalFormatting sqref="C26:AG27">
    <cfRule type="expression" dxfId="1784" priority="627">
      <formula>WEEKDAY(C$26)=7</formula>
    </cfRule>
    <cfRule type="expression" dxfId="1783" priority="628">
      <formula>WEEKDAY(C$26)=1</formula>
    </cfRule>
  </conditionalFormatting>
  <conditionalFormatting sqref="C28:AG29">
    <cfRule type="cellIs" priority="580" operator="equal">
      <formula>"中止,夏休,冬休"</formula>
    </cfRule>
  </conditionalFormatting>
  <conditionalFormatting sqref="C30:AG33">
    <cfRule type="cellIs" dxfId="1782" priority="103" operator="equal">
      <formula>"雨"</formula>
    </cfRule>
    <cfRule type="cellIs" dxfId="1781" priority="104" operator="equal">
      <formula>"休"</formula>
    </cfRule>
  </conditionalFormatting>
  <conditionalFormatting sqref="C42:AG42">
    <cfRule type="expression" dxfId="1780" priority="19">
      <formula>OR(C42=0,C42=C42-DAY(C42)-WEEKDAY(C42-DAY(C42)-5,3)+7*2)</formula>
    </cfRule>
    <cfRule type="expression" dxfId="1779" priority="588">
      <formula>OR(C42=0,C42=C42-DAY(C42)-WEEKDAY(C42-DAY(C42)-5,3)+7*4)</formula>
    </cfRule>
  </conditionalFormatting>
  <conditionalFormatting sqref="C42:AG43">
    <cfRule type="expression" dxfId="1778" priority="625">
      <formula>WEEKDAY(C$42)=7</formula>
    </cfRule>
    <cfRule type="expression" dxfId="1777" priority="626">
      <formula>WEEKDAY(C$42)=1</formula>
    </cfRule>
  </conditionalFormatting>
  <conditionalFormatting sqref="C44:AG45">
    <cfRule type="cellIs" priority="577" operator="equal">
      <formula>"中止,夏休,冬休"</formula>
    </cfRule>
  </conditionalFormatting>
  <conditionalFormatting sqref="C46:AG49">
    <cfRule type="cellIs" dxfId="1776" priority="119" operator="equal">
      <formula>"雨"</formula>
    </cfRule>
    <cfRule type="cellIs" dxfId="1775" priority="120" operator="equal">
      <formula>"休"</formula>
    </cfRule>
  </conditionalFormatting>
  <conditionalFormatting sqref="C58:AG58">
    <cfRule type="expression" dxfId="1774" priority="18">
      <formula>OR(C58=0,C58=C58-DAY(C58)-WEEKDAY(C58-DAY(C58)-5,3)+7*2)</formula>
    </cfRule>
    <cfRule type="expression" dxfId="1773" priority="573">
      <formula>OR(C58=0,C58=C58-DAY(C58)-WEEKDAY(C58-DAY(C58)-5,3)+7*4)</formula>
    </cfRule>
  </conditionalFormatting>
  <conditionalFormatting sqref="C58:AG59">
    <cfRule type="expression" dxfId="1772" priority="623">
      <formula>WEEKDAY(C$58)=7</formula>
    </cfRule>
    <cfRule type="expression" dxfId="1771" priority="624">
      <formula>WEEKDAY(C$58)=1</formula>
    </cfRule>
  </conditionalFormatting>
  <conditionalFormatting sqref="C60:AG61">
    <cfRule type="cellIs" priority="574" operator="equal">
      <formula>"中止,夏休,冬休"</formula>
    </cfRule>
  </conditionalFormatting>
  <conditionalFormatting sqref="C62:AG65">
    <cfRule type="cellIs" dxfId="1770" priority="135" operator="equal">
      <formula>"雨"</formula>
    </cfRule>
    <cfRule type="cellIs" dxfId="1769" priority="136" operator="equal">
      <formula>"休"</formula>
    </cfRule>
  </conditionalFormatting>
  <conditionalFormatting sqref="C74:AG74">
    <cfRule type="expression" dxfId="1768" priority="17">
      <formula>OR(C74=0,C74=C74-DAY(C74)-WEEKDAY(C74-DAY(C74)-5,3)+7*2)</formula>
    </cfRule>
    <cfRule type="expression" dxfId="1767" priority="569">
      <formula>OR(C74=0,C74=C74-DAY(C74)-WEEKDAY(C74-DAY(C74)-5,3)+7*4)</formula>
    </cfRule>
  </conditionalFormatting>
  <conditionalFormatting sqref="C74:AG75">
    <cfRule type="expression" dxfId="1766" priority="621">
      <formula>WEEKDAY(C$74)=7</formula>
    </cfRule>
    <cfRule type="expression" dxfId="1765" priority="622">
      <formula>WEEKDAY(C$74)=1</formula>
    </cfRule>
  </conditionalFormatting>
  <conditionalFormatting sqref="C76:AG77">
    <cfRule type="cellIs" priority="570" operator="equal">
      <formula>"中止,夏休,冬休"</formula>
    </cfRule>
  </conditionalFormatting>
  <conditionalFormatting sqref="C78:AG81">
    <cfRule type="cellIs" dxfId="1764" priority="151" operator="equal">
      <formula>"雨"</formula>
    </cfRule>
    <cfRule type="cellIs" dxfId="1763" priority="152" operator="equal">
      <formula>"休"</formula>
    </cfRule>
  </conditionalFormatting>
  <conditionalFormatting sqref="C90:AG90">
    <cfRule type="expression" dxfId="1762" priority="16">
      <formula>OR(C90=0,C90=C90-DAY(C90)-WEEKDAY(C90-DAY(C90)-5,3)+7*2)</formula>
    </cfRule>
    <cfRule type="expression" dxfId="1761" priority="565">
      <formula>OR(C90=0,C90=C90-DAY(C90)-WEEKDAY(C90-DAY(C90)-5,3)+7*4)</formula>
    </cfRule>
  </conditionalFormatting>
  <conditionalFormatting sqref="C90:AG91">
    <cfRule type="expression" dxfId="1760" priority="619">
      <formula>WEEKDAY(C$90)=7</formula>
    </cfRule>
    <cfRule type="expression" dxfId="1759" priority="620">
      <formula>WEEKDAY(C$90)=1</formula>
    </cfRule>
  </conditionalFormatting>
  <conditionalFormatting sqref="C92:AG93">
    <cfRule type="cellIs" priority="566" operator="equal">
      <formula>"中止,夏休,冬休"</formula>
    </cfRule>
  </conditionalFormatting>
  <conditionalFormatting sqref="C94:AG97">
    <cfRule type="cellIs" dxfId="1758" priority="167" operator="equal">
      <formula>"雨"</formula>
    </cfRule>
    <cfRule type="cellIs" dxfId="1757" priority="168" operator="equal">
      <formula>"休"</formula>
    </cfRule>
  </conditionalFormatting>
  <conditionalFormatting sqref="C106:AG106">
    <cfRule type="expression" dxfId="1756" priority="15">
      <formula>OR(C106=0,C106=C106-DAY(C106)-WEEKDAY(C106-DAY(C106)-5,3)+7*2)</formula>
    </cfRule>
    <cfRule type="expression" dxfId="1755" priority="561">
      <formula>OR(C106=0,C106=C106-DAY(C106)-WEEKDAY(C106-DAY(C106)-5,3)+7*4)</formula>
    </cfRule>
  </conditionalFormatting>
  <conditionalFormatting sqref="C106:AG107">
    <cfRule type="expression" dxfId="1754" priority="617">
      <formula>WEEKDAY(C$106)=7</formula>
    </cfRule>
    <cfRule type="expression" dxfId="1753" priority="618">
      <formula>WEEKDAY(C$106)=1</formula>
    </cfRule>
  </conditionalFormatting>
  <conditionalFormatting sqref="C108:AG109">
    <cfRule type="cellIs" priority="562" operator="equal">
      <formula>"中止,夏休,冬休"</formula>
    </cfRule>
  </conditionalFormatting>
  <conditionalFormatting sqref="C110:AG113">
    <cfRule type="cellIs" dxfId="1752" priority="183" operator="equal">
      <formula>"雨"</formula>
    </cfRule>
    <cfRule type="cellIs" dxfId="1751" priority="184" operator="equal">
      <formula>"休"</formula>
    </cfRule>
  </conditionalFormatting>
  <conditionalFormatting sqref="C122:AG122">
    <cfRule type="expression" dxfId="1750" priority="14">
      <formula>OR(C122=0,C122=C122-DAY(C122)-WEEKDAY(C122-DAY(C122)-5,3)+7*2)</formula>
    </cfRule>
    <cfRule type="expression" dxfId="1749" priority="557">
      <formula>OR(C122=0,C122=C122-DAY(C122)-WEEKDAY(C122-DAY(C122)-5,3)+7*4)</formula>
    </cfRule>
  </conditionalFormatting>
  <conditionalFormatting sqref="C122:AG123">
    <cfRule type="expression" dxfId="1748" priority="615">
      <formula>WEEKDAY(C$122)=7</formula>
    </cfRule>
    <cfRule type="expression" dxfId="1747" priority="616">
      <formula>WEEKDAY(C$122)=1</formula>
    </cfRule>
  </conditionalFormatting>
  <conditionalFormatting sqref="C124:AG125">
    <cfRule type="cellIs" priority="558" operator="equal">
      <formula>"中止,夏休,冬休"</formula>
    </cfRule>
  </conditionalFormatting>
  <conditionalFormatting sqref="C126:AG129">
    <cfRule type="cellIs" dxfId="1746" priority="199" operator="equal">
      <formula>"雨"</formula>
    </cfRule>
    <cfRule type="cellIs" dxfId="1745" priority="200" operator="equal">
      <formula>"休"</formula>
    </cfRule>
  </conditionalFormatting>
  <conditionalFormatting sqref="C138:AG138">
    <cfRule type="expression" dxfId="1744" priority="13">
      <formula>OR(C138=0,C138=C138-DAY(C138)-WEEKDAY(C138-DAY(C138)-5,3)+7*2)</formula>
    </cfRule>
    <cfRule type="expression" dxfId="1743" priority="553">
      <formula>OR(C138=0,C138=C138-DAY(C138)-WEEKDAY(C138-DAY(C138)-5,3)+7*4)</formula>
    </cfRule>
  </conditionalFormatting>
  <conditionalFormatting sqref="C138:AG139">
    <cfRule type="expression" dxfId="1742" priority="613">
      <formula>WEEKDAY(C$138)=7</formula>
    </cfRule>
    <cfRule type="expression" dxfId="1741" priority="614">
      <formula>WEEKDAY(C$138)=1</formula>
    </cfRule>
  </conditionalFormatting>
  <conditionalFormatting sqref="C140:AG141">
    <cfRule type="cellIs" priority="554" operator="equal">
      <formula>"中止,夏休,冬休"</formula>
    </cfRule>
  </conditionalFormatting>
  <conditionalFormatting sqref="C142:AG145">
    <cfRule type="cellIs" dxfId="1740" priority="215" operator="equal">
      <formula>"雨"</formula>
    </cfRule>
    <cfRule type="cellIs" dxfId="1739" priority="216" operator="equal">
      <formula>"休"</formula>
    </cfRule>
  </conditionalFormatting>
  <conditionalFormatting sqref="C154:AG154">
    <cfRule type="expression" dxfId="1738" priority="12">
      <formula>OR(C154=0,C154=C154-DAY(C154)-WEEKDAY(C154-DAY(C154)-5,3)+7*2)</formula>
    </cfRule>
    <cfRule type="expression" dxfId="1737" priority="549">
      <formula>OR(C154=0,C154=C154-DAY(C154)-WEEKDAY(C154-DAY(C154)-5,3)+7*4)</formula>
    </cfRule>
  </conditionalFormatting>
  <conditionalFormatting sqref="C154:AG155">
    <cfRule type="expression" dxfId="1736" priority="611">
      <formula>WEEKDAY(C$154)=7</formula>
    </cfRule>
    <cfRule type="expression" dxfId="1735" priority="612">
      <formula>WEEKDAY(C$154)=1</formula>
    </cfRule>
  </conditionalFormatting>
  <conditionalFormatting sqref="C156:AG157">
    <cfRule type="cellIs" priority="550" operator="equal">
      <formula>"中止,夏休,冬休"</formula>
    </cfRule>
  </conditionalFormatting>
  <conditionalFormatting sqref="C158:AG161">
    <cfRule type="cellIs" dxfId="1734" priority="293" operator="equal">
      <formula>"雨"</formula>
    </cfRule>
    <cfRule type="cellIs" dxfId="1733" priority="294" operator="equal">
      <formula>"休"</formula>
    </cfRule>
  </conditionalFormatting>
  <conditionalFormatting sqref="C170:AG170">
    <cfRule type="expression" dxfId="1732" priority="11">
      <formula>OR(C170=0,C170=C170-DAY(C170)-WEEKDAY(C170-DAY(C170)-5,3)+7*2)</formula>
    </cfRule>
    <cfRule type="expression" dxfId="1731" priority="545">
      <formula>OR(C170=0,C170=C170-DAY(C170)-WEEKDAY(C170-DAY(C170)-5,3)+7*4)</formula>
    </cfRule>
  </conditionalFormatting>
  <conditionalFormatting sqref="C170:AG171">
    <cfRule type="expression" dxfId="1730" priority="609">
      <formula>WEEKDAY(C$170)=7</formula>
    </cfRule>
    <cfRule type="expression" dxfId="1729" priority="610">
      <formula>WEEKDAY(C$170)=1</formula>
    </cfRule>
  </conditionalFormatting>
  <conditionalFormatting sqref="C172:AG173">
    <cfRule type="cellIs" priority="546" operator="equal">
      <formula>"中止,夏休,冬休"</formula>
    </cfRule>
  </conditionalFormatting>
  <conditionalFormatting sqref="C174:AG177">
    <cfRule type="cellIs" dxfId="1728" priority="493" operator="equal">
      <formula>"雨"</formula>
    </cfRule>
    <cfRule type="cellIs" dxfId="1727" priority="494" operator="equal">
      <formula>"休"</formula>
    </cfRule>
  </conditionalFormatting>
  <conditionalFormatting sqref="C186:AG186">
    <cfRule type="expression" dxfId="1726" priority="10">
      <formula>OR(C186=0,C186=C186-DAY(C186)-WEEKDAY(C186-DAY(C186)-5,3)+7*2)</formula>
    </cfRule>
    <cfRule type="expression" dxfId="1725" priority="541">
      <formula>OR(C186=0,C186=C186-DAY(C186)-WEEKDAY(C186-DAY(C186)-5,3)+7*4)</formula>
    </cfRule>
  </conditionalFormatting>
  <conditionalFormatting sqref="C186:AG187">
    <cfRule type="expression" dxfId="1724" priority="607">
      <formula>WEEKDAY(C$186)=7</formula>
    </cfRule>
    <cfRule type="expression" dxfId="1723" priority="608">
      <formula>WEEKDAY(C$186)=1</formula>
    </cfRule>
  </conditionalFormatting>
  <conditionalFormatting sqref="C188:AG189">
    <cfRule type="cellIs" priority="542" operator="equal">
      <formula>"中止,夏休,冬休"</formula>
    </cfRule>
  </conditionalFormatting>
  <conditionalFormatting sqref="C190:AG193">
    <cfRule type="cellIs" dxfId="1722" priority="543" operator="equal">
      <formula>"雨"</formula>
    </cfRule>
    <cfRule type="cellIs" dxfId="1721" priority="544" operator="equal">
      <formula>"休"</formula>
    </cfRule>
  </conditionalFormatting>
  <conditionalFormatting sqref="C202:AG202">
    <cfRule type="expression" dxfId="1720" priority="9">
      <formula>OR(C202=0,C202=C202-DAY(C202)-WEEKDAY(C202-DAY(C202)-5,3)+7*2)</formula>
    </cfRule>
    <cfRule type="expression" dxfId="1719" priority="537">
      <formula>OR(C202=0,C202=C202-DAY(C202)-WEEKDAY(C202-DAY(C202)-5,3)+7*4)</formula>
    </cfRule>
  </conditionalFormatting>
  <conditionalFormatting sqref="C202:AG203">
    <cfRule type="expression" dxfId="1718" priority="605">
      <formula>WEEKDAY(C$202)=7</formula>
    </cfRule>
    <cfRule type="expression" dxfId="1717" priority="606">
      <formula>WEEKDAY(C$202)=1</formula>
    </cfRule>
  </conditionalFormatting>
  <conditionalFormatting sqref="C204:AG205">
    <cfRule type="cellIs" priority="538" operator="equal">
      <formula>"中止,夏休,冬休"</formula>
    </cfRule>
  </conditionalFormatting>
  <conditionalFormatting sqref="C206:AG209">
    <cfRule type="cellIs" dxfId="1716" priority="539" operator="equal">
      <formula>"雨"</formula>
    </cfRule>
    <cfRule type="cellIs" dxfId="1715" priority="540" operator="equal">
      <formula>"休"</formula>
    </cfRule>
  </conditionalFormatting>
  <conditionalFormatting sqref="C218:AG218">
    <cfRule type="expression" dxfId="1714" priority="8">
      <formula>OR(C218=0,C218=C218-DAY(C218)-WEEKDAY(C218-DAY(C218)-5,3)+7*2)</formula>
    </cfRule>
    <cfRule type="expression" dxfId="1713" priority="533">
      <formula>OR(C218=0,C218=C218-DAY(C218)-WEEKDAY(C218-DAY(C218)-5,3)+7*4)</formula>
    </cfRule>
  </conditionalFormatting>
  <conditionalFormatting sqref="C218:AG219">
    <cfRule type="expression" dxfId="1712" priority="603">
      <formula>WEEKDAY(C$218)=7</formula>
    </cfRule>
    <cfRule type="expression" dxfId="1711" priority="604">
      <formula>WEEKDAY(C$218)=1</formula>
    </cfRule>
  </conditionalFormatting>
  <conditionalFormatting sqref="C220:AG221">
    <cfRule type="cellIs" priority="534" operator="equal">
      <formula>"中止,夏休,冬休"</formula>
    </cfRule>
  </conditionalFormatting>
  <conditionalFormatting sqref="C222:AG225">
    <cfRule type="cellIs" dxfId="1710" priority="535" operator="equal">
      <formula>"雨"</formula>
    </cfRule>
    <cfRule type="cellIs" dxfId="1709" priority="536" operator="equal">
      <formula>"休"</formula>
    </cfRule>
  </conditionalFormatting>
  <conditionalFormatting sqref="C234:AG234">
    <cfRule type="expression" dxfId="1708" priority="7">
      <formula>OR(C234=0,C234=C234-DAY(C234)-WEEKDAY(C234-DAY(C234)-5,3)+7*2)</formula>
    </cfRule>
    <cfRule type="expression" dxfId="1707" priority="529">
      <formula>OR(C234=0,C234=C234-DAY(C234)-WEEKDAY(C234-DAY(C234)-5,3)+7*4)</formula>
    </cfRule>
  </conditionalFormatting>
  <conditionalFormatting sqref="C234:AG235">
    <cfRule type="expression" dxfId="1706" priority="601">
      <formula>WEEKDAY(C$234)=7</formula>
    </cfRule>
    <cfRule type="expression" dxfId="1705" priority="602">
      <formula>WEEKDAY(C$234)=1</formula>
    </cfRule>
  </conditionalFormatting>
  <conditionalFormatting sqref="C236:AG237">
    <cfRule type="cellIs" priority="530" operator="equal">
      <formula>"中止,夏休,冬休"</formula>
    </cfRule>
  </conditionalFormatting>
  <conditionalFormatting sqref="C238:AG241">
    <cfRule type="cellIs" dxfId="1704" priority="531" operator="equal">
      <formula>"雨"</formula>
    </cfRule>
    <cfRule type="cellIs" dxfId="1703" priority="532" operator="equal">
      <formula>"休"</formula>
    </cfRule>
  </conditionalFormatting>
  <conditionalFormatting sqref="C250:AG250">
    <cfRule type="expression" dxfId="1702" priority="6">
      <formula>OR(C250=0,C250=C250-DAY(C250)-WEEKDAY(C250-DAY(C250)-5,3)+7*2)</formula>
    </cfRule>
    <cfRule type="expression" dxfId="1701" priority="525">
      <formula>OR(C250=0,C250=C250-DAY(C250)-WEEKDAY(C250-DAY(C250)-5,3)+7*4)</formula>
    </cfRule>
  </conditionalFormatting>
  <conditionalFormatting sqref="C250:AG251">
    <cfRule type="expression" dxfId="1700" priority="599">
      <formula>WEEKDAY(C$250)=7</formula>
    </cfRule>
    <cfRule type="expression" dxfId="1699" priority="600">
      <formula>WEEKDAY(C$250)=1</formula>
    </cfRule>
  </conditionalFormatting>
  <conditionalFormatting sqref="C252:AG253">
    <cfRule type="cellIs" priority="526" operator="equal">
      <formula>"中止,夏休,冬休"</formula>
    </cfRule>
  </conditionalFormatting>
  <conditionalFormatting sqref="C254:AG257">
    <cfRule type="cellIs" dxfId="1698" priority="527" operator="equal">
      <formula>"雨"</formula>
    </cfRule>
    <cfRule type="cellIs" dxfId="1697" priority="528" operator="equal">
      <formula>"休"</formula>
    </cfRule>
  </conditionalFormatting>
  <conditionalFormatting sqref="C266:AG266">
    <cfRule type="expression" dxfId="1696" priority="5">
      <formula>OR(C266=0,C266=C266-DAY(C266)-WEEKDAY(C266-DAY(C266)-5,3)+7*2)</formula>
    </cfRule>
    <cfRule type="expression" dxfId="1695" priority="521">
      <formula>OR(C266=0,C266=C266-DAY(C266)-WEEKDAY(C266-DAY(C266)-5,3)+7*4)</formula>
    </cfRule>
  </conditionalFormatting>
  <conditionalFormatting sqref="C266:AG267">
    <cfRule type="expression" dxfId="1694" priority="597">
      <formula>WEEKDAY(C$266)=7</formula>
    </cfRule>
    <cfRule type="expression" dxfId="1693" priority="598">
      <formula>WEEKDAY(C$266)=1</formula>
    </cfRule>
  </conditionalFormatting>
  <conditionalFormatting sqref="C268:AG269">
    <cfRule type="cellIs" priority="522" operator="equal">
      <formula>"中止,夏休,冬休"</formula>
    </cfRule>
  </conditionalFormatting>
  <conditionalFormatting sqref="C270:AG273">
    <cfRule type="cellIs" dxfId="1692" priority="523" operator="equal">
      <formula>"雨"</formula>
    </cfRule>
    <cfRule type="cellIs" dxfId="1691" priority="524" operator="equal">
      <formula>"休"</formula>
    </cfRule>
  </conditionalFormatting>
  <conditionalFormatting sqref="C282:AG282">
    <cfRule type="expression" dxfId="1690" priority="4">
      <formula>OR(C282=0,C282=C282-DAY(C282)-WEEKDAY(C282-DAY(C282)-5,3)+7*2)</formula>
    </cfRule>
    <cfRule type="expression" dxfId="1689" priority="517">
      <formula>OR(C282=0,C282=C282-DAY(C282)-WEEKDAY(C282-DAY(C282)-5,3)+7*4)</formula>
    </cfRule>
  </conditionalFormatting>
  <conditionalFormatting sqref="C282:AG283">
    <cfRule type="expression" dxfId="1688" priority="595">
      <formula>WEEKDAY(C$282)=7</formula>
    </cfRule>
    <cfRule type="expression" dxfId="1687" priority="596">
      <formula>WEEKDAY(C$282)=1</formula>
    </cfRule>
  </conditionalFormatting>
  <conditionalFormatting sqref="C284:AG285">
    <cfRule type="cellIs" priority="518" operator="equal">
      <formula>"中止,夏休,冬休"</formula>
    </cfRule>
  </conditionalFormatting>
  <conditionalFormatting sqref="C286:AG289">
    <cfRule type="cellIs" dxfId="1686" priority="519" operator="equal">
      <formula>"雨"</formula>
    </cfRule>
    <cfRule type="cellIs" dxfId="1685" priority="520" operator="equal">
      <formula>"休"</formula>
    </cfRule>
  </conditionalFormatting>
  <conditionalFormatting sqref="C298:AG298">
    <cfRule type="expression" dxfId="1684" priority="3">
      <formula>OR(C298=0,C298=C298-DAY(C298)-WEEKDAY(C298-DAY(C298)-5,3)+7*2)</formula>
    </cfRule>
    <cfRule type="expression" dxfId="1683" priority="513">
      <formula>OR(C298=0,C298=C298-DAY(C298)-WEEKDAY(C298-DAY(C298)-5,3)+7*4)</formula>
    </cfRule>
  </conditionalFormatting>
  <conditionalFormatting sqref="C298:AG299">
    <cfRule type="expression" dxfId="1682" priority="593">
      <formula>WEEKDAY(C$298)=7</formula>
    </cfRule>
    <cfRule type="expression" dxfId="1681" priority="594">
      <formula>WEEKDAY(C$298)=1</formula>
    </cfRule>
  </conditionalFormatting>
  <conditionalFormatting sqref="C300:AG301">
    <cfRule type="cellIs" priority="514" operator="equal">
      <formula>"中止,夏休,冬休"</formula>
    </cfRule>
  </conditionalFormatting>
  <conditionalFormatting sqref="C302:AG305">
    <cfRule type="cellIs" dxfId="1680" priority="515" operator="equal">
      <formula>"雨"</formula>
    </cfRule>
    <cfRule type="cellIs" dxfId="1679" priority="516" operator="equal">
      <formula>"休"</formula>
    </cfRule>
  </conditionalFormatting>
  <conditionalFormatting sqref="C314:AG314">
    <cfRule type="expression" dxfId="1678" priority="2">
      <formula>OR(C314=0,C314=C314-DAY(C314)-WEEKDAY(C314-DAY(C314)-5,3)+7*2)</formula>
    </cfRule>
    <cfRule type="expression" dxfId="1677" priority="509">
      <formula>OR(C314=0,C314=C314-DAY(C314)-WEEKDAY(C314-DAY(C314)-5,3)+7*4)</formula>
    </cfRule>
  </conditionalFormatting>
  <conditionalFormatting sqref="C314:AG315">
    <cfRule type="expression" dxfId="1676" priority="591">
      <formula>WEEKDAY(C$314)=7</formula>
    </cfRule>
    <cfRule type="expression" dxfId="1675" priority="592">
      <formula>WEEKDAY(C$314)=1</formula>
    </cfRule>
  </conditionalFormatting>
  <conditionalFormatting sqref="C316:AG317">
    <cfRule type="cellIs" priority="510" operator="equal">
      <formula>"中止,夏休,冬休"</formula>
    </cfRule>
  </conditionalFormatting>
  <conditionalFormatting sqref="C318:AG321">
    <cfRule type="cellIs" dxfId="1674" priority="511" operator="equal">
      <formula>"雨"</formula>
    </cfRule>
    <cfRule type="cellIs" dxfId="1673" priority="512" operator="equal">
      <formula>"休"</formula>
    </cfRule>
  </conditionalFormatting>
  <conditionalFormatting sqref="C330:AG330">
    <cfRule type="expression" dxfId="1672" priority="1">
      <formula>OR(C330=0,C330=C330-DAY(C330)-WEEKDAY(C330-DAY(C330)-5,3)+7*2)</formula>
    </cfRule>
    <cfRule type="expression" dxfId="1671" priority="505">
      <formula>OR(C330=0,C330=C330-DAY(C330)-WEEKDAY(C330-DAY(C330)-5,3)+7*4)</formula>
    </cfRule>
  </conditionalFormatting>
  <conditionalFormatting sqref="C330:AG331">
    <cfRule type="expression" dxfId="1670" priority="589">
      <formula>WEEKDAY(C$330)=7</formula>
    </cfRule>
    <cfRule type="expression" dxfId="1669" priority="590">
      <formula>WEEKDAY(C$330)=1</formula>
    </cfRule>
  </conditionalFormatting>
  <conditionalFormatting sqref="C332:AG333">
    <cfRule type="cellIs" priority="506" operator="equal">
      <formula>"中止,夏休,冬休"</formula>
    </cfRule>
  </conditionalFormatting>
  <conditionalFormatting sqref="C334:AG337">
    <cfRule type="cellIs" dxfId="1668" priority="507" operator="equal">
      <formula>"雨"</formula>
    </cfRule>
    <cfRule type="cellIs" dxfId="1667" priority="508" operator="equal">
      <formula>"休"</formula>
    </cfRule>
  </conditionalFormatting>
  <conditionalFormatting sqref="AH2:AH5">
    <cfRule type="expression" dxfId="1666" priority="64">
      <formula>$AH$5="未達成"</formula>
    </cfRule>
  </conditionalFormatting>
  <conditionalFormatting sqref="AI16">
    <cfRule type="cellIs" dxfId="1665" priority="63" operator="lessThan">
      <formula>0.285</formula>
    </cfRule>
  </conditionalFormatting>
  <conditionalFormatting sqref="AI17">
    <cfRule type="expression" dxfId="1664" priority="61">
      <formula>AI17="NG"</formula>
    </cfRule>
  </conditionalFormatting>
  <conditionalFormatting sqref="AI32">
    <cfRule type="cellIs" dxfId="1663" priority="62" operator="lessThan">
      <formula>0.285</formula>
    </cfRule>
  </conditionalFormatting>
  <conditionalFormatting sqref="AI33">
    <cfRule type="expression" dxfId="1662" priority="41">
      <formula>AI33="NG"</formula>
    </cfRule>
  </conditionalFormatting>
  <conditionalFormatting sqref="AI48">
    <cfRule type="cellIs" dxfId="1661" priority="60" operator="lessThan">
      <formula>0.285</formula>
    </cfRule>
  </conditionalFormatting>
  <conditionalFormatting sqref="AI49">
    <cfRule type="expression" dxfId="1660" priority="40">
      <formula>AI49="NG"</formula>
    </cfRule>
  </conditionalFormatting>
  <conditionalFormatting sqref="AI64">
    <cfRule type="cellIs" dxfId="1659" priority="59" operator="lessThan">
      <formula>0.285</formula>
    </cfRule>
  </conditionalFormatting>
  <conditionalFormatting sqref="AI65">
    <cfRule type="expression" dxfId="1658" priority="39">
      <formula>AI65="NG"</formula>
    </cfRule>
  </conditionalFormatting>
  <conditionalFormatting sqref="AI80">
    <cfRule type="cellIs" dxfId="1657" priority="58" operator="lessThan">
      <formula>0.285</formula>
    </cfRule>
  </conditionalFormatting>
  <conditionalFormatting sqref="AI81">
    <cfRule type="expression" dxfId="1656" priority="38">
      <formula>AI81="NG"</formula>
    </cfRule>
  </conditionalFormatting>
  <conditionalFormatting sqref="AI96">
    <cfRule type="cellIs" dxfId="1655" priority="57" operator="lessThan">
      <formula>0.285</formula>
    </cfRule>
  </conditionalFormatting>
  <conditionalFormatting sqref="AI97">
    <cfRule type="expression" dxfId="1654" priority="37">
      <formula>AI97="NG"</formula>
    </cfRule>
  </conditionalFormatting>
  <conditionalFormatting sqref="AI112">
    <cfRule type="cellIs" dxfId="1653" priority="56" operator="lessThan">
      <formula>0.285</formula>
    </cfRule>
  </conditionalFormatting>
  <conditionalFormatting sqref="AI113">
    <cfRule type="expression" dxfId="1652" priority="36">
      <formula>AI113="NG"</formula>
    </cfRule>
  </conditionalFormatting>
  <conditionalFormatting sqref="AI128">
    <cfRule type="cellIs" dxfId="1651" priority="55" operator="lessThan">
      <formula>0.285</formula>
    </cfRule>
  </conditionalFormatting>
  <conditionalFormatting sqref="AI129">
    <cfRule type="expression" dxfId="1650" priority="35">
      <formula>AI129="NG"</formula>
    </cfRule>
  </conditionalFormatting>
  <conditionalFormatting sqref="AI144">
    <cfRule type="cellIs" dxfId="1649" priority="54" operator="lessThan">
      <formula>0.285</formula>
    </cfRule>
  </conditionalFormatting>
  <conditionalFormatting sqref="AI145">
    <cfRule type="expression" dxfId="1648" priority="34">
      <formula>AI145="NG"</formula>
    </cfRule>
  </conditionalFormatting>
  <conditionalFormatting sqref="AI160">
    <cfRule type="cellIs" dxfId="1647" priority="53" operator="lessThan">
      <formula>0.285</formula>
    </cfRule>
  </conditionalFormatting>
  <conditionalFormatting sqref="AI161">
    <cfRule type="expression" dxfId="1646" priority="33">
      <formula>AI161="NG"</formula>
    </cfRule>
  </conditionalFormatting>
  <conditionalFormatting sqref="AI176">
    <cfRule type="cellIs" dxfId="1645" priority="52" operator="lessThan">
      <formula>0.285</formula>
    </cfRule>
  </conditionalFormatting>
  <conditionalFormatting sqref="AI177">
    <cfRule type="expression" dxfId="1644" priority="32">
      <formula>AI177="NG"</formula>
    </cfRule>
  </conditionalFormatting>
  <conditionalFormatting sqref="AI192">
    <cfRule type="cellIs" dxfId="1643" priority="51" operator="lessThan">
      <formula>0.285</formula>
    </cfRule>
  </conditionalFormatting>
  <conditionalFormatting sqref="AI193">
    <cfRule type="expression" dxfId="1642" priority="31">
      <formula>AI193="NG"</formula>
    </cfRule>
  </conditionalFormatting>
  <conditionalFormatting sqref="AI208">
    <cfRule type="cellIs" dxfId="1641" priority="50" operator="lessThan">
      <formula>0.285</formula>
    </cfRule>
  </conditionalFormatting>
  <conditionalFormatting sqref="AI209">
    <cfRule type="expression" dxfId="1640" priority="30">
      <formula>AI209="NG"</formula>
    </cfRule>
  </conditionalFormatting>
  <conditionalFormatting sqref="AI224">
    <cfRule type="cellIs" dxfId="1639" priority="49" operator="lessThan">
      <formula>0.285</formula>
    </cfRule>
  </conditionalFormatting>
  <conditionalFormatting sqref="AI225">
    <cfRule type="expression" dxfId="1638" priority="29">
      <formula>AI225="NG"</formula>
    </cfRule>
  </conditionalFormatting>
  <conditionalFormatting sqref="AI240">
    <cfRule type="cellIs" dxfId="1637" priority="48" operator="lessThan">
      <formula>0.285</formula>
    </cfRule>
  </conditionalFormatting>
  <conditionalFormatting sqref="AI241">
    <cfRule type="expression" dxfId="1636" priority="28">
      <formula>AI241="NG"</formula>
    </cfRule>
  </conditionalFormatting>
  <conditionalFormatting sqref="AI256">
    <cfRule type="cellIs" dxfId="1635" priority="47" operator="lessThan">
      <formula>0.285</formula>
    </cfRule>
  </conditionalFormatting>
  <conditionalFormatting sqref="AI257">
    <cfRule type="expression" dxfId="1634" priority="27">
      <formula>AI257="NG"</formula>
    </cfRule>
  </conditionalFormatting>
  <conditionalFormatting sqref="AI272">
    <cfRule type="cellIs" dxfId="1633" priority="46" operator="lessThan">
      <formula>0.285</formula>
    </cfRule>
  </conditionalFormatting>
  <conditionalFormatting sqref="AI273">
    <cfRule type="expression" dxfId="1632" priority="26">
      <formula>AI273="NG"</formula>
    </cfRule>
  </conditionalFormatting>
  <conditionalFormatting sqref="AI288">
    <cfRule type="cellIs" dxfId="1631" priority="45" operator="lessThan">
      <formula>0.285</formula>
    </cfRule>
  </conditionalFormatting>
  <conditionalFormatting sqref="AI289">
    <cfRule type="expression" dxfId="1630" priority="25">
      <formula>AI289="NG"</formula>
    </cfRule>
  </conditionalFormatting>
  <conditionalFormatting sqref="AI304">
    <cfRule type="cellIs" dxfId="1629" priority="44" operator="lessThan">
      <formula>0.285</formula>
    </cfRule>
  </conditionalFormatting>
  <conditionalFormatting sqref="AI305">
    <cfRule type="expression" dxfId="1628" priority="24">
      <formula>AI305="NG"</formula>
    </cfRule>
  </conditionalFormatting>
  <conditionalFormatting sqref="AI320">
    <cfRule type="cellIs" dxfId="1627" priority="43" operator="lessThan">
      <formula>0.285</formula>
    </cfRule>
  </conditionalFormatting>
  <conditionalFormatting sqref="AI321">
    <cfRule type="expression" dxfId="1626" priority="23">
      <formula>AI321="NG"</formula>
    </cfRule>
  </conditionalFormatting>
  <conditionalFormatting sqref="AI336">
    <cfRule type="cellIs" dxfId="1625" priority="42" operator="lessThan">
      <formula>0.285</formula>
    </cfRule>
  </conditionalFormatting>
  <conditionalFormatting sqref="AI337">
    <cfRule type="expression" dxfId="1624" priority="22">
      <formula>AI337="NG"</formula>
    </cfRule>
  </conditionalFormatting>
  <conditionalFormatting sqref="AL17">
    <cfRule type="expression" dxfId="1623" priority="86">
      <formula>AL17="NG"</formula>
    </cfRule>
  </conditionalFormatting>
  <conditionalFormatting sqref="AL33">
    <cfRule type="expression" dxfId="1622" priority="85">
      <formula>AL33="NG"</formula>
    </cfRule>
  </conditionalFormatting>
  <conditionalFormatting sqref="AL49">
    <cfRule type="expression" dxfId="1621" priority="84">
      <formula>AL49="NG"</formula>
    </cfRule>
  </conditionalFormatting>
  <conditionalFormatting sqref="AL65">
    <cfRule type="expression" dxfId="1620" priority="83">
      <formula>AL65="NG"</formula>
    </cfRule>
  </conditionalFormatting>
  <conditionalFormatting sqref="AL81">
    <cfRule type="expression" dxfId="1619" priority="82">
      <formula>AL81="NG"</formula>
    </cfRule>
  </conditionalFormatting>
  <conditionalFormatting sqref="AL97">
    <cfRule type="expression" dxfId="1618" priority="81">
      <formula>AL97="NG"</formula>
    </cfRule>
  </conditionalFormatting>
  <conditionalFormatting sqref="AL113">
    <cfRule type="expression" dxfId="1617" priority="80">
      <formula>AL113="NG"</formula>
    </cfRule>
  </conditionalFormatting>
  <conditionalFormatting sqref="AL129">
    <cfRule type="expression" dxfId="1616" priority="79">
      <formula>AL129="NG"</formula>
    </cfRule>
  </conditionalFormatting>
  <conditionalFormatting sqref="AL145">
    <cfRule type="expression" dxfId="1615" priority="78">
      <formula>AL145="NG"</formula>
    </cfRule>
  </conditionalFormatting>
  <conditionalFormatting sqref="AL161">
    <cfRule type="expression" dxfId="1614" priority="77">
      <formula>AL161="NG"</formula>
    </cfRule>
  </conditionalFormatting>
  <conditionalFormatting sqref="AL177">
    <cfRule type="expression" dxfId="1613" priority="76">
      <formula>AL177="NG"</formula>
    </cfRule>
  </conditionalFormatting>
  <conditionalFormatting sqref="AL193">
    <cfRule type="expression" dxfId="1612" priority="75">
      <formula>AL193="NG"</formula>
    </cfRule>
  </conditionalFormatting>
  <conditionalFormatting sqref="AL209">
    <cfRule type="expression" dxfId="1611" priority="74">
      <formula>AL209="NG"</formula>
    </cfRule>
  </conditionalFormatting>
  <conditionalFormatting sqref="AL225">
    <cfRule type="expression" dxfId="1610" priority="73">
      <formula>AL225="NG"</formula>
    </cfRule>
  </conditionalFormatting>
  <conditionalFormatting sqref="AL241">
    <cfRule type="expression" dxfId="1609" priority="72">
      <formula>AL241="NG"</formula>
    </cfRule>
  </conditionalFormatting>
  <conditionalFormatting sqref="AL257">
    <cfRule type="expression" dxfId="1608" priority="71">
      <formula>AL257="NG"</formula>
    </cfRule>
  </conditionalFormatting>
  <conditionalFormatting sqref="AL273">
    <cfRule type="expression" dxfId="1607" priority="70">
      <formula>AL273="NG"</formula>
    </cfRule>
  </conditionalFormatting>
  <conditionalFormatting sqref="AL289">
    <cfRule type="expression" dxfId="1606" priority="69">
      <formula>AL289="NG"</formula>
    </cfRule>
  </conditionalFormatting>
  <conditionalFormatting sqref="AL305">
    <cfRule type="expression" dxfId="1605" priority="68">
      <formula>AL305="NG"</formula>
    </cfRule>
  </conditionalFormatting>
  <conditionalFormatting sqref="AL321">
    <cfRule type="expression" dxfId="1604" priority="67">
      <formula>AL321="NG"</formula>
    </cfRule>
  </conditionalFormatting>
  <conditionalFormatting sqref="AL337">
    <cfRule type="expression" dxfId="1603" priority="66">
      <formula>AL337="NG"</formula>
    </cfRule>
  </conditionalFormatting>
  <dataValidations count="3">
    <dataValidation type="list" allowBlank="1" showInputMessage="1" showErrorMessage="1" sqref="AB158:AG159 C62:G63 C174:AG175 C334:AG335 P62:U63 T78:Y79 AF46:AG47 AE94:AG95 O110:T111 S126:X127 AE142:AG143 C190:AG191 C206:AG207 C222:AG223 C238:AG239 C254:AG255 C270:AG271 C286:AG287 C302:AG303 C318:AG319 AB30:AG31 T30:Y31 C46:I47 Y46:AD47 G30:K31 N30:R31 AD62:AG63 C30:D31 K46:P47 I62:N63 F78:K79 R46:W47 C78:D79 AA78:AG79 Q142:V143 W62:AB63 M78:R79 C94:H95 J94:O95 Q94:V95 X94:AC95 E126:J127 V110:AA111 C110:F111 C126:C127 H110:M111 AC110:AG111 L126:Q127 Z126:AG127 J142:O143 C142:H143 X142:AC143 C158:E159 G158:L159 N158:S159 U158:Z159 C14:AG15" xr:uid="{00000000-0002-0000-2E00-000000000000}">
      <formula1>"休"</formula1>
    </dataValidation>
    <dataValidation type="list" showInputMessage="1" showErrorMessage="1" sqref="AA158:AA159 C176:AG177 E30:F31 C336:AG337 V62:V63 Z78:Z79 AD94:AD95 AB110:AB111 Y126:Y127 AD142:AD143 C192:AG193 C208:AG209 C224:AG225 C240:AG241 C256:AG257 C272:AG273 C288:AG289 C304:AG305 C320:AG321 C80:AG81 Z30:AA31 L30:M31 C32:AG33 H62:H63 O62:O63 AC62:AC63 AE46:AE47 E78:E79 S78:S79 L78:L79 C64:AG65 I94:I95 P94:P95 W94:W95 C144:AG145 G110:G111 N110:N111 U110:U111 C96:AG97 D126:D127 K126:K127 R126:R127 C112:AG113 I142:I143 P142:P143 W142:W143 C128:AG129 F158:F159 M158:M159 T158:T159 C160:AG161 S30:S31 J46:J47 Q46:Q47 X46:X47 C48:AG49 C16:AG17" xr:uid="{00000000-0002-0000-2E00-000001000000}">
      <formula1>"休,雨"</formula1>
    </dataValidation>
    <dataValidation type="list" allowBlank="1" showInputMessage="1" showErrorMessage="1" sqref="C12:AG13 C28:AG29 C44:AG45 C60:AG61 C76:AG77 C92:AG93 C108:AG109 C124:AG125 C140:AG141 C156:AG157 C172:AG173 C188:AG189 C204:AG205 C220:AG221 C236:AG237 C252:AG253 C268:AG269 C284:AG285 C300:AG301 C316:AG317 C332:AG333" xr:uid="{00000000-0002-0000-2E00-000002000000}">
      <formula1>"中止,夏休,冬休"</formula1>
    </dataValidation>
  </dataValidations>
  <pageMargins left="0.51181102362204722" right="0.11811023622047245" top="0.55118110236220474" bottom="0.35433070866141736" header="0.31496062992125984" footer="0.31496062992125984"/>
  <pageSetup paperSize="9" scale="64" fitToHeight="0" orientation="portrait" r:id="rId1"/>
  <headerFooter>
    <oddHeader xml:space="preserve">&amp;R&amp;"ＤＦ特太ゴシック体,標準"（別紙１）&amp;"-,標準"
</oddHeader>
  </headerFooter>
  <rowBreaks count="2" manualBreakCount="2">
    <brk id="149" max="34" man="1"/>
    <brk id="295" max="34"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B1:AL342"/>
  <sheetViews>
    <sheetView view="pageBreakPreview" zoomScaleNormal="100" zoomScaleSheetLayoutView="100" workbookViewId="0">
      <selection activeCell="Y1" sqref="Y1"/>
    </sheetView>
  </sheetViews>
  <sheetFormatPr defaultColWidth="9" defaultRowHeight="13.5" x14ac:dyDescent="0.15"/>
  <cols>
    <col min="1" max="1" width="3.625" style="201" customWidth="1"/>
    <col min="2" max="2" width="11" style="199" customWidth="1"/>
    <col min="3" max="33" width="3.75" style="199" customWidth="1"/>
    <col min="34" max="34" width="11.125" style="201" customWidth="1"/>
    <col min="35" max="35" width="8.5" style="199" bestFit="1" customWidth="1"/>
    <col min="36" max="16384" width="9" style="201"/>
  </cols>
  <sheetData>
    <row r="1" spans="2:37" ht="39" customHeight="1" x14ac:dyDescent="0.15"/>
    <row r="2" spans="2:37" ht="19.5" thickBot="1" x14ac:dyDescent="0.2">
      <c r="B2" s="198" t="s">
        <v>181</v>
      </c>
      <c r="M2" s="200"/>
      <c r="AI2" s="202"/>
    </row>
    <row r="3" spans="2:37" ht="13.5" customHeight="1" thickBot="1" x14ac:dyDescent="0.2">
      <c r="Q3" s="201"/>
      <c r="S3" s="203"/>
      <c r="T3" s="204"/>
      <c r="U3" s="548" t="s">
        <v>66</v>
      </c>
      <c r="V3" s="549"/>
      <c r="W3" s="548" t="s">
        <v>57</v>
      </c>
      <c r="X3" s="549"/>
      <c r="Y3" s="550" t="s">
        <v>58</v>
      </c>
      <c r="Z3" s="551"/>
      <c r="AB3" s="552" t="s">
        <v>202</v>
      </c>
      <c r="AC3" s="553"/>
      <c r="AD3" s="553"/>
      <c r="AE3" s="553"/>
      <c r="AF3" s="553"/>
      <c r="AG3" s="553"/>
      <c r="AH3" s="205" t="str">
        <f>IF(AND(AH4="未達成",Y4&lt;0.285),"未達成","達成")</f>
        <v>達成</v>
      </c>
      <c r="AI3" s="201"/>
    </row>
    <row r="4" spans="2:37" ht="13.5" customHeight="1" thickBot="1" x14ac:dyDescent="0.2">
      <c r="B4" s="554" t="s">
        <v>59</v>
      </c>
      <c r="C4" s="554"/>
      <c r="D4" s="554"/>
      <c r="E4" s="554"/>
      <c r="F4" s="199" t="s">
        <v>203</v>
      </c>
      <c r="G4" s="206" t="str">
        <f>入力シート!C5</f>
        <v>××××工事（第２工区）</v>
      </c>
      <c r="H4" s="206"/>
      <c r="I4" s="207"/>
      <c r="J4" s="206"/>
      <c r="K4" s="206"/>
      <c r="L4" s="206"/>
      <c r="M4" s="206"/>
      <c r="N4" s="206"/>
      <c r="O4" s="206"/>
      <c r="P4" s="206"/>
      <c r="R4" s="201"/>
      <c r="S4" s="555" t="s">
        <v>60</v>
      </c>
      <c r="T4" s="556"/>
      <c r="U4" s="557">
        <f>+AI13+AI29+AI45+AI61+AI77+AI93+AI109+AI125+AI141+AI157+AI173+AI189+AI205+AI221+AI237+AI253+AI269+AI285+AI301+AI317+AI333</f>
        <v>254</v>
      </c>
      <c r="V4" s="558"/>
      <c r="W4" s="557">
        <f>AI14+AI30+AI46+AI62+AI78+AI94+AI110+AI126+AI142+AI158+AI174+AI190+AI206+AI222+AI238+AI254+AI270+AI286+AI302+AI318+AI334</f>
        <v>75</v>
      </c>
      <c r="X4" s="556"/>
      <c r="Y4" s="559">
        <f>ROUNDDOWN(W4/U4,3)</f>
        <v>0.29499999999999998</v>
      </c>
      <c r="Z4" s="560"/>
      <c r="AB4" s="561" t="s">
        <v>204</v>
      </c>
      <c r="AC4" s="562"/>
      <c r="AD4" s="562"/>
      <c r="AE4" s="562"/>
      <c r="AF4" s="562"/>
      <c r="AG4" s="562"/>
      <c r="AH4" s="208" t="str">
        <f>IF(COUNTIF(AL10:AL338,"NG")&gt;=1,"未達成","達成")</f>
        <v>達成</v>
      </c>
      <c r="AI4" s="201"/>
      <c r="AJ4" s="209"/>
    </row>
    <row r="5" spans="2:37" ht="13.5" customHeight="1" thickBot="1" x14ac:dyDescent="0.2">
      <c r="B5" s="554" t="s">
        <v>61</v>
      </c>
      <c r="C5" s="554"/>
      <c r="D5" s="554"/>
      <c r="E5" s="554"/>
      <c r="F5" s="199" t="s">
        <v>203</v>
      </c>
      <c r="G5" s="614">
        <f>入力シート!C8</f>
        <v>45785</v>
      </c>
      <c r="H5" s="615"/>
      <c r="I5" s="615"/>
      <c r="J5" s="616"/>
      <c r="R5" s="201"/>
      <c r="S5" s="581" t="s">
        <v>62</v>
      </c>
      <c r="T5" s="582"/>
      <c r="U5" s="583">
        <f>+U4</f>
        <v>254</v>
      </c>
      <c r="V5" s="584"/>
      <c r="W5" s="583">
        <f>+AI16+AI32+AI48+AI64+AI80+AI96+AI112+AI128+AI144+AI160+AI176+AI192+AI208+AI224+AI240+AI256+AI272+AI288+AI304+AI320+AI336</f>
        <v>75</v>
      </c>
      <c r="X5" s="585"/>
      <c r="Y5" s="586">
        <f>ROUNDDOWN(W5/U5,3)</f>
        <v>0.29499999999999998</v>
      </c>
      <c r="Z5" s="587"/>
      <c r="AB5" s="552" t="s">
        <v>205</v>
      </c>
      <c r="AC5" s="553"/>
      <c r="AD5" s="553"/>
      <c r="AE5" s="553"/>
      <c r="AF5" s="553"/>
      <c r="AG5" s="553"/>
      <c r="AH5" s="205" t="str">
        <f>IF(AND(AH6="未達成",Y5&lt;0.285),"未達成","達成")</f>
        <v>達成</v>
      </c>
      <c r="AI5" s="210"/>
      <c r="AK5" s="209"/>
    </row>
    <row r="6" spans="2:37" ht="13.5" customHeight="1" thickTop="1" thickBot="1" x14ac:dyDescent="0.2">
      <c r="B6" s="569" t="s">
        <v>63</v>
      </c>
      <c r="C6" s="569"/>
      <c r="D6" s="569"/>
      <c r="E6" s="569"/>
      <c r="F6" s="199" t="s">
        <v>203</v>
      </c>
      <c r="G6" s="613">
        <v>46047</v>
      </c>
      <c r="H6" s="613"/>
      <c r="I6" s="613"/>
      <c r="J6" s="613"/>
      <c r="L6" s="571" t="s">
        <v>64</v>
      </c>
      <c r="M6" s="571"/>
      <c r="N6" s="571"/>
      <c r="O6" s="199" t="s">
        <v>203</v>
      </c>
      <c r="P6" s="572">
        <f>+G6-G5+1</f>
        <v>263</v>
      </c>
      <c r="Q6" s="572"/>
      <c r="R6" s="572"/>
      <c r="S6" s="573" t="s">
        <v>176</v>
      </c>
      <c r="T6" s="574"/>
      <c r="U6" s="575">
        <f>AI19+AI35+AI51+AI67+AI83+AI99+AI115+AI131+AI147+AI163+AI179+AI195+AI211+AI227+AI243+AI259+AI275+AI291+AI307+AI323+AI339+AI21+AI37+AI53+AI69+AI85+AI101+AI117+AI133+AI149+AI165+AI181+AI197+AI213+AI229+AI245+AI261+AI277+AI293+AI309+AI325+AI341</f>
        <v>18</v>
      </c>
      <c r="V6" s="575"/>
      <c r="W6" s="575">
        <f>AI20+AI36+AI52+AI68+AI84+AI100+AI116+AI132+AI148+AI164+AI180+AI196+AI212+AI228+AI244+AI260+AI276+AI292+AI308+AI324+AI340+AI22+AI38+AI54+AI70+AI86+AI102+AI118+AI134+AI150+AI166+AI182+AI198+AI214+AI230+AI246+AI262+AI278+AI294+AI310+AI326+AI342</f>
        <v>17</v>
      </c>
      <c r="X6" s="575"/>
      <c r="Y6" s="576">
        <f>ROUNDDOWN(W6/U6,3)</f>
        <v>0.94399999999999995</v>
      </c>
      <c r="Z6" s="577"/>
      <c r="AA6" s="211"/>
      <c r="AB6" s="561" t="s">
        <v>206</v>
      </c>
      <c r="AC6" s="562"/>
      <c r="AD6" s="562"/>
      <c r="AE6" s="562"/>
      <c r="AF6" s="562"/>
      <c r="AG6" s="562"/>
      <c r="AH6" s="208" t="str">
        <f>IF(COUNTIF(AI10:AI340,"NG")&gt;=1,"未達成","達成")</f>
        <v>達成</v>
      </c>
      <c r="AI6" s="210"/>
      <c r="AK6" s="209"/>
    </row>
    <row r="7" spans="2:37" ht="18" customHeight="1" x14ac:dyDescent="0.15">
      <c r="B7" s="212"/>
      <c r="C7" s="212"/>
      <c r="D7" s="212"/>
      <c r="E7" s="212"/>
      <c r="G7" s="213"/>
      <c r="H7" s="213"/>
      <c r="I7" s="213"/>
      <c r="J7" s="213"/>
      <c r="K7" s="214"/>
      <c r="L7" s="215"/>
      <c r="M7" s="215"/>
      <c r="N7" s="215"/>
      <c r="P7" s="216"/>
      <c r="Q7" s="216"/>
      <c r="R7" s="216"/>
      <c r="AA7" s="211"/>
      <c r="AB7" s="217"/>
      <c r="AC7" s="217"/>
      <c r="AD7" s="217"/>
      <c r="AE7" s="217"/>
      <c r="AF7" s="217"/>
      <c r="AG7" s="217"/>
      <c r="AH7" s="217"/>
      <c r="AI7" s="210"/>
      <c r="AK7" s="209"/>
    </row>
    <row r="8" spans="2:37" ht="13.5" hidden="1" customHeight="1" x14ac:dyDescent="0.15">
      <c r="C8" s="201">
        <f>YEAR(G5)</f>
        <v>2025</v>
      </c>
      <c r="D8" s="201">
        <f>MONTH(G5)</f>
        <v>5</v>
      </c>
      <c r="E8" s="201"/>
      <c r="F8" s="218">
        <f>DATE(C8,D8,1)</f>
        <v>45778</v>
      </c>
    </row>
    <row r="9" spans="2:37" ht="13.5" customHeight="1" x14ac:dyDescent="0.15">
      <c r="B9" s="219" t="s">
        <v>141</v>
      </c>
      <c r="C9" s="564">
        <f>C10</f>
        <v>45778</v>
      </c>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5"/>
    </row>
    <row r="10" spans="2:37" hidden="1" x14ac:dyDescent="0.15">
      <c r="B10" s="220"/>
      <c r="C10" s="221">
        <f>DATE($C8,$D8,1)</f>
        <v>45778</v>
      </c>
      <c r="D10" s="222">
        <f>C10+1</f>
        <v>45779</v>
      </c>
      <c r="E10" s="222">
        <f t="shared" ref="E10:AG10" si="0">D10+1</f>
        <v>45780</v>
      </c>
      <c r="F10" s="222">
        <f t="shared" si="0"/>
        <v>45781</v>
      </c>
      <c r="G10" s="222">
        <f t="shared" si="0"/>
        <v>45782</v>
      </c>
      <c r="H10" s="222">
        <f t="shared" si="0"/>
        <v>45783</v>
      </c>
      <c r="I10" s="222">
        <f t="shared" si="0"/>
        <v>45784</v>
      </c>
      <c r="J10" s="222">
        <f t="shared" si="0"/>
        <v>45785</v>
      </c>
      <c r="K10" s="222">
        <f t="shared" si="0"/>
        <v>45786</v>
      </c>
      <c r="L10" s="222">
        <f t="shared" si="0"/>
        <v>45787</v>
      </c>
      <c r="M10" s="222">
        <f t="shared" si="0"/>
        <v>45788</v>
      </c>
      <c r="N10" s="222">
        <f t="shared" si="0"/>
        <v>45789</v>
      </c>
      <c r="O10" s="222">
        <f t="shared" si="0"/>
        <v>45790</v>
      </c>
      <c r="P10" s="222">
        <f t="shared" si="0"/>
        <v>45791</v>
      </c>
      <c r="Q10" s="222">
        <f t="shared" si="0"/>
        <v>45792</v>
      </c>
      <c r="R10" s="222">
        <f t="shared" si="0"/>
        <v>45793</v>
      </c>
      <c r="S10" s="222">
        <f t="shared" si="0"/>
        <v>45794</v>
      </c>
      <c r="T10" s="222">
        <f t="shared" si="0"/>
        <v>45795</v>
      </c>
      <c r="U10" s="222">
        <f t="shared" si="0"/>
        <v>45796</v>
      </c>
      <c r="V10" s="222">
        <f t="shared" si="0"/>
        <v>45797</v>
      </c>
      <c r="W10" s="222">
        <f t="shared" si="0"/>
        <v>45798</v>
      </c>
      <c r="X10" s="222">
        <f t="shared" si="0"/>
        <v>45799</v>
      </c>
      <c r="Y10" s="222">
        <f t="shared" si="0"/>
        <v>45800</v>
      </c>
      <c r="Z10" s="222">
        <f t="shared" si="0"/>
        <v>45801</v>
      </c>
      <c r="AA10" s="222">
        <f t="shared" si="0"/>
        <v>45802</v>
      </c>
      <c r="AB10" s="222">
        <f t="shared" si="0"/>
        <v>45803</v>
      </c>
      <c r="AC10" s="222">
        <f t="shared" si="0"/>
        <v>45804</v>
      </c>
      <c r="AD10" s="222">
        <f t="shared" si="0"/>
        <v>45805</v>
      </c>
      <c r="AE10" s="222">
        <f t="shared" si="0"/>
        <v>45806</v>
      </c>
      <c r="AF10" s="222">
        <f t="shared" si="0"/>
        <v>45807</v>
      </c>
      <c r="AG10" s="222">
        <f t="shared" si="0"/>
        <v>45808</v>
      </c>
      <c r="AH10" s="223"/>
      <c r="AI10" s="224"/>
    </row>
    <row r="11" spans="2:37" x14ac:dyDescent="0.15">
      <c r="B11" s="220" t="s">
        <v>145</v>
      </c>
      <c r="C11" s="225" t="str">
        <f>IF(C10&gt;=G5,C10,"")</f>
        <v/>
      </c>
      <c r="D11" s="226" t="str">
        <f>IF(D10&lt;$G5,"",IF(C10=EOMONTH(DATE($C8,$D8,1),0),"",IF(C10="","",C10+1)))</f>
        <v/>
      </c>
      <c r="E11" s="226" t="str">
        <f t="shared" ref="E11:AE11" si="1">IF(E10&lt;$G5,"",IF(D10=EOMONTH(DATE($C8,$D8,1),0),"",IF(D10="","",D10+1)))</f>
        <v/>
      </c>
      <c r="F11" s="226" t="str">
        <f t="shared" si="1"/>
        <v/>
      </c>
      <c r="G11" s="226" t="str">
        <f t="shared" si="1"/>
        <v/>
      </c>
      <c r="H11" s="226" t="str">
        <f t="shared" si="1"/>
        <v/>
      </c>
      <c r="I11" s="226" t="str">
        <f t="shared" si="1"/>
        <v/>
      </c>
      <c r="J11" s="226">
        <f t="shared" si="1"/>
        <v>45785</v>
      </c>
      <c r="K11" s="226">
        <f t="shared" si="1"/>
        <v>45786</v>
      </c>
      <c r="L11" s="226">
        <f>IF(L10&lt;$G5,"",IF(K10=EOMONTH(DATE($C8,$D8,1),0),"",IF(K10="","",K10+1)))</f>
        <v>45787</v>
      </c>
      <c r="M11" s="226">
        <f>IF(M10&lt;$G5,"",IF(L10=EOMONTH(DATE($C8,$D8,1),0),"",IF(L10="","",L10+1)))</f>
        <v>45788</v>
      </c>
      <c r="N11" s="226">
        <f t="shared" si="1"/>
        <v>45789</v>
      </c>
      <c r="O11" s="226">
        <f t="shared" si="1"/>
        <v>45790</v>
      </c>
      <c r="P11" s="226">
        <f t="shared" si="1"/>
        <v>45791</v>
      </c>
      <c r="Q11" s="226">
        <f t="shared" si="1"/>
        <v>45792</v>
      </c>
      <c r="R11" s="226">
        <f t="shared" si="1"/>
        <v>45793</v>
      </c>
      <c r="S11" s="226">
        <f t="shared" si="1"/>
        <v>45794</v>
      </c>
      <c r="T11" s="226">
        <f t="shared" si="1"/>
        <v>45795</v>
      </c>
      <c r="U11" s="226">
        <f t="shared" si="1"/>
        <v>45796</v>
      </c>
      <c r="V11" s="226">
        <f t="shared" si="1"/>
        <v>45797</v>
      </c>
      <c r="W11" s="226">
        <f t="shared" si="1"/>
        <v>45798</v>
      </c>
      <c r="X11" s="226">
        <f t="shared" si="1"/>
        <v>45799</v>
      </c>
      <c r="Y11" s="226">
        <f t="shared" si="1"/>
        <v>45800</v>
      </c>
      <c r="Z11" s="226">
        <f t="shared" si="1"/>
        <v>45801</v>
      </c>
      <c r="AA11" s="226">
        <f>IF(AA10&lt;$G5,"",IF(Z10=EOMONTH(DATE($C8,$D8,1),0),"",IF(Z10="","",Z10+1)))</f>
        <v>45802</v>
      </c>
      <c r="AB11" s="226">
        <f>IF(AB10&lt;$G5,"",IF(AA10=EOMONTH(DATE($C8,$D8,1),0),"",IF(AA10="","",AA10+1)))</f>
        <v>45803</v>
      </c>
      <c r="AC11" s="226">
        <f t="shared" si="1"/>
        <v>45804</v>
      </c>
      <c r="AD11" s="226">
        <f t="shared" si="1"/>
        <v>45805</v>
      </c>
      <c r="AE11" s="226">
        <f t="shared" si="1"/>
        <v>45806</v>
      </c>
      <c r="AF11" s="226">
        <f>IF(AF10&lt;$G5,"",IF(AE10=EOMONTH(DATE($C8,$D8,1),0),"",IF(AE11="","",AE11+1)))</f>
        <v>45807</v>
      </c>
      <c r="AG11" s="226">
        <f>IF(AG10&lt;$G5,"",IF(AF11=EOMONTH(DATE($C8,$D8,1),0),"",IF(AF11="","",AF11+1)))</f>
        <v>45808</v>
      </c>
      <c r="AH11" s="227" t="s">
        <v>177</v>
      </c>
      <c r="AI11" s="228">
        <f>+COUNTIFS(C12:AG12,"土",C13:AG13,"")+COUNTIFS(C12:AG12,"日",C13:AG13,"")</f>
        <v>7</v>
      </c>
    </row>
    <row r="12" spans="2:37" x14ac:dyDescent="0.15">
      <c r="B12" s="220" t="s">
        <v>65</v>
      </c>
      <c r="C12" s="229" t="str">
        <f>IFERROR(TEXT(WEEKDAY(+C11),"aaa"),"")</f>
        <v/>
      </c>
      <c r="D12" s="229" t="str">
        <f t="shared" ref="D12:AG12" si="2">IFERROR(TEXT(WEEKDAY(+D11),"aaa"),"")</f>
        <v/>
      </c>
      <c r="E12" s="229" t="str">
        <f t="shared" si="2"/>
        <v/>
      </c>
      <c r="F12" s="229" t="str">
        <f t="shared" si="2"/>
        <v/>
      </c>
      <c r="G12" s="229" t="str">
        <f t="shared" si="2"/>
        <v/>
      </c>
      <c r="H12" s="229" t="str">
        <f>IFERROR(TEXT(WEEKDAY(+H11),"aaa"),"")</f>
        <v/>
      </c>
      <c r="I12" s="229" t="str">
        <f t="shared" si="2"/>
        <v/>
      </c>
      <c r="J12" s="229" t="str">
        <f t="shared" si="2"/>
        <v>木</v>
      </c>
      <c r="K12" s="229" t="str">
        <f t="shared" si="2"/>
        <v>金</v>
      </c>
      <c r="L12" s="229" t="str">
        <f t="shared" si="2"/>
        <v>土</v>
      </c>
      <c r="M12" s="229" t="str">
        <f t="shared" si="2"/>
        <v>日</v>
      </c>
      <c r="N12" s="229" t="str">
        <f t="shared" si="2"/>
        <v>月</v>
      </c>
      <c r="O12" s="229" t="str">
        <f t="shared" si="2"/>
        <v>火</v>
      </c>
      <c r="P12" s="229" t="str">
        <f t="shared" si="2"/>
        <v>水</v>
      </c>
      <c r="Q12" s="229" t="str">
        <f t="shared" si="2"/>
        <v>木</v>
      </c>
      <c r="R12" s="229" t="str">
        <f t="shared" si="2"/>
        <v>金</v>
      </c>
      <c r="S12" s="229" t="str">
        <f t="shared" si="2"/>
        <v>土</v>
      </c>
      <c r="T12" s="229" t="str">
        <f t="shared" si="2"/>
        <v>日</v>
      </c>
      <c r="U12" s="229" t="str">
        <f t="shared" si="2"/>
        <v>月</v>
      </c>
      <c r="V12" s="229" t="str">
        <f t="shared" si="2"/>
        <v>火</v>
      </c>
      <c r="W12" s="229" t="str">
        <f t="shared" si="2"/>
        <v>水</v>
      </c>
      <c r="X12" s="229" t="str">
        <f t="shared" si="2"/>
        <v>木</v>
      </c>
      <c r="Y12" s="229" t="str">
        <f t="shared" si="2"/>
        <v>金</v>
      </c>
      <c r="Z12" s="229" t="str">
        <f t="shared" si="2"/>
        <v>土</v>
      </c>
      <c r="AA12" s="229" t="str">
        <f t="shared" si="2"/>
        <v>日</v>
      </c>
      <c r="AB12" s="229" t="str">
        <f t="shared" si="2"/>
        <v>月</v>
      </c>
      <c r="AC12" s="229" t="str">
        <f t="shared" si="2"/>
        <v>火</v>
      </c>
      <c r="AD12" s="229" t="str">
        <f t="shared" si="2"/>
        <v>水</v>
      </c>
      <c r="AE12" s="229" t="str">
        <f t="shared" si="2"/>
        <v>木</v>
      </c>
      <c r="AF12" s="229" t="str">
        <f t="shared" si="2"/>
        <v>金</v>
      </c>
      <c r="AG12" s="229" t="str">
        <f t="shared" si="2"/>
        <v>土</v>
      </c>
      <c r="AH12" s="227" t="s">
        <v>178</v>
      </c>
      <c r="AI12" s="228">
        <f>+COUNTIF(C13:AG13,"夏休")+COUNTIF(C13:AG13,"冬休")+COUNTIF(C13:AG13,"中止")</f>
        <v>0</v>
      </c>
    </row>
    <row r="13" spans="2:37" ht="13.5" customHeight="1" x14ac:dyDescent="0.15">
      <c r="B13" s="566" t="s">
        <v>149</v>
      </c>
      <c r="C13" s="568"/>
      <c r="D13" s="563"/>
      <c r="E13" s="563"/>
      <c r="F13" s="563"/>
      <c r="G13" s="563"/>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563"/>
      <c r="AF13" s="563"/>
      <c r="AG13" s="589"/>
      <c r="AH13" s="230" t="s">
        <v>66</v>
      </c>
      <c r="AI13" s="231">
        <f>COUNT(C11:AG11)-AI12</f>
        <v>24</v>
      </c>
    </row>
    <row r="14" spans="2:37" ht="13.5" customHeight="1" x14ac:dyDescent="0.15">
      <c r="B14" s="567"/>
      <c r="C14" s="568"/>
      <c r="D14" s="563"/>
      <c r="E14" s="563"/>
      <c r="F14" s="563"/>
      <c r="G14" s="563"/>
      <c r="H14" s="563"/>
      <c r="I14" s="563"/>
      <c r="J14" s="563"/>
      <c r="K14" s="563"/>
      <c r="L14" s="563"/>
      <c r="M14" s="563"/>
      <c r="N14" s="563"/>
      <c r="O14" s="563"/>
      <c r="P14" s="563"/>
      <c r="Q14" s="563"/>
      <c r="R14" s="563"/>
      <c r="S14" s="563"/>
      <c r="T14" s="563"/>
      <c r="U14" s="563"/>
      <c r="V14" s="563"/>
      <c r="W14" s="563"/>
      <c r="X14" s="563"/>
      <c r="Y14" s="563"/>
      <c r="Z14" s="563"/>
      <c r="AA14" s="563"/>
      <c r="AB14" s="563"/>
      <c r="AC14" s="563"/>
      <c r="AD14" s="563"/>
      <c r="AE14" s="563"/>
      <c r="AF14" s="563"/>
      <c r="AG14" s="589"/>
      <c r="AH14" s="230" t="s">
        <v>67</v>
      </c>
      <c r="AI14" s="231">
        <f>+COUNTIF(C15:AG16,"休")</f>
        <v>7</v>
      </c>
      <c r="AJ14" s="232" t="str">
        <f>IF(AI15&gt;0.285,"",IF(AI14&lt;AI11,"←計画日数が足りません",""))</f>
        <v/>
      </c>
    </row>
    <row r="15" spans="2:37" ht="13.5" customHeight="1" x14ac:dyDescent="0.15">
      <c r="B15" s="590" t="s">
        <v>60</v>
      </c>
      <c r="C15" s="591"/>
      <c r="D15" s="588"/>
      <c r="E15" s="588"/>
      <c r="F15" s="588"/>
      <c r="G15" s="588"/>
      <c r="H15" s="588"/>
      <c r="I15" s="588"/>
      <c r="J15" s="588"/>
      <c r="K15" s="588"/>
      <c r="L15" s="588" t="s">
        <v>83</v>
      </c>
      <c r="M15" s="588" t="s">
        <v>83</v>
      </c>
      <c r="N15" s="588"/>
      <c r="O15" s="588"/>
      <c r="P15" s="588"/>
      <c r="Q15" s="588"/>
      <c r="R15" s="588"/>
      <c r="S15" s="588" t="s">
        <v>83</v>
      </c>
      <c r="T15" s="588" t="s">
        <v>83</v>
      </c>
      <c r="U15" s="588"/>
      <c r="V15" s="588"/>
      <c r="W15" s="588"/>
      <c r="X15" s="588"/>
      <c r="Y15" s="588"/>
      <c r="Z15" s="588" t="s">
        <v>83</v>
      </c>
      <c r="AA15" s="588" t="s">
        <v>83</v>
      </c>
      <c r="AB15" s="588"/>
      <c r="AC15" s="588"/>
      <c r="AD15" s="588"/>
      <c r="AE15" s="588"/>
      <c r="AF15" s="588"/>
      <c r="AG15" s="606" t="s">
        <v>83</v>
      </c>
      <c r="AH15" s="230" t="s">
        <v>68</v>
      </c>
      <c r="AI15" s="233">
        <f>+AI14/AI13</f>
        <v>0.29166666666666669</v>
      </c>
    </row>
    <row r="16" spans="2:37" x14ac:dyDescent="0.15">
      <c r="B16" s="590"/>
      <c r="C16" s="591"/>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606"/>
      <c r="AH16" s="230" t="s">
        <v>57</v>
      </c>
      <c r="AI16" s="231">
        <f>+COUNTA(C17:AG18)</f>
        <v>7</v>
      </c>
    </row>
    <row r="17" spans="2:38" x14ac:dyDescent="0.15">
      <c r="B17" s="594" t="s">
        <v>62</v>
      </c>
      <c r="C17" s="596"/>
      <c r="D17" s="592"/>
      <c r="E17" s="592"/>
      <c r="F17" s="592"/>
      <c r="G17" s="592"/>
      <c r="H17" s="592"/>
      <c r="I17" s="592"/>
      <c r="J17" s="592"/>
      <c r="K17" s="592"/>
      <c r="L17" s="592" t="s">
        <v>83</v>
      </c>
      <c r="M17" s="592" t="s">
        <v>83</v>
      </c>
      <c r="N17" s="592"/>
      <c r="O17" s="592"/>
      <c r="P17" s="592"/>
      <c r="Q17" s="592"/>
      <c r="R17" s="592"/>
      <c r="S17" s="592" t="s">
        <v>83</v>
      </c>
      <c r="T17" s="592" t="s">
        <v>83</v>
      </c>
      <c r="U17" s="592"/>
      <c r="V17" s="592"/>
      <c r="W17" s="592"/>
      <c r="X17" s="592"/>
      <c r="Y17" s="592"/>
      <c r="Z17" s="592" t="s">
        <v>83</v>
      </c>
      <c r="AA17" s="592" t="s">
        <v>83</v>
      </c>
      <c r="AB17" s="592"/>
      <c r="AC17" s="592"/>
      <c r="AD17" s="592"/>
      <c r="AE17" s="592"/>
      <c r="AF17" s="592"/>
      <c r="AG17" s="609" t="s">
        <v>83</v>
      </c>
      <c r="AH17" s="234" t="s">
        <v>69</v>
      </c>
      <c r="AI17" s="235">
        <f>+AI16/AI13</f>
        <v>0.29166666666666669</v>
      </c>
      <c r="AL17" s="199">
        <f>+COUNTIF(C15:AG16,"休")</f>
        <v>7</v>
      </c>
    </row>
    <row r="18" spans="2:38" x14ac:dyDescent="0.15">
      <c r="B18" s="595"/>
      <c r="C18" s="597"/>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610"/>
      <c r="AH18" s="236" t="s">
        <v>153</v>
      </c>
      <c r="AI18" s="237" t="str">
        <f>IF(7&gt;AI13,"対象外",IF(AI16&gt;=AI11,"OK","NG"))</f>
        <v>OK</v>
      </c>
      <c r="AJ18" s="232" t="str">
        <f>IF(AI18="対象外","←７日間に満たない期間は達成判定の対象外",IF(AI18="NG","←月単位未達成","←月単位達成"))</f>
        <v>←月単位達成</v>
      </c>
      <c r="AL18" s="238" t="str">
        <f>IF(7&gt;AI13,"対象外",IF(AL17&gt;=AI11,"OK","NG"))</f>
        <v>OK</v>
      </c>
    </row>
    <row r="19" spans="2:38" hidden="1" x14ac:dyDescent="0.15">
      <c r="B19" s="239" t="s">
        <v>207</v>
      </c>
      <c r="C19" s="240" t="e">
        <f>IF(AND(DAY(C11)&gt;=22,DAY(C11)&lt;=28,C12="土"),1,0)</f>
        <v>#VALUE!</v>
      </c>
      <c r="D19" s="240" t="e">
        <f t="shared" ref="D19:AG19" si="3">IF(AND(DAY(D11)&gt;=22,DAY(D11)&lt;=28,D12="土"),1,0)</f>
        <v>#VALUE!</v>
      </c>
      <c r="E19" s="240" t="e">
        <f t="shared" si="3"/>
        <v>#VALUE!</v>
      </c>
      <c r="F19" s="240" t="e">
        <f t="shared" si="3"/>
        <v>#VALUE!</v>
      </c>
      <c r="G19" s="240" t="e">
        <f t="shared" si="3"/>
        <v>#VALUE!</v>
      </c>
      <c r="H19" s="240" t="e">
        <f t="shared" si="3"/>
        <v>#VALUE!</v>
      </c>
      <c r="I19" s="240" t="e">
        <f t="shared" si="3"/>
        <v>#VALUE!</v>
      </c>
      <c r="J19" s="240">
        <f t="shared" si="3"/>
        <v>0</v>
      </c>
      <c r="K19" s="240">
        <f t="shared" si="3"/>
        <v>0</v>
      </c>
      <c r="L19" s="240">
        <f t="shared" si="3"/>
        <v>0</v>
      </c>
      <c r="M19" s="240">
        <f t="shared" si="3"/>
        <v>0</v>
      </c>
      <c r="N19" s="240">
        <f t="shared" si="3"/>
        <v>0</v>
      </c>
      <c r="O19" s="240">
        <f t="shared" si="3"/>
        <v>0</v>
      </c>
      <c r="P19" s="240">
        <f t="shared" si="3"/>
        <v>0</v>
      </c>
      <c r="Q19" s="240">
        <f t="shared" si="3"/>
        <v>0</v>
      </c>
      <c r="R19" s="240">
        <f t="shared" si="3"/>
        <v>0</v>
      </c>
      <c r="S19" s="240">
        <f t="shared" si="3"/>
        <v>0</v>
      </c>
      <c r="T19" s="240">
        <f t="shared" si="3"/>
        <v>0</v>
      </c>
      <c r="U19" s="240">
        <f t="shared" si="3"/>
        <v>0</v>
      </c>
      <c r="V19" s="240">
        <f t="shared" si="3"/>
        <v>0</v>
      </c>
      <c r="W19" s="240">
        <f t="shared" si="3"/>
        <v>0</v>
      </c>
      <c r="X19" s="240">
        <f t="shared" si="3"/>
        <v>0</v>
      </c>
      <c r="Y19" s="240">
        <f t="shared" si="3"/>
        <v>0</v>
      </c>
      <c r="Z19" s="240">
        <f t="shared" si="3"/>
        <v>1</v>
      </c>
      <c r="AA19" s="240">
        <f t="shared" si="3"/>
        <v>0</v>
      </c>
      <c r="AB19" s="240">
        <f t="shared" si="3"/>
        <v>0</v>
      </c>
      <c r="AC19" s="240">
        <f t="shared" si="3"/>
        <v>0</v>
      </c>
      <c r="AD19" s="240">
        <f t="shared" si="3"/>
        <v>0</v>
      </c>
      <c r="AE19" s="240">
        <f>IF(AND(DAY(AE11)&gt;=22,DAY(AE11)&lt;=28,AE12="土"),1,0)</f>
        <v>0</v>
      </c>
      <c r="AF19" s="240">
        <f t="shared" si="3"/>
        <v>0</v>
      </c>
      <c r="AG19" s="240">
        <f t="shared" si="3"/>
        <v>0</v>
      </c>
      <c r="AH19" s="241" t="s">
        <v>179</v>
      </c>
      <c r="AI19" s="242">
        <f>_xlfn.AGGREGATE(9,6,C19:AG19)</f>
        <v>1</v>
      </c>
      <c r="AJ19" s="232"/>
    </row>
    <row r="20" spans="2:38" hidden="1" x14ac:dyDescent="0.15">
      <c r="B20" s="239" t="s">
        <v>208</v>
      </c>
      <c r="C20" s="243" t="e">
        <f>IF(AND(DAY(C11)&gt;=22,DAY(C11)&lt;=28,C12="土",OR(C17="休",C17="雨")),1,0)</f>
        <v>#VALUE!</v>
      </c>
      <c r="D20" s="243" t="e">
        <f t="shared" ref="D20:AG20" si="4">IF(AND(DAY(D11)&gt;=22,DAY(D11)&lt;=28,D12="土",OR(D17="休",D17="雨")),1,0)</f>
        <v>#VALUE!</v>
      </c>
      <c r="E20" s="243" t="e">
        <f t="shared" si="4"/>
        <v>#VALUE!</v>
      </c>
      <c r="F20" s="243" t="e">
        <f t="shared" si="4"/>
        <v>#VALUE!</v>
      </c>
      <c r="G20" s="243" t="e">
        <f t="shared" si="4"/>
        <v>#VALUE!</v>
      </c>
      <c r="H20" s="243" t="e">
        <f t="shared" si="4"/>
        <v>#VALUE!</v>
      </c>
      <c r="I20" s="243" t="e">
        <f t="shared" si="4"/>
        <v>#VALUE!</v>
      </c>
      <c r="J20" s="243">
        <f t="shared" si="4"/>
        <v>0</v>
      </c>
      <c r="K20" s="243">
        <f t="shared" si="4"/>
        <v>0</v>
      </c>
      <c r="L20" s="243">
        <f t="shared" si="4"/>
        <v>0</v>
      </c>
      <c r="M20" s="243">
        <f t="shared" si="4"/>
        <v>0</v>
      </c>
      <c r="N20" s="243">
        <f t="shared" si="4"/>
        <v>0</v>
      </c>
      <c r="O20" s="243">
        <f t="shared" si="4"/>
        <v>0</v>
      </c>
      <c r="P20" s="243">
        <f t="shared" si="4"/>
        <v>0</v>
      </c>
      <c r="Q20" s="243">
        <f t="shared" si="4"/>
        <v>0</v>
      </c>
      <c r="R20" s="243">
        <f t="shared" si="4"/>
        <v>0</v>
      </c>
      <c r="S20" s="243">
        <f t="shared" si="4"/>
        <v>0</v>
      </c>
      <c r="T20" s="243">
        <f t="shared" si="4"/>
        <v>0</v>
      </c>
      <c r="U20" s="243">
        <f t="shared" si="4"/>
        <v>0</v>
      </c>
      <c r="V20" s="243">
        <f t="shared" si="4"/>
        <v>0</v>
      </c>
      <c r="W20" s="243">
        <f t="shared" si="4"/>
        <v>0</v>
      </c>
      <c r="X20" s="243">
        <f t="shared" si="4"/>
        <v>0</v>
      </c>
      <c r="Y20" s="243">
        <f t="shared" si="4"/>
        <v>0</v>
      </c>
      <c r="Z20" s="243">
        <f t="shared" si="4"/>
        <v>1</v>
      </c>
      <c r="AA20" s="243">
        <f t="shared" si="4"/>
        <v>0</v>
      </c>
      <c r="AB20" s="243">
        <f t="shared" si="4"/>
        <v>0</v>
      </c>
      <c r="AC20" s="243">
        <f t="shared" si="4"/>
        <v>0</v>
      </c>
      <c r="AD20" s="243">
        <f t="shared" si="4"/>
        <v>0</v>
      </c>
      <c r="AE20" s="243">
        <f t="shared" si="4"/>
        <v>0</v>
      </c>
      <c r="AF20" s="243">
        <f t="shared" si="4"/>
        <v>0</v>
      </c>
      <c r="AG20" s="243">
        <f t="shared" si="4"/>
        <v>0</v>
      </c>
      <c r="AH20" s="241" t="s">
        <v>180</v>
      </c>
      <c r="AI20" s="242">
        <f>_xlfn.AGGREGATE(9,6,C20:AG20)</f>
        <v>1</v>
      </c>
      <c r="AJ20" s="232"/>
    </row>
    <row r="21" spans="2:38" hidden="1" x14ac:dyDescent="0.15">
      <c r="B21" s="239" t="s">
        <v>209</v>
      </c>
      <c r="C21" s="240" t="e">
        <f>IF(AND(DAY(C11)&gt;=8,DAY(C11)&lt;=14,C12="土"),1,0)</f>
        <v>#VALUE!</v>
      </c>
      <c r="D21" s="240" t="e">
        <f t="shared" ref="D21:AG21" si="5">IF(AND(DAY(D11)&gt;=8,DAY(D11)&lt;=14,D12="土"),1,0)</f>
        <v>#VALUE!</v>
      </c>
      <c r="E21" s="240" t="e">
        <f t="shared" si="5"/>
        <v>#VALUE!</v>
      </c>
      <c r="F21" s="240" t="e">
        <f t="shared" si="5"/>
        <v>#VALUE!</v>
      </c>
      <c r="G21" s="240" t="e">
        <f t="shared" si="5"/>
        <v>#VALUE!</v>
      </c>
      <c r="H21" s="240" t="e">
        <f t="shared" si="5"/>
        <v>#VALUE!</v>
      </c>
      <c r="I21" s="240" t="e">
        <f t="shared" si="5"/>
        <v>#VALUE!</v>
      </c>
      <c r="J21" s="240">
        <f t="shared" si="5"/>
        <v>0</v>
      </c>
      <c r="K21" s="240">
        <f t="shared" si="5"/>
        <v>0</v>
      </c>
      <c r="L21" s="240">
        <f t="shared" si="5"/>
        <v>1</v>
      </c>
      <c r="M21" s="240">
        <f t="shared" si="5"/>
        <v>0</v>
      </c>
      <c r="N21" s="240">
        <f t="shared" si="5"/>
        <v>0</v>
      </c>
      <c r="O21" s="240">
        <f t="shared" si="5"/>
        <v>0</v>
      </c>
      <c r="P21" s="240">
        <f t="shared" si="5"/>
        <v>0</v>
      </c>
      <c r="Q21" s="240">
        <f t="shared" si="5"/>
        <v>0</v>
      </c>
      <c r="R21" s="240">
        <f t="shared" si="5"/>
        <v>0</v>
      </c>
      <c r="S21" s="240">
        <f t="shared" si="5"/>
        <v>0</v>
      </c>
      <c r="T21" s="240">
        <f t="shared" si="5"/>
        <v>0</v>
      </c>
      <c r="U21" s="240">
        <f t="shared" si="5"/>
        <v>0</v>
      </c>
      <c r="V21" s="240">
        <f t="shared" si="5"/>
        <v>0</v>
      </c>
      <c r="W21" s="240">
        <f t="shared" si="5"/>
        <v>0</v>
      </c>
      <c r="X21" s="240">
        <f t="shared" si="5"/>
        <v>0</v>
      </c>
      <c r="Y21" s="240">
        <f t="shared" si="5"/>
        <v>0</v>
      </c>
      <c r="Z21" s="240">
        <f t="shared" si="5"/>
        <v>0</v>
      </c>
      <c r="AA21" s="240">
        <f t="shared" si="5"/>
        <v>0</v>
      </c>
      <c r="AB21" s="240">
        <f t="shared" si="5"/>
        <v>0</v>
      </c>
      <c r="AC21" s="240">
        <f t="shared" si="5"/>
        <v>0</v>
      </c>
      <c r="AD21" s="240">
        <f t="shared" si="5"/>
        <v>0</v>
      </c>
      <c r="AE21" s="240">
        <f t="shared" si="5"/>
        <v>0</v>
      </c>
      <c r="AF21" s="240">
        <f t="shared" si="5"/>
        <v>0</v>
      </c>
      <c r="AG21" s="240">
        <f t="shared" si="5"/>
        <v>0</v>
      </c>
      <c r="AH21" s="241" t="s">
        <v>179</v>
      </c>
      <c r="AI21" s="242">
        <f>_xlfn.AGGREGATE(9,6,C21:AG21)</f>
        <v>1</v>
      </c>
      <c r="AJ21" s="232"/>
    </row>
    <row r="22" spans="2:38" hidden="1" x14ac:dyDescent="0.15">
      <c r="B22" s="239" t="s">
        <v>210</v>
      </c>
      <c r="C22" s="243" t="e">
        <f>IF(AND(DAY(C11)&gt;=8,DAY(C11)&lt;=14,C12="土",OR(C17="休",C17="雨")),1,0)</f>
        <v>#VALUE!</v>
      </c>
      <c r="D22" s="243" t="e">
        <f t="shared" ref="D22:AG22" si="6">IF(AND(DAY(D11)&gt;=8,DAY(D11)&lt;=14,D12="土",OR(D17="休",D17="雨")),1,0)</f>
        <v>#VALUE!</v>
      </c>
      <c r="E22" s="243" t="e">
        <f t="shared" si="6"/>
        <v>#VALUE!</v>
      </c>
      <c r="F22" s="243" t="e">
        <f t="shared" si="6"/>
        <v>#VALUE!</v>
      </c>
      <c r="G22" s="243" t="e">
        <f t="shared" si="6"/>
        <v>#VALUE!</v>
      </c>
      <c r="H22" s="243" t="e">
        <f t="shared" si="6"/>
        <v>#VALUE!</v>
      </c>
      <c r="I22" s="243" t="e">
        <f t="shared" si="6"/>
        <v>#VALUE!</v>
      </c>
      <c r="J22" s="243">
        <f t="shared" si="6"/>
        <v>0</v>
      </c>
      <c r="K22" s="243">
        <f t="shared" si="6"/>
        <v>0</v>
      </c>
      <c r="L22" s="243">
        <f t="shared" si="6"/>
        <v>1</v>
      </c>
      <c r="M22" s="243">
        <f t="shared" si="6"/>
        <v>0</v>
      </c>
      <c r="N22" s="243">
        <f t="shared" si="6"/>
        <v>0</v>
      </c>
      <c r="O22" s="243">
        <f t="shared" si="6"/>
        <v>0</v>
      </c>
      <c r="P22" s="243">
        <f t="shared" si="6"/>
        <v>0</v>
      </c>
      <c r="Q22" s="243">
        <f t="shared" si="6"/>
        <v>0</v>
      </c>
      <c r="R22" s="243">
        <f t="shared" si="6"/>
        <v>0</v>
      </c>
      <c r="S22" s="243">
        <f t="shared" si="6"/>
        <v>0</v>
      </c>
      <c r="T22" s="243">
        <f t="shared" si="6"/>
        <v>0</v>
      </c>
      <c r="U22" s="243">
        <f t="shared" si="6"/>
        <v>0</v>
      </c>
      <c r="V22" s="243">
        <f t="shared" si="6"/>
        <v>0</v>
      </c>
      <c r="W22" s="243">
        <f t="shared" si="6"/>
        <v>0</v>
      </c>
      <c r="X22" s="243">
        <f t="shared" si="6"/>
        <v>0</v>
      </c>
      <c r="Y22" s="243">
        <f t="shared" si="6"/>
        <v>0</v>
      </c>
      <c r="Z22" s="243">
        <f t="shared" si="6"/>
        <v>0</v>
      </c>
      <c r="AA22" s="243">
        <f t="shared" si="6"/>
        <v>0</v>
      </c>
      <c r="AB22" s="243">
        <f t="shared" si="6"/>
        <v>0</v>
      </c>
      <c r="AC22" s="243">
        <f t="shared" si="6"/>
        <v>0</v>
      </c>
      <c r="AD22" s="243">
        <f t="shared" si="6"/>
        <v>0</v>
      </c>
      <c r="AE22" s="243">
        <f t="shared" si="6"/>
        <v>0</v>
      </c>
      <c r="AF22" s="243">
        <f t="shared" si="6"/>
        <v>0</v>
      </c>
      <c r="AG22" s="243">
        <f t="shared" si="6"/>
        <v>0</v>
      </c>
      <c r="AH22" s="241" t="s">
        <v>180</v>
      </c>
      <c r="AI22" s="242">
        <f>_xlfn.AGGREGATE(9,6,C22:AG22)</f>
        <v>1</v>
      </c>
      <c r="AJ22" s="232"/>
    </row>
    <row r="23" spans="2:38" x14ac:dyDescent="0.15">
      <c r="C23" s="244"/>
      <c r="D23" s="244"/>
      <c r="E23" s="244"/>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row>
    <row r="24" spans="2:38" hidden="1" x14ac:dyDescent="0.15">
      <c r="C24" s="199">
        <f>YEAR(C27)</f>
        <v>2025</v>
      </c>
      <c r="D24" s="199">
        <f>MONTH(C27)</f>
        <v>6</v>
      </c>
    </row>
    <row r="25" spans="2:38" x14ac:dyDescent="0.15">
      <c r="B25" s="203" t="s">
        <v>141</v>
      </c>
      <c r="C25" s="598">
        <f>C27</f>
        <v>45809</v>
      </c>
      <c r="D25" s="564"/>
      <c r="E25" s="564"/>
      <c r="F25" s="564"/>
      <c r="G25" s="564"/>
      <c r="H25" s="564"/>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5"/>
    </row>
    <row r="26" spans="2:38" hidden="1" x14ac:dyDescent="0.15">
      <c r="B26" s="245"/>
      <c r="C26" s="226">
        <f>DATE($C24,$D24,1)</f>
        <v>45809</v>
      </c>
      <c r="D26" s="226">
        <f>C26+1</f>
        <v>45810</v>
      </c>
      <c r="E26" s="226">
        <f t="shared" ref="E26:AG26" si="7">D26+1</f>
        <v>45811</v>
      </c>
      <c r="F26" s="226">
        <f t="shared" si="7"/>
        <v>45812</v>
      </c>
      <c r="G26" s="226">
        <f t="shared" si="7"/>
        <v>45813</v>
      </c>
      <c r="H26" s="226">
        <f t="shared" si="7"/>
        <v>45814</v>
      </c>
      <c r="I26" s="226">
        <f t="shared" si="7"/>
        <v>45815</v>
      </c>
      <c r="J26" s="226">
        <f t="shared" si="7"/>
        <v>45816</v>
      </c>
      <c r="K26" s="226">
        <f t="shared" si="7"/>
        <v>45817</v>
      </c>
      <c r="L26" s="226">
        <f t="shared" si="7"/>
        <v>45818</v>
      </c>
      <c r="M26" s="226">
        <f t="shared" si="7"/>
        <v>45819</v>
      </c>
      <c r="N26" s="226">
        <f t="shared" si="7"/>
        <v>45820</v>
      </c>
      <c r="O26" s="226">
        <f t="shared" si="7"/>
        <v>45821</v>
      </c>
      <c r="P26" s="226">
        <f t="shared" si="7"/>
        <v>45822</v>
      </c>
      <c r="Q26" s="226">
        <f t="shared" si="7"/>
        <v>45823</v>
      </c>
      <c r="R26" s="226">
        <f t="shared" si="7"/>
        <v>45824</v>
      </c>
      <c r="S26" s="226">
        <f t="shared" si="7"/>
        <v>45825</v>
      </c>
      <c r="T26" s="226">
        <f t="shared" si="7"/>
        <v>45826</v>
      </c>
      <c r="U26" s="226">
        <f t="shared" si="7"/>
        <v>45827</v>
      </c>
      <c r="V26" s="226">
        <f t="shared" si="7"/>
        <v>45828</v>
      </c>
      <c r="W26" s="226">
        <f t="shared" si="7"/>
        <v>45829</v>
      </c>
      <c r="X26" s="226">
        <f t="shared" si="7"/>
        <v>45830</v>
      </c>
      <c r="Y26" s="226">
        <f t="shared" si="7"/>
        <v>45831</v>
      </c>
      <c r="Z26" s="226">
        <f t="shared" si="7"/>
        <v>45832</v>
      </c>
      <c r="AA26" s="226">
        <f t="shared" si="7"/>
        <v>45833</v>
      </c>
      <c r="AB26" s="226">
        <f t="shared" si="7"/>
        <v>45834</v>
      </c>
      <c r="AC26" s="226">
        <f t="shared" si="7"/>
        <v>45835</v>
      </c>
      <c r="AD26" s="226">
        <f t="shared" si="7"/>
        <v>45836</v>
      </c>
      <c r="AE26" s="226">
        <f t="shared" si="7"/>
        <v>45837</v>
      </c>
      <c r="AF26" s="226">
        <f t="shared" si="7"/>
        <v>45838</v>
      </c>
      <c r="AG26" s="226">
        <f t="shared" si="7"/>
        <v>45839</v>
      </c>
      <c r="AH26" s="246"/>
      <c r="AI26" s="247"/>
    </row>
    <row r="27" spans="2:38" x14ac:dyDescent="0.15">
      <c r="B27" s="248" t="s">
        <v>145</v>
      </c>
      <c r="C27" s="249">
        <f>IF(EDATE(C10,1)&gt;$G$6,"",EDATE(C10,1))</f>
        <v>45809</v>
      </c>
      <c r="D27" s="226">
        <f>IF(D26&gt;$G$6,"",IF(C27=EOMONTH(DATE($C24,$D24,1),0),"",IF(C27="","",C27+1)))</f>
        <v>45810</v>
      </c>
      <c r="E27" s="226">
        <f t="shared" ref="E27:AG27" si="8">IF(E26&gt;$G$6,"",IF(D27=EOMONTH(DATE($C24,$D24,1),0),"",IF(D27="","",D27+1)))</f>
        <v>45811</v>
      </c>
      <c r="F27" s="226">
        <f t="shared" si="8"/>
        <v>45812</v>
      </c>
      <c r="G27" s="226">
        <f t="shared" si="8"/>
        <v>45813</v>
      </c>
      <c r="H27" s="226">
        <f t="shared" si="8"/>
        <v>45814</v>
      </c>
      <c r="I27" s="226">
        <f t="shared" si="8"/>
        <v>45815</v>
      </c>
      <c r="J27" s="226">
        <f t="shared" si="8"/>
        <v>45816</v>
      </c>
      <c r="K27" s="226">
        <f t="shared" si="8"/>
        <v>45817</v>
      </c>
      <c r="L27" s="226">
        <f t="shared" si="8"/>
        <v>45818</v>
      </c>
      <c r="M27" s="226">
        <f t="shared" si="8"/>
        <v>45819</v>
      </c>
      <c r="N27" s="226">
        <f t="shared" si="8"/>
        <v>45820</v>
      </c>
      <c r="O27" s="226">
        <f t="shared" si="8"/>
        <v>45821</v>
      </c>
      <c r="P27" s="226">
        <f t="shared" si="8"/>
        <v>45822</v>
      </c>
      <c r="Q27" s="226">
        <f t="shared" si="8"/>
        <v>45823</v>
      </c>
      <c r="R27" s="226">
        <f t="shared" si="8"/>
        <v>45824</v>
      </c>
      <c r="S27" s="226">
        <f t="shared" si="8"/>
        <v>45825</v>
      </c>
      <c r="T27" s="226">
        <f t="shared" si="8"/>
        <v>45826</v>
      </c>
      <c r="U27" s="226">
        <f t="shared" si="8"/>
        <v>45827</v>
      </c>
      <c r="V27" s="226">
        <f t="shared" si="8"/>
        <v>45828</v>
      </c>
      <c r="W27" s="226">
        <f t="shared" si="8"/>
        <v>45829</v>
      </c>
      <c r="X27" s="226">
        <f t="shared" si="8"/>
        <v>45830</v>
      </c>
      <c r="Y27" s="226">
        <f t="shared" si="8"/>
        <v>45831</v>
      </c>
      <c r="Z27" s="226">
        <f t="shared" si="8"/>
        <v>45832</v>
      </c>
      <c r="AA27" s="226">
        <f>IF(AA26&gt;$G$6,"",IF(Z27=EOMONTH(DATE($C24,$D24,1),0),"",IF(Z27="","",Z27+1)))</f>
        <v>45833</v>
      </c>
      <c r="AB27" s="226">
        <f t="shared" si="8"/>
        <v>45834</v>
      </c>
      <c r="AC27" s="226">
        <f t="shared" si="8"/>
        <v>45835</v>
      </c>
      <c r="AD27" s="226">
        <f t="shared" si="8"/>
        <v>45836</v>
      </c>
      <c r="AE27" s="226">
        <f t="shared" si="8"/>
        <v>45837</v>
      </c>
      <c r="AF27" s="226">
        <f t="shared" si="8"/>
        <v>45838</v>
      </c>
      <c r="AG27" s="226" t="str">
        <f t="shared" si="8"/>
        <v/>
      </c>
      <c r="AH27" s="227" t="s">
        <v>177</v>
      </c>
      <c r="AI27" s="228">
        <f>+COUNTIFS(C28:AG28,"土",C29:AG29,"")+COUNTIFS(C28:AG28,"日",C29:AG29,"")</f>
        <v>9</v>
      </c>
    </row>
    <row r="28" spans="2:38" x14ac:dyDescent="0.15">
      <c r="B28" s="220" t="s">
        <v>65</v>
      </c>
      <c r="C28" s="229" t="str">
        <f>IFERROR(TEXT(WEEKDAY(+C27),"aaa"),"")</f>
        <v>日</v>
      </c>
      <c r="D28" s="229" t="str">
        <f t="shared" ref="D28:AG28" si="9">IFERROR(TEXT(WEEKDAY(+D27),"aaa"),"")</f>
        <v>月</v>
      </c>
      <c r="E28" s="229" t="str">
        <f t="shared" si="9"/>
        <v>火</v>
      </c>
      <c r="F28" s="229" t="str">
        <f t="shared" si="9"/>
        <v>水</v>
      </c>
      <c r="G28" s="229" t="str">
        <f t="shared" si="9"/>
        <v>木</v>
      </c>
      <c r="H28" s="229" t="str">
        <f t="shared" si="9"/>
        <v>金</v>
      </c>
      <c r="I28" s="229" t="str">
        <f t="shared" si="9"/>
        <v>土</v>
      </c>
      <c r="J28" s="229" t="str">
        <f t="shared" si="9"/>
        <v>日</v>
      </c>
      <c r="K28" s="229" t="str">
        <f t="shared" si="9"/>
        <v>月</v>
      </c>
      <c r="L28" s="229" t="str">
        <f t="shared" si="9"/>
        <v>火</v>
      </c>
      <c r="M28" s="229" t="str">
        <f t="shared" si="9"/>
        <v>水</v>
      </c>
      <c r="N28" s="229" t="str">
        <f t="shared" si="9"/>
        <v>木</v>
      </c>
      <c r="O28" s="229" t="str">
        <f t="shared" si="9"/>
        <v>金</v>
      </c>
      <c r="P28" s="229" t="str">
        <f t="shared" si="9"/>
        <v>土</v>
      </c>
      <c r="Q28" s="229" t="str">
        <f t="shared" si="9"/>
        <v>日</v>
      </c>
      <c r="R28" s="229" t="str">
        <f t="shared" si="9"/>
        <v>月</v>
      </c>
      <c r="S28" s="229" t="str">
        <f t="shared" si="9"/>
        <v>火</v>
      </c>
      <c r="T28" s="229" t="str">
        <f t="shared" si="9"/>
        <v>水</v>
      </c>
      <c r="U28" s="229" t="str">
        <f t="shared" si="9"/>
        <v>木</v>
      </c>
      <c r="V28" s="229" t="str">
        <f t="shared" si="9"/>
        <v>金</v>
      </c>
      <c r="W28" s="229" t="str">
        <f t="shared" si="9"/>
        <v>土</v>
      </c>
      <c r="X28" s="229" t="str">
        <f t="shared" si="9"/>
        <v>日</v>
      </c>
      <c r="Y28" s="229" t="str">
        <f t="shared" si="9"/>
        <v>月</v>
      </c>
      <c r="Z28" s="229" t="str">
        <f t="shared" si="9"/>
        <v>火</v>
      </c>
      <c r="AA28" s="229" t="str">
        <f>IFERROR(TEXT(WEEKDAY(+AA27),"aaa"),"")</f>
        <v>水</v>
      </c>
      <c r="AB28" s="229" t="str">
        <f t="shared" si="9"/>
        <v>木</v>
      </c>
      <c r="AC28" s="229" t="str">
        <f t="shared" si="9"/>
        <v>金</v>
      </c>
      <c r="AD28" s="229" t="str">
        <f t="shared" si="9"/>
        <v>土</v>
      </c>
      <c r="AE28" s="229" t="str">
        <f t="shared" si="9"/>
        <v>日</v>
      </c>
      <c r="AF28" s="229" t="str">
        <f t="shared" si="9"/>
        <v>月</v>
      </c>
      <c r="AG28" s="229" t="str">
        <f t="shared" si="9"/>
        <v/>
      </c>
      <c r="AH28" s="227" t="s">
        <v>178</v>
      </c>
      <c r="AI28" s="228">
        <f>+COUNTIF(C29:AG29,"夏休")+COUNTIF(C29:AG29,"冬休")+COUNTIF(C29:AG29,"中止")</f>
        <v>0</v>
      </c>
    </row>
    <row r="29" spans="2:38" ht="13.5" customHeight="1" x14ac:dyDescent="0.15">
      <c r="B29" s="566" t="s">
        <v>149</v>
      </c>
      <c r="C29" s="568"/>
      <c r="D29" s="563"/>
      <c r="E29" s="563"/>
      <c r="F29" s="563"/>
      <c r="G29" s="563"/>
      <c r="H29" s="563"/>
      <c r="I29" s="563"/>
      <c r="J29" s="563"/>
      <c r="K29" s="563"/>
      <c r="L29" s="563"/>
      <c r="M29" s="563"/>
      <c r="N29" s="563"/>
      <c r="O29" s="563"/>
      <c r="P29" s="563"/>
      <c r="Q29" s="563"/>
      <c r="R29" s="563"/>
      <c r="S29" s="563"/>
      <c r="T29" s="563"/>
      <c r="U29" s="563"/>
      <c r="V29" s="563"/>
      <c r="W29" s="563"/>
      <c r="X29" s="563"/>
      <c r="Y29" s="563"/>
      <c r="Z29" s="563"/>
      <c r="AA29" s="563"/>
      <c r="AB29" s="563"/>
      <c r="AC29" s="563"/>
      <c r="AD29" s="563"/>
      <c r="AE29" s="563"/>
      <c r="AF29" s="563"/>
      <c r="AG29" s="589"/>
      <c r="AH29" s="230" t="s">
        <v>66</v>
      </c>
      <c r="AI29" s="231">
        <f>COUNT(C27:AG27)-AI28</f>
        <v>30</v>
      </c>
    </row>
    <row r="30" spans="2:38" ht="13.5" customHeight="1" x14ac:dyDescent="0.15">
      <c r="B30" s="567"/>
      <c r="C30" s="568"/>
      <c r="D30" s="563"/>
      <c r="E30" s="563"/>
      <c r="F30" s="563"/>
      <c r="G30" s="563"/>
      <c r="H30" s="563"/>
      <c r="I30" s="563"/>
      <c r="J30" s="563"/>
      <c r="K30" s="563"/>
      <c r="L30" s="563"/>
      <c r="M30" s="563"/>
      <c r="N30" s="563"/>
      <c r="O30" s="563"/>
      <c r="P30" s="563"/>
      <c r="Q30" s="563"/>
      <c r="R30" s="563"/>
      <c r="S30" s="563"/>
      <c r="T30" s="563"/>
      <c r="U30" s="563"/>
      <c r="V30" s="563"/>
      <c r="W30" s="563"/>
      <c r="X30" s="563"/>
      <c r="Y30" s="563"/>
      <c r="Z30" s="563"/>
      <c r="AA30" s="563"/>
      <c r="AB30" s="563"/>
      <c r="AC30" s="563"/>
      <c r="AD30" s="563"/>
      <c r="AE30" s="563"/>
      <c r="AF30" s="563"/>
      <c r="AG30" s="589"/>
      <c r="AH30" s="230" t="s">
        <v>67</v>
      </c>
      <c r="AI30" s="231">
        <f>+COUNTIF(C31:AG32,"休")</f>
        <v>9</v>
      </c>
      <c r="AJ30" s="232" t="str">
        <f>IF(AI31&gt;0.285,"",IF(AI30&lt;AI27,"←計画日数が足りません",""))</f>
        <v/>
      </c>
    </row>
    <row r="31" spans="2:38" ht="13.5" customHeight="1" x14ac:dyDescent="0.15">
      <c r="B31" s="590" t="s">
        <v>60</v>
      </c>
      <c r="C31" s="601" t="s">
        <v>83</v>
      </c>
      <c r="D31" s="603"/>
      <c r="E31" s="599"/>
      <c r="F31" s="599"/>
      <c r="G31" s="603"/>
      <c r="H31" s="588"/>
      <c r="I31" s="588" t="s">
        <v>83</v>
      </c>
      <c r="J31" s="588" t="s">
        <v>83</v>
      </c>
      <c r="K31" s="588"/>
      <c r="L31" s="599"/>
      <c r="M31" s="599"/>
      <c r="N31" s="603"/>
      <c r="O31" s="588"/>
      <c r="P31" s="588" t="s">
        <v>83</v>
      </c>
      <c r="Q31" s="588" t="s">
        <v>83</v>
      </c>
      <c r="R31" s="588"/>
      <c r="S31" s="599"/>
      <c r="T31" s="603"/>
      <c r="U31" s="603"/>
      <c r="V31" s="588"/>
      <c r="W31" s="588" t="s">
        <v>83</v>
      </c>
      <c r="X31" s="588" t="s">
        <v>83</v>
      </c>
      <c r="Y31" s="588"/>
      <c r="Z31" s="592"/>
      <c r="AA31" s="592"/>
      <c r="AB31" s="588"/>
      <c r="AC31" s="588"/>
      <c r="AD31" s="588" t="s">
        <v>83</v>
      </c>
      <c r="AE31" s="588" t="s">
        <v>83</v>
      </c>
      <c r="AF31" s="588"/>
      <c r="AG31" s="606"/>
      <c r="AH31" s="230" t="s">
        <v>68</v>
      </c>
      <c r="AI31" s="233">
        <f>+AI30/AI29</f>
        <v>0.3</v>
      </c>
    </row>
    <row r="32" spans="2:38" x14ac:dyDescent="0.15">
      <c r="B32" s="590"/>
      <c r="C32" s="602"/>
      <c r="D32" s="604"/>
      <c r="E32" s="600"/>
      <c r="F32" s="600"/>
      <c r="G32" s="604"/>
      <c r="H32" s="588"/>
      <c r="I32" s="588"/>
      <c r="J32" s="588"/>
      <c r="K32" s="588"/>
      <c r="L32" s="600"/>
      <c r="M32" s="600"/>
      <c r="N32" s="604"/>
      <c r="O32" s="588"/>
      <c r="P32" s="588"/>
      <c r="Q32" s="588"/>
      <c r="R32" s="588"/>
      <c r="S32" s="600"/>
      <c r="T32" s="604"/>
      <c r="U32" s="604"/>
      <c r="V32" s="588"/>
      <c r="W32" s="588"/>
      <c r="X32" s="588"/>
      <c r="Y32" s="588"/>
      <c r="Z32" s="592"/>
      <c r="AA32" s="592"/>
      <c r="AB32" s="588"/>
      <c r="AC32" s="588"/>
      <c r="AD32" s="588"/>
      <c r="AE32" s="588"/>
      <c r="AF32" s="588"/>
      <c r="AG32" s="606"/>
      <c r="AH32" s="230" t="s">
        <v>57</v>
      </c>
      <c r="AI32" s="231">
        <f>+COUNTA(C33:AG34)</f>
        <v>9</v>
      </c>
    </row>
    <row r="33" spans="2:38" x14ac:dyDescent="0.15">
      <c r="B33" s="594" t="s">
        <v>62</v>
      </c>
      <c r="C33" s="607" t="s">
        <v>83</v>
      </c>
      <c r="D33" s="599"/>
      <c r="E33" s="599"/>
      <c r="F33" s="599"/>
      <c r="G33" s="599"/>
      <c r="H33" s="592"/>
      <c r="I33" s="592" t="s">
        <v>83</v>
      </c>
      <c r="J33" s="592" t="s">
        <v>83</v>
      </c>
      <c r="K33" s="592"/>
      <c r="L33" s="599"/>
      <c r="M33" s="599"/>
      <c r="N33" s="599"/>
      <c r="O33" s="592"/>
      <c r="P33" s="592" t="s">
        <v>83</v>
      </c>
      <c r="Q33" s="592" t="s">
        <v>83</v>
      </c>
      <c r="R33" s="592"/>
      <c r="S33" s="599"/>
      <c r="T33" s="599"/>
      <c r="U33" s="599"/>
      <c r="V33" s="592"/>
      <c r="W33" s="592" t="s">
        <v>83</v>
      </c>
      <c r="X33" s="592" t="s">
        <v>83</v>
      </c>
      <c r="Y33" s="592"/>
      <c r="Z33" s="600"/>
      <c r="AA33" s="600"/>
      <c r="AB33" s="592"/>
      <c r="AC33" s="592"/>
      <c r="AD33" s="592" t="s">
        <v>83</v>
      </c>
      <c r="AE33" s="592" t="s">
        <v>83</v>
      </c>
      <c r="AF33" s="592"/>
      <c r="AG33" s="609"/>
      <c r="AH33" s="234" t="s">
        <v>69</v>
      </c>
      <c r="AI33" s="235">
        <f>+AI32/AI29</f>
        <v>0.3</v>
      </c>
      <c r="AL33" s="199">
        <f>+COUNTIF(C31:AG32,"休")</f>
        <v>9</v>
      </c>
    </row>
    <row r="34" spans="2:38" x14ac:dyDescent="0.15">
      <c r="B34" s="595"/>
      <c r="C34" s="608"/>
      <c r="D34" s="605"/>
      <c r="E34" s="605"/>
      <c r="F34" s="605"/>
      <c r="G34" s="605"/>
      <c r="H34" s="593"/>
      <c r="I34" s="593"/>
      <c r="J34" s="593"/>
      <c r="K34" s="593"/>
      <c r="L34" s="605"/>
      <c r="M34" s="605"/>
      <c r="N34" s="605"/>
      <c r="O34" s="593"/>
      <c r="P34" s="593"/>
      <c r="Q34" s="593"/>
      <c r="R34" s="593"/>
      <c r="S34" s="605"/>
      <c r="T34" s="605"/>
      <c r="U34" s="605"/>
      <c r="V34" s="593"/>
      <c r="W34" s="593"/>
      <c r="X34" s="593"/>
      <c r="Y34" s="593"/>
      <c r="Z34" s="593"/>
      <c r="AA34" s="593"/>
      <c r="AB34" s="593"/>
      <c r="AC34" s="593"/>
      <c r="AD34" s="593"/>
      <c r="AE34" s="593"/>
      <c r="AF34" s="593"/>
      <c r="AG34" s="610"/>
      <c r="AH34" s="236" t="s">
        <v>153</v>
      </c>
      <c r="AI34" s="237" t="str">
        <f>IF(7&gt;AI29,"対象外",IF(AI32&gt;=AI27,"OK","NG"))</f>
        <v>OK</v>
      </c>
      <c r="AJ34" s="232" t="str">
        <f>IF(AI34="対象外","←７日間に満たない期間は達成判定の対象外",IF(AI34="NG","←月単位未達成","←月単位達成"))</f>
        <v>←月単位達成</v>
      </c>
      <c r="AL34" s="238" t="str">
        <f>IF(7&gt;AI29,"対象外",IF(AL33&gt;=AI27,"OK","NG"))</f>
        <v>OK</v>
      </c>
    </row>
    <row r="35" spans="2:38" hidden="1" x14ac:dyDescent="0.15">
      <c r="B35" s="239" t="s">
        <v>207</v>
      </c>
      <c r="C35" s="240">
        <f t="shared" ref="C35:AG35" si="10">IF(AND(DAY(C27)&gt;=22,DAY(C27)&lt;=28,C28="土"),1,0)</f>
        <v>0</v>
      </c>
      <c r="D35" s="240">
        <f t="shared" si="10"/>
        <v>0</v>
      </c>
      <c r="E35" s="240">
        <f t="shared" si="10"/>
        <v>0</v>
      </c>
      <c r="F35" s="240">
        <f t="shared" si="10"/>
        <v>0</v>
      </c>
      <c r="G35" s="240">
        <f t="shared" si="10"/>
        <v>0</v>
      </c>
      <c r="H35" s="240">
        <f t="shared" si="10"/>
        <v>0</v>
      </c>
      <c r="I35" s="240">
        <f t="shared" si="10"/>
        <v>0</v>
      </c>
      <c r="J35" s="240">
        <f t="shared" si="10"/>
        <v>0</v>
      </c>
      <c r="K35" s="240">
        <f t="shared" si="10"/>
        <v>0</v>
      </c>
      <c r="L35" s="240">
        <f t="shared" si="10"/>
        <v>0</v>
      </c>
      <c r="M35" s="240">
        <f t="shared" si="10"/>
        <v>0</v>
      </c>
      <c r="N35" s="240">
        <f t="shared" si="10"/>
        <v>0</v>
      </c>
      <c r="O35" s="240">
        <f t="shared" si="10"/>
        <v>0</v>
      </c>
      <c r="P35" s="240">
        <f t="shared" si="10"/>
        <v>0</v>
      </c>
      <c r="Q35" s="240">
        <f t="shared" si="10"/>
        <v>0</v>
      </c>
      <c r="R35" s="240">
        <f t="shared" si="10"/>
        <v>0</v>
      </c>
      <c r="S35" s="240">
        <f t="shared" si="10"/>
        <v>0</v>
      </c>
      <c r="T35" s="240">
        <f t="shared" si="10"/>
        <v>0</v>
      </c>
      <c r="U35" s="240">
        <f t="shared" si="10"/>
        <v>0</v>
      </c>
      <c r="V35" s="240">
        <f t="shared" si="10"/>
        <v>0</v>
      </c>
      <c r="W35" s="240">
        <f t="shared" si="10"/>
        <v>0</v>
      </c>
      <c r="X35" s="240">
        <f t="shared" si="10"/>
        <v>0</v>
      </c>
      <c r="Y35" s="240">
        <f t="shared" si="10"/>
        <v>0</v>
      </c>
      <c r="Z35" s="240">
        <f t="shared" si="10"/>
        <v>0</v>
      </c>
      <c r="AA35" s="240">
        <f t="shared" si="10"/>
        <v>0</v>
      </c>
      <c r="AB35" s="240">
        <f t="shared" si="10"/>
        <v>0</v>
      </c>
      <c r="AC35" s="240">
        <f t="shared" si="10"/>
        <v>0</v>
      </c>
      <c r="AD35" s="240">
        <f t="shared" si="10"/>
        <v>1</v>
      </c>
      <c r="AE35" s="240">
        <f t="shared" si="10"/>
        <v>0</v>
      </c>
      <c r="AF35" s="240">
        <f t="shared" si="10"/>
        <v>0</v>
      </c>
      <c r="AG35" s="240" t="e">
        <f t="shared" si="10"/>
        <v>#VALUE!</v>
      </c>
      <c r="AH35" s="241" t="s">
        <v>179</v>
      </c>
      <c r="AI35" s="242">
        <f>_xlfn.AGGREGATE(9,6,C35:AG35)</f>
        <v>1</v>
      </c>
      <c r="AJ35" s="232"/>
    </row>
    <row r="36" spans="2:38" hidden="1" x14ac:dyDescent="0.15">
      <c r="B36" s="239" t="s">
        <v>208</v>
      </c>
      <c r="C36" s="243">
        <f t="shared" ref="C36:AG36" si="11">IF(AND(DAY(C27)&gt;=22,DAY(C27)&lt;=28,C28="土",OR(C33="休",C33="雨")),1,0)</f>
        <v>0</v>
      </c>
      <c r="D36" s="243">
        <f t="shared" si="11"/>
        <v>0</v>
      </c>
      <c r="E36" s="243">
        <f t="shared" si="11"/>
        <v>0</v>
      </c>
      <c r="F36" s="243">
        <f t="shared" si="11"/>
        <v>0</v>
      </c>
      <c r="G36" s="243">
        <f t="shared" si="11"/>
        <v>0</v>
      </c>
      <c r="H36" s="243">
        <f t="shared" si="11"/>
        <v>0</v>
      </c>
      <c r="I36" s="243">
        <f t="shared" si="11"/>
        <v>0</v>
      </c>
      <c r="J36" s="243">
        <f t="shared" si="11"/>
        <v>0</v>
      </c>
      <c r="K36" s="243">
        <f t="shared" si="11"/>
        <v>0</v>
      </c>
      <c r="L36" s="243">
        <f t="shared" si="11"/>
        <v>0</v>
      </c>
      <c r="M36" s="243">
        <f t="shared" si="11"/>
        <v>0</v>
      </c>
      <c r="N36" s="243">
        <f t="shared" si="11"/>
        <v>0</v>
      </c>
      <c r="O36" s="243">
        <f t="shared" si="11"/>
        <v>0</v>
      </c>
      <c r="P36" s="243">
        <f t="shared" si="11"/>
        <v>0</v>
      </c>
      <c r="Q36" s="243">
        <f t="shared" si="11"/>
        <v>0</v>
      </c>
      <c r="R36" s="243">
        <f t="shared" si="11"/>
        <v>0</v>
      </c>
      <c r="S36" s="243">
        <f t="shared" si="11"/>
        <v>0</v>
      </c>
      <c r="T36" s="243">
        <f t="shared" si="11"/>
        <v>0</v>
      </c>
      <c r="U36" s="243">
        <f t="shared" si="11"/>
        <v>0</v>
      </c>
      <c r="V36" s="243">
        <f t="shared" si="11"/>
        <v>0</v>
      </c>
      <c r="W36" s="243">
        <f t="shared" si="11"/>
        <v>0</v>
      </c>
      <c r="X36" s="243">
        <f t="shared" si="11"/>
        <v>0</v>
      </c>
      <c r="Y36" s="243">
        <f t="shared" si="11"/>
        <v>0</v>
      </c>
      <c r="Z36" s="243">
        <f t="shared" si="11"/>
        <v>0</v>
      </c>
      <c r="AA36" s="243">
        <f t="shared" si="11"/>
        <v>0</v>
      </c>
      <c r="AB36" s="243">
        <f t="shared" si="11"/>
        <v>0</v>
      </c>
      <c r="AC36" s="243">
        <f t="shared" si="11"/>
        <v>0</v>
      </c>
      <c r="AD36" s="243">
        <f t="shared" si="11"/>
        <v>1</v>
      </c>
      <c r="AE36" s="243">
        <f t="shared" si="11"/>
        <v>0</v>
      </c>
      <c r="AF36" s="243">
        <f t="shared" si="11"/>
        <v>0</v>
      </c>
      <c r="AG36" s="243" t="e">
        <f t="shared" si="11"/>
        <v>#VALUE!</v>
      </c>
      <c r="AH36" s="241" t="s">
        <v>180</v>
      </c>
      <c r="AI36" s="242">
        <f>_xlfn.AGGREGATE(9,6,C36:AG36)</f>
        <v>1</v>
      </c>
      <c r="AJ36" s="232"/>
    </row>
    <row r="37" spans="2:38" hidden="1" x14ac:dyDescent="0.15">
      <c r="B37" s="239" t="s">
        <v>209</v>
      </c>
      <c r="C37" s="240">
        <f>IF(AND(DAY(C27)&gt;=8,DAY(C27)&lt;=14,C28="土"),1,0)</f>
        <v>0</v>
      </c>
      <c r="D37" s="240">
        <f>IF(AND(DAY(D27)&gt;=8,DAY(D27)&lt;=14,D28="土"),1,0)</f>
        <v>0</v>
      </c>
      <c r="E37" s="240">
        <f t="shared" ref="E37:AG37" si="12">IF(AND(DAY(E27)&gt;=8,DAY(E27)&lt;=14,E28="土"),1,0)</f>
        <v>0</v>
      </c>
      <c r="F37" s="240">
        <f t="shared" si="12"/>
        <v>0</v>
      </c>
      <c r="G37" s="240">
        <f t="shared" si="12"/>
        <v>0</v>
      </c>
      <c r="H37" s="240">
        <f t="shared" si="12"/>
        <v>0</v>
      </c>
      <c r="I37" s="240">
        <f t="shared" si="12"/>
        <v>0</v>
      </c>
      <c r="J37" s="240">
        <f t="shared" si="12"/>
        <v>0</v>
      </c>
      <c r="K37" s="240">
        <f t="shared" si="12"/>
        <v>0</v>
      </c>
      <c r="L37" s="240">
        <f t="shared" si="12"/>
        <v>0</v>
      </c>
      <c r="M37" s="240">
        <f t="shared" si="12"/>
        <v>0</v>
      </c>
      <c r="N37" s="240">
        <f t="shared" si="12"/>
        <v>0</v>
      </c>
      <c r="O37" s="240">
        <f t="shared" si="12"/>
        <v>0</v>
      </c>
      <c r="P37" s="240">
        <f t="shared" si="12"/>
        <v>1</v>
      </c>
      <c r="Q37" s="240">
        <f t="shared" si="12"/>
        <v>0</v>
      </c>
      <c r="R37" s="240">
        <f t="shared" si="12"/>
        <v>0</v>
      </c>
      <c r="S37" s="240">
        <f t="shared" si="12"/>
        <v>0</v>
      </c>
      <c r="T37" s="240">
        <f t="shared" si="12"/>
        <v>0</v>
      </c>
      <c r="U37" s="240">
        <f t="shared" si="12"/>
        <v>0</v>
      </c>
      <c r="V37" s="240">
        <f t="shared" si="12"/>
        <v>0</v>
      </c>
      <c r="W37" s="240">
        <f t="shared" si="12"/>
        <v>0</v>
      </c>
      <c r="X37" s="240">
        <f t="shared" si="12"/>
        <v>0</v>
      </c>
      <c r="Y37" s="240">
        <f t="shared" si="12"/>
        <v>0</v>
      </c>
      <c r="Z37" s="240">
        <f t="shared" si="12"/>
        <v>0</v>
      </c>
      <c r="AA37" s="240">
        <f t="shared" si="12"/>
        <v>0</v>
      </c>
      <c r="AB37" s="240">
        <f t="shared" si="12"/>
        <v>0</v>
      </c>
      <c r="AC37" s="240">
        <f t="shared" si="12"/>
        <v>0</v>
      </c>
      <c r="AD37" s="240">
        <f t="shared" si="12"/>
        <v>0</v>
      </c>
      <c r="AE37" s="240">
        <f t="shared" si="12"/>
        <v>0</v>
      </c>
      <c r="AF37" s="240">
        <f t="shared" si="12"/>
        <v>0</v>
      </c>
      <c r="AG37" s="240" t="e">
        <f t="shared" si="12"/>
        <v>#VALUE!</v>
      </c>
      <c r="AH37" s="241" t="s">
        <v>179</v>
      </c>
      <c r="AI37" s="242">
        <f>_xlfn.AGGREGATE(9,6,C37:AG37)</f>
        <v>1</v>
      </c>
      <c r="AJ37" s="232"/>
    </row>
    <row r="38" spans="2:38" hidden="1" x14ac:dyDescent="0.15">
      <c r="B38" s="239" t="s">
        <v>210</v>
      </c>
      <c r="C38" s="243">
        <f>IF(AND(DAY(C27)&gt;=8,DAY(C27)&lt;=14,C28="土",OR(C33="休",C33="雨")),1,0)</f>
        <v>0</v>
      </c>
      <c r="D38" s="243">
        <f>IF(AND(DAY(D27)&gt;=8,DAY(D27)&lt;=14,D28="土",OR(D33="休",D33="雨")),1,0)</f>
        <v>0</v>
      </c>
      <c r="E38" s="243">
        <f t="shared" ref="E38:AG38" si="13">IF(AND(DAY(E27)&gt;=8,DAY(E27)&lt;=14,E28="土",OR(E33="休",E33="雨")),1,0)</f>
        <v>0</v>
      </c>
      <c r="F38" s="243">
        <f t="shared" si="13"/>
        <v>0</v>
      </c>
      <c r="G38" s="243">
        <f t="shared" si="13"/>
        <v>0</v>
      </c>
      <c r="H38" s="243">
        <f t="shared" si="13"/>
        <v>0</v>
      </c>
      <c r="I38" s="243">
        <f t="shared" si="13"/>
        <v>0</v>
      </c>
      <c r="J38" s="243">
        <f t="shared" si="13"/>
        <v>0</v>
      </c>
      <c r="K38" s="243">
        <f t="shared" si="13"/>
        <v>0</v>
      </c>
      <c r="L38" s="243">
        <f t="shared" si="13"/>
        <v>0</v>
      </c>
      <c r="M38" s="243">
        <f t="shared" si="13"/>
        <v>0</v>
      </c>
      <c r="N38" s="243">
        <f t="shared" si="13"/>
        <v>0</v>
      </c>
      <c r="O38" s="243">
        <f t="shared" si="13"/>
        <v>0</v>
      </c>
      <c r="P38" s="243">
        <f t="shared" si="13"/>
        <v>1</v>
      </c>
      <c r="Q38" s="243">
        <f t="shared" si="13"/>
        <v>0</v>
      </c>
      <c r="R38" s="243">
        <f t="shared" si="13"/>
        <v>0</v>
      </c>
      <c r="S38" s="243">
        <f t="shared" si="13"/>
        <v>0</v>
      </c>
      <c r="T38" s="243">
        <f t="shared" si="13"/>
        <v>0</v>
      </c>
      <c r="U38" s="243">
        <f t="shared" si="13"/>
        <v>0</v>
      </c>
      <c r="V38" s="243">
        <f t="shared" si="13"/>
        <v>0</v>
      </c>
      <c r="W38" s="243">
        <f t="shared" si="13"/>
        <v>0</v>
      </c>
      <c r="X38" s="243">
        <f t="shared" si="13"/>
        <v>0</v>
      </c>
      <c r="Y38" s="243">
        <f t="shared" si="13"/>
        <v>0</v>
      </c>
      <c r="Z38" s="243">
        <f t="shared" si="13"/>
        <v>0</v>
      </c>
      <c r="AA38" s="243">
        <f t="shared" si="13"/>
        <v>0</v>
      </c>
      <c r="AB38" s="243">
        <f t="shared" si="13"/>
        <v>0</v>
      </c>
      <c r="AC38" s="243">
        <f t="shared" si="13"/>
        <v>0</v>
      </c>
      <c r="AD38" s="243">
        <f t="shared" si="13"/>
        <v>0</v>
      </c>
      <c r="AE38" s="243">
        <f t="shared" si="13"/>
        <v>0</v>
      </c>
      <c r="AF38" s="243">
        <f t="shared" si="13"/>
        <v>0</v>
      </c>
      <c r="AG38" s="243" t="e">
        <f t="shared" si="13"/>
        <v>#VALUE!</v>
      </c>
      <c r="AH38" s="241" t="s">
        <v>180</v>
      </c>
      <c r="AI38" s="242">
        <f>_xlfn.AGGREGATE(9,6,C38:AG38)</f>
        <v>1</v>
      </c>
      <c r="AJ38" s="232"/>
    </row>
    <row r="39" spans="2:38" x14ac:dyDescent="0.15">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row>
    <row r="40" spans="2:38" hidden="1" x14ac:dyDescent="0.15">
      <c r="C40" s="199">
        <f>YEAR(C43)</f>
        <v>2025</v>
      </c>
      <c r="D40" s="199">
        <f>MONTH(C43)</f>
        <v>7</v>
      </c>
    </row>
    <row r="41" spans="2:38" x14ac:dyDescent="0.15">
      <c r="B41" s="203" t="s">
        <v>141</v>
      </c>
      <c r="C41" s="598">
        <f>C43</f>
        <v>45839</v>
      </c>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4"/>
      <c r="AF41" s="564"/>
      <c r="AG41" s="564"/>
      <c r="AH41" s="564"/>
      <c r="AI41" s="565"/>
    </row>
    <row r="42" spans="2:38" hidden="1" x14ac:dyDescent="0.15">
      <c r="B42" s="245"/>
      <c r="C42" s="226">
        <f>DATE($C40,$D40,1)</f>
        <v>45839</v>
      </c>
      <c r="D42" s="226">
        <f t="shared" ref="D42:AG42" si="14">C42+1</f>
        <v>45840</v>
      </c>
      <c r="E42" s="226">
        <f t="shared" si="14"/>
        <v>45841</v>
      </c>
      <c r="F42" s="226">
        <f t="shared" si="14"/>
        <v>45842</v>
      </c>
      <c r="G42" s="226">
        <f t="shared" si="14"/>
        <v>45843</v>
      </c>
      <c r="H42" s="226">
        <f t="shared" si="14"/>
        <v>45844</v>
      </c>
      <c r="I42" s="226">
        <f t="shared" si="14"/>
        <v>45845</v>
      </c>
      <c r="J42" s="226">
        <f t="shared" si="14"/>
        <v>45846</v>
      </c>
      <c r="K42" s="226">
        <f t="shared" si="14"/>
        <v>45847</v>
      </c>
      <c r="L42" s="226">
        <f t="shared" si="14"/>
        <v>45848</v>
      </c>
      <c r="M42" s="226">
        <f t="shared" si="14"/>
        <v>45849</v>
      </c>
      <c r="N42" s="226">
        <f t="shared" si="14"/>
        <v>45850</v>
      </c>
      <c r="O42" s="226">
        <f t="shared" si="14"/>
        <v>45851</v>
      </c>
      <c r="P42" s="226">
        <f t="shared" si="14"/>
        <v>45852</v>
      </c>
      <c r="Q42" s="226">
        <f t="shared" si="14"/>
        <v>45853</v>
      </c>
      <c r="R42" s="226">
        <f t="shared" si="14"/>
        <v>45854</v>
      </c>
      <c r="S42" s="226">
        <f t="shared" si="14"/>
        <v>45855</v>
      </c>
      <c r="T42" s="226">
        <f t="shared" si="14"/>
        <v>45856</v>
      </c>
      <c r="U42" s="226">
        <f t="shared" si="14"/>
        <v>45857</v>
      </c>
      <c r="V42" s="226">
        <f t="shared" si="14"/>
        <v>45858</v>
      </c>
      <c r="W42" s="226">
        <f t="shared" si="14"/>
        <v>45859</v>
      </c>
      <c r="X42" s="226">
        <f t="shared" si="14"/>
        <v>45860</v>
      </c>
      <c r="Y42" s="226">
        <f t="shared" si="14"/>
        <v>45861</v>
      </c>
      <c r="Z42" s="226">
        <f t="shared" si="14"/>
        <v>45862</v>
      </c>
      <c r="AA42" s="226">
        <f t="shared" si="14"/>
        <v>45863</v>
      </c>
      <c r="AB42" s="226">
        <f t="shared" si="14"/>
        <v>45864</v>
      </c>
      <c r="AC42" s="226">
        <f t="shared" si="14"/>
        <v>45865</v>
      </c>
      <c r="AD42" s="226">
        <f t="shared" si="14"/>
        <v>45866</v>
      </c>
      <c r="AE42" s="226">
        <f t="shared" si="14"/>
        <v>45867</v>
      </c>
      <c r="AF42" s="226">
        <f t="shared" si="14"/>
        <v>45868</v>
      </c>
      <c r="AG42" s="226">
        <f t="shared" si="14"/>
        <v>45869</v>
      </c>
      <c r="AH42" s="246"/>
      <c r="AI42" s="247"/>
    </row>
    <row r="43" spans="2:38" x14ac:dyDescent="0.15">
      <c r="B43" s="248" t="s">
        <v>145</v>
      </c>
      <c r="C43" s="249">
        <f>IF(EDATE(C26,1)&gt;$G$6,"",EDATE(C26,1))</f>
        <v>45839</v>
      </c>
      <c r="D43" s="226">
        <f t="shared" ref="D43:AG43" si="15">IF(D42&gt;$G$6,"",IF(C43=EOMONTH(DATE($C40,$D40,1),0),"",IF(C43="","",C43+1)))</f>
        <v>45840</v>
      </c>
      <c r="E43" s="226">
        <f t="shared" si="15"/>
        <v>45841</v>
      </c>
      <c r="F43" s="226">
        <f t="shared" si="15"/>
        <v>45842</v>
      </c>
      <c r="G43" s="226">
        <f t="shared" si="15"/>
        <v>45843</v>
      </c>
      <c r="H43" s="226">
        <f t="shared" si="15"/>
        <v>45844</v>
      </c>
      <c r="I43" s="226">
        <f t="shared" si="15"/>
        <v>45845</v>
      </c>
      <c r="J43" s="226">
        <f t="shared" si="15"/>
        <v>45846</v>
      </c>
      <c r="K43" s="226">
        <f t="shared" si="15"/>
        <v>45847</v>
      </c>
      <c r="L43" s="226">
        <f t="shared" si="15"/>
        <v>45848</v>
      </c>
      <c r="M43" s="226">
        <f t="shared" si="15"/>
        <v>45849</v>
      </c>
      <c r="N43" s="226">
        <f t="shared" si="15"/>
        <v>45850</v>
      </c>
      <c r="O43" s="226">
        <f t="shared" si="15"/>
        <v>45851</v>
      </c>
      <c r="P43" s="226">
        <f t="shared" si="15"/>
        <v>45852</v>
      </c>
      <c r="Q43" s="226">
        <f t="shared" si="15"/>
        <v>45853</v>
      </c>
      <c r="R43" s="226">
        <f t="shared" si="15"/>
        <v>45854</v>
      </c>
      <c r="S43" s="226">
        <f t="shared" si="15"/>
        <v>45855</v>
      </c>
      <c r="T43" s="226">
        <f t="shared" si="15"/>
        <v>45856</v>
      </c>
      <c r="U43" s="226">
        <f t="shared" si="15"/>
        <v>45857</v>
      </c>
      <c r="V43" s="226">
        <f t="shared" si="15"/>
        <v>45858</v>
      </c>
      <c r="W43" s="226">
        <f t="shared" si="15"/>
        <v>45859</v>
      </c>
      <c r="X43" s="226">
        <f t="shared" si="15"/>
        <v>45860</v>
      </c>
      <c r="Y43" s="226">
        <f t="shared" si="15"/>
        <v>45861</v>
      </c>
      <c r="Z43" s="226">
        <f t="shared" si="15"/>
        <v>45862</v>
      </c>
      <c r="AA43" s="226">
        <f t="shared" si="15"/>
        <v>45863</v>
      </c>
      <c r="AB43" s="226">
        <f t="shared" si="15"/>
        <v>45864</v>
      </c>
      <c r="AC43" s="226">
        <f t="shared" si="15"/>
        <v>45865</v>
      </c>
      <c r="AD43" s="226">
        <f t="shared" si="15"/>
        <v>45866</v>
      </c>
      <c r="AE43" s="226">
        <f t="shared" si="15"/>
        <v>45867</v>
      </c>
      <c r="AF43" s="226">
        <f t="shared" si="15"/>
        <v>45868</v>
      </c>
      <c r="AG43" s="226">
        <f t="shared" si="15"/>
        <v>45869</v>
      </c>
      <c r="AH43" s="227" t="s">
        <v>177</v>
      </c>
      <c r="AI43" s="228">
        <f>+COUNTIFS(C44:AG44,"土",C45:AG45,"")+COUNTIFS(C44:AG44,"日",C45:AG45,"")</f>
        <v>8</v>
      </c>
    </row>
    <row r="44" spans="2:38" x14ac:dyDescent="0.15">
      <c r="B44" s="220" t="s">
        <v>65</v>
      </c>
      <c r="C44" s="229" t="str">
        <f>IFERROR(TEXT(WEEKDAY(+C43),"aaa"),"")</f>
        <v>火</v>
      </c>
      <c r="D44" s="229" t="str">
        <f t="shared" ref="D44:AG44" si="16">IFERROR(TEXT(WEEKDAY(+D43),"aaa"),"")</f>
        <v>水</v>
      </c>
      <c r="E44" s="229" t="str">
        <f t="shared" si="16"/>
        <v>木</v>
      </c>
      <c r="F44" s="229" t="str">
        <f t="shared" si="16"/>
        <v>金</v>
      </c>
      <c r="G44" s="229" t="str">
        <f t="shared" si="16"/>
        <v>土</v>
      </c>
      <c r="H44" s="229" t="str">
        <f t="shared" si="16"/>
        <v>日</v>
      </c>
      <c r="I44" s="229" t="str">
        <f t="shared" si="16"/>
        <v>月</v>
      </c>
      <c r="J44" s="229" t="str">
        <f t="shared" si="16"/>
        <v>火</v>
      </c>
      <c r="K44" s="229" t="str">
        <f t="shared" si="16"/>
        <v>水</v>
      </c>
      <c r="L44" s="229" t="str">
        <f t="shared" si="16"/>
        <v>木</v>
      </c>
      <c r="M44" s="229" t="str">
        <f t="shared" si="16"/>
        <v>金</v>
      </c>
      <c r="N44" s="229" t="str">
        <f t="shared" si="16"/>
        <v>土</v>
      </c>
      <c r="O44" s="229" t="str">
        <f t="shared" si="16"/>
        <v>日</v>
      </c>
      <c r="P44" s="229" t="str">
        <f t="shared" si="16"/>
        <v>月</v>
      </c>
      <c r="Q44" s="229" t="str">
        <f t="shared" si="16"/>
        <v>火</v>
      </c>
      <c r="R44" s="229" t="str">
        <f t="shared" si="16"/>
        <v>水</v>
      </c>
      <c r="S44" s="229" t="str">
        <f t="shared" si="16"/>
        <v>木</v>
      </c>
      <c r="T44" s="229" t="str">
        <f t="shared" si="16"/>
        <v>金</v>
      </c>
      <c r="U44" s="229" t="str">
        <f t="shared" si="16"/>
        <v>土</v>
      </c>
      <c r="V44" s="229" t="str">
        <f t="shared" si="16"/>
        <v>日</v>
      </c>
      <c r="W44" s="229" t="str">
        <f t="shared" si="16"/>
        <v>月</v>
      </c>
      <c r="X44" s="229" t="str">
        <f t="shared" si="16"/>
        <v>火</v>
      </c>
      <c r="Y44" s="229" t="str">
        <f t="shared" si="16"/>
        <v>水</v>
      </c>
      <c r="Z44" s="229" t="str">
        <f t="shared" si="16"/>
        <v>木</v>
      </c>
      <c r="AA44" s="229" t="str">
        <f t="shared" si="16"/>
        <v>金</v>
      </c>
      <c r="AB44" s="229" t="str">
        <f t="shared" si="16"/>
        <v>土</v>
      </c>
      <c r="AC44" s="229" t="str">
        <f t="shared" si="16"/>
        <v>日</v>
      </c>
      <c r="AD44" s="229" t="str">
        <f t="shared" si="16"/>
        <v>月</v>
      </c>
      <c r="AE44" s="229" t="str">
        <f t="shared" si="16"/>
        <v>火</v>
      </c>
      <c r="AF44" s="229" t="str">
        <f t="shared" si="16"/>
        <v>水</v>
      </c>
      <c r="AG44" s="229" t="str">
        <f t="shared" si="16"/>
        <v>木</v>
      </c>
      <c r="AH44" s="227" t="s">
        <v>178</v>
      </c>
      <c r="AI44" s="228">
        <f>+COUNTIF(C45:AG45,"夏休")+COUNTIF(C45:AG45,"冬休")+COUNTIF(C45:AG45,"中止")</f>
        <v>0</v>
      </c>
    </row>
    <row r="45" spans="2:38" ht="13.5" customHeight="1" x14ac:dyDescent="0.15">
      <c r="B45" s="566" t="s">
        <v>149</v>
      </c>
      <c r="C45" s="568"/>
      <c r="D45" s="563"/>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89"/>
      <c r="AH45" s="230" t="s">
        <v>66</v>
      </c>
      <c r="AI45" s="231">
        <f>COUNT(C43:AG43)-AI44</f>
        <v>31</v>
      </c>
    </row>
    <row r="46" spans="2:38" ht="13.5" customHeight="1" x14ac:dyDescent="0.15">
      <c r="B46" s="567"/>
      <c r="C46" s="568"/>
      <c r="D46" s="563"/>
      <c r="E46" s="563"/>
      <c r="F46" s="563"/>
      <c r="G46" s="563"/>
      <c r="H46" s="563"/>
      <c r="I46" s="563"/>
      <c r="J46" s="563"/>
      <c r="K46" s="563"/>
      <c r="L46" s="563"/>
      <c r="M46" s="563"/>
      <c r="N46" s="563"/>
      <c r="O46" s="563"/>
      <c r="P46" s="563"/>
      <c r="Q46" s="563"/>
      <c r="R46" s="563"/>
      <c r="S46" s="563"/>
      <c r="T46" s="563"/>
      <c r="U46" s="563"/>
      <c r="V46" s="563"/>
      <c r="W46" s="563"/>
      <c r="X46" s="563"/>
      <c r="Y46" s="563"/>
      <c r="Z46" s="563"/>
      <c r="AA46" s="563"/>
      <c r="AB46" s="563"/>
      <c r="AC46" s="563"/>
      <c r="AD46" s="563"/>
      <c r="AE46" s="563"/>
      <c r="AF46" s="563"/>
      <c r="AG46" s="589"/>
      <c r="AH46" s="230" t="s">
        <v>67</v>
      </c>
      <c r="AI46" s="231">
        <f>+COUNTIF(C47:AG48,"休")</f>
        <v>8</v>
      </c>
      <c r="AJ46" s="232" t="str">
        <f>IF(AI47&gt;0.285,"",IF(AI46&lt;AI43,"←計画日数が足りません",""))</f>
        <v/>
      </c>
    </row>
    <row r="47" spans="2:38" ht="13.5" customHeight="1" x14ac:dyDescent="0.15">
      <c r="B47" s="590" t="s">
        <v>60</v>
      </c>
      <c r="C47" s="591"/>
      <c r="D47" s="588"/>
      <c r="E47" s="588"/>
      <c r="F47" s="588"/>
      <c r="G47" s="588" t="s">
        <v>83</v>
      </c>
      <c r="H47" s="588" t="s">
        <v>83</v>
      </c>
      <c r="I47" s="588"/>
      <c r="J47" s="592"/>
      <c r="K47" s="588"/>
      <c r="L47" s="588"/>
      <c r="M47" s="588"/>
      <c r="N47" s="588" t="s">
        <v>83</v>
      </c>
      <c r="O47" s="588" t="s">
        <v>83</v>
      </c>
      <c r="P47" s="588"/>
      <c r="Q47" s="592"/>
      <c r="R47" s="588"/>
      <c r="S47" s="588"/>
      <c r="T47" s="588"/>
      <c r="U47" s="588" t="s">
        <v>83</v>
      </c>
      <c r="V47" s="588" t="s">
        <v>83</v>
      </c>
      <c r="W47" s="588"/>
      <c r="X47" s="592"/>
      <c r="Y47" s="588"/>
      <c r="Z47" s="588"/>
      <c r="AA47" s="588"/>
      <c r="AB47" s="588" t="s">
        <v>83</v>
      </c>
      <c r="AC47" s="588" t="s">
        <v>83</v>
      </c>
      <c r="AD47" s="588"/>
      <c r="AE47" s="592"/>
      <c r="AF47" s="588"/>
      <c r="AG47" s="606"/>
      <c r="AH47" s="230" t="s">
        <v>68</v>
      </c>
      <c r="AI47" s="233">
        <f>+AI46/AI45</f>
        <v>0.25806451612903225</v>
      </c>
    </row>
    <row r="48" spans="2:38" x14ac:dyDescent="0.15">
      <c r="B48" s="590"/>
      <c r="C48" s="591"/>
      <c r="D48" s="588"/>
      <c r="E48" s="588"/>
      <c r="F48" s="588"/>
      <c r="G48" s="588"/>
      <c r="H48" s="588"/>
      <c r="I48" s="588"/>
      <c r="J48" s="592"/>
      <c r="K48" s="588"/>
      <c r="L48" s="588"/>
      <c r="M48" s="588"/>
      <c r="N48" s="588"/>
      <c r="O48" s="588"/>
      <c r="P48" s="588"/>
      <c r="Q48" s="592"/>
      <c r="R48" s="588"/>
      <c r="S48" s="588"/>
      <c r="T48" s="588"/>
      <c r="U48" s="588"/>
      <c r="V48" s="588"/>
      <c r="W48" s="588"/>
      <c r="X48" s="592"/>
      <c r="Y48" s="588"/>
      <c r="Z48" s="588"/>
      <c r="AA48" s="588"/>
      <c r="AB48" s="588"/>
      <c r="AC48" s="588"/>
      <c r="AD48" s="588"/>
      <c r="AE48" s="592"/>
      <c r="AF48" s="588"/>
      <c r="AG48" s="606"/>
      <c r="AH48" s="230" t="s">
        <v>57</v>
      </c>
      <c r="AI48" s="231">
        <f>+COUNTA(C49:AG50)</f>
        <v>8</v>
      </c>
    </row>
    <row r="49" spans="2:38" x14ac:dyDescent="0.15">
      <c r="B49" s="594" t="s">
        <v>62</v>
      </c>
      <c r="C49" s="596"/>
      <c r="D49" s="592"/>
      <c r="E49" s="592"/>
      <c r="F49" s="592"/>
      <c r="G49" s="592" t="s">
        <v>83</v>
      </c>
      <c r="H49" s="592" t="s">
        <v>83</v>
      </c>
      <c r="I49" s="592"/>
      <c r="J49" s="600"/>
      <c r="K49" s="592"/>
      <c r="L49" s="592"/>
      <c r="M49" s="592"/>
      <c r="N49" s="592" t="s">
        <v>83</v>
      </c>
      <c r="O49" s="592" t="s">
        <v>83</v>
      </c>
      <c r="P49" s="592"/>
      <c r="Q49" s="600"/>
      <c r="R49" s="592"/>
      <c r="S49" s="592"/>
      <c r="T49" s="592" t="s">
        <v>106</v>
      </c>
      <c r="U49" s="592" t="s">
        <v>83</v>
      </c>
      <c r="V49" s="592"/>
      <c r="W49" s="592"/>
      <c r="X49" s="600"/>
      <c r="Y49" s="592"/>
      <c r="Z49" s="592"/>
      <c r="AA49" s="592"/>
      <c r="AB49" s="592" t="s">
        <v>83</v>
      </c>
      <c r="AC49" s="592" t="s">
        <v>83</v>
      </c>
      <c r="AD49" s="592"/>
      <c r="AE49" s="600"/>
      <c r="AF49" s="592"/>
      <c r="AG49" s="609"/>
      <c r="AH49" s="234" t="s">
        <v>69</v>
      </c>
      <c r="AI49" s="235">
        <f>+AI48/AI45</f>
        <v>0.25806451612903225</v>
      </c>
      <c r="AL49" s="199">
        <f>+COUNTIF(C47:AG48,"休")</f>
        <v>8</v>
      </c>
    </row>
    <row r="50" spans="2:38" x14ac:dyDescent="0.15">
      <c r="B50" s="595"/>
      <c r="C50" s="597"/>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610"/>
      <c r="AH50" s="236" t="s">
        <v>153</v>
      </c>
      <c r="AI50" s="237" t="str">
        <f>IF(7&gt;AI45,"対象外",IF(AI48&gt;=AI43,"OK","NG"))</f>
        <v>OK</v>
      </c>
      <c r="AJ50" s="232" t="str">
        <f>IF(AI50="対象外","←７日間に満たない期間は達成判定の対象外",IF(AI50="NG","←月単位未達成","←月単位達成"))</f>
        <v>←月単位達成</v>
      </c>
      <c r="AL50" s="238" t="str">
        <f>IF(7&gt;AI45,"対象外",IF(AL49&gt;=AI43,"OK","NG"))</f>
        <v>OK</v>
      </c>
    </row>
    <row r="51" spans="2:38" hidden="1" x14ac:dyDescent="0.15">
      <c r="B51" s="239" t="s">
        <v>207</v>
      </c>
      <c r="C51" s="240">
        <f t="shared" ref="C51:AG51" si="17">IF(AND(DAY(C43)&gt;=22,DAY(C43)&lt;=28,C44="土"),1,0)</f>
        <v>0</v>
      </c>
      <c r="D51" s="240">
        <f t="shared" si="17"/>
        <v>0</v>
      </c>
      <c r="E51" s="240">
        <f t="shared" si="17"/>
        <v>0</v>
      </c>
      <c r="F51" s="240">
        <f t="shared" si="17"/>
        <v>0</v>
      </c>
      <c r="G51" s="240">
        <f t="shared" si="17"/>
        <v>0</v>
      </c>
      <c r="H51" s="240">
        <f t="shared" si="17"/>
        <v>0</v>
      </c>
      <c r="I51" s="240">
        <f t="shared" si="17"/>
        <v>0</v>
      </c>
      <c r="J51" s="240">
        <f t="shared" si="17"/>
        <v>0</v>
      </c>
      <c r="K51" s="240">
        <f t="shared" si="17"/>
        <v>0</v>
      </c>
      <c r="L51" s="240">
        <f t="shared" si="17"/>
        <v>0</v>
      </c>
      <c r="M51" s="240">
        <f t="shared" si="17"/>
        <v>0</v>
      </c>
      <c r="N51" s="240">
        <f t="shared" si="17"/>
        <v>0</v>
      </c>
      <c r="O51" s="240">
        <f t="shared" si="17"/>
        <v>0</v>
      </c>
      <c r="P51" s="240">
        <f t="shared" si="17"/>
        <v>0</v>
      </c>
      <c r="Q51" s="240">
        <f t="shared" si="17"/>
        <v>0</v>
      </c>
      <c r="R51" s="240">
        <f t="shared" si="17"/>
        <v>0</v>
      </c>
      <c r="S51" s="240">
        <f t="shared" si="17"/>
        <v>0</v>
      </c>
      <c r="T51" s="240">
        <f t="shared" si="17"/>
        <v>0</v>
      </c>
      <c r="U51" s="240">
        <f t="shared" si="17"/>
        <v>0</v>
      </c>
      <c r="V51" s="240">
        <f t="shared" si="17"/>
        <v>0</v>
      </c>
      <c r="W51" s="240">
        <f t="shared" si="17"/>
        <v>0</v>
      </c>
      <c r="X51" s="240">
        <f t="shared" si="17"/>
        <v>0</v>
      </c>
      <c r="Y51" s="240">
        <f t="shared" si="17"/>
        <v>0</v>
      </c>
      <c r="Z51" s="240">
        <f t="shared" si="17"/>
        <v>0</v>
      </c>
      <c r="AA51" s="240">
        <f t="shared" si="17"/>
        <v>0</v>
      </c>
      <c r="AB51" s="240">
        <f t="shared" si="17"/>
        <v>1</v>
      </c>
      <c r="AC51" s="240">
        <f t="shared" si="17"/>
        <v>0</v>
      </c>
      <c r="AD51" s="240">
        <f t="shared" si="17"/>
        <v>0</v>
      </c>
      <c r="AE51" s="240">
        <f t="shared" si="17"/>
        <v>0</v>
      </c>
      <c r="AF51" s="240">
        <f t="shared" si="17"/>
        <v>0</v>
      </c>
      <c r="AG51" s="240">
        <f t="shared" si="17"/>
        <v>0</v>
      </c>
      <c r="AH51" s="241" t="s">
        <v>179</v>
      </c>
      <c r="AI51" s="242">
        <f>_xlfn.AGGREGATE(9,6,C51:AG51)</f>
        <v>1</v>
      </c>
      <c r="AJ51" s="232"/>
    </row>
    <row r="52" spans="2:38" hidden="1" x14ac:dyDescent="0.15">
      <c r="B52" s="239" t="s">
        <v>208</v>
      </c>
      <c r="C52" s="243">
        <f t="shared" ref="C52:AG52" si="18">IF(AND(DAY(C43)&gt;=22,DAY(C43)&lt;=28,C44="土",OR(C49="休",C49="雨")),1,0)</f>
        <v>0</v>
      </c>
      <c r="D52" s="243">
        <f t="shared" si="18"/>
        <v>0</v>
      </c>
      <c r="E52" s="243">
        <f t="shared" si="18"/>
        <v>0</v>
      </c>
      <c r="F52" s="243">
        <f t="shared" si="18"/>
        <v>0</v>
      </c>
      <c r="G52" s="243">
        <f t="shared" si="18"/>
        <v>0</v>
      </c>
      <c r="H52" s="243">
        <f t="shared" si="18"/>
        <v>0</v>
      </c>
      <c r="I52" s="243">
        <f t="shared" si="18"/>
        <v>0</v>
      </c>
      <c r="J52" s="243">
        <f t="shared" si="18"/>
        <v>0</v>
      </c>
      <c r="K52" s="243">
        <f t="shared" si="18"/>
        <v>0</v>
      </c>
      <c r="L52" s="243">
        <f t="shared" si="18"/>
        <v>0</v>
      </c>
      <c r="M52" s="243">
        <f t="shared" si="18"/>
        <v>0</v>
      </c>
      <c r="N52" s="243">
        <f t="shared" si="18"/>
        <v>0</v>
      </c>
      <c r="O52" s="243">
        <f t="shared" si="18"/>
        <v>0</v>
      </c>
      <c r="P52" s="243">
        <f t="shared" si="18"/>
        <v>0</v>
      </c>
      <c r="Q52" s="243">
        <f t="shared" si="18"/>
        <v>0</v>
      </c>
      <c r="R52" s="243">
        <f t="shared" si="18"/>
        <v>0</v>
      </c>
      <c r="S52" s="243">
        <f t="shared" si="18"/>
        <v>0</v>
      </c>
      <c r="T52" s="243">
        <f t="shared" si="18"/>
        <v>0</v>
      </c>
      <c r="U52" s="243">
        <f t="shared" si="18"/>
        <v>0</v>
      </c>
      <c r="V52" s="243">
        <f t="shared" si="18"/>
        <v>0</v>
      </c>
      <c r="W52" s="243">
        <f t="shared" si="18"/>
        <v>0</v>
      </c>
      <c r="X52" s="243">
        <f t="shared" si="18"/>
        <v>0</v>
      </c>
      <c r="Y52" s="243">
        <f t="shared" si="18"/>
        <v>0</v>
      </c>
      <c r="Z52" s="243">
        <f t="shared" si="18"/>
        <v>0</v>
      </c>
      <c r="AA52" s="243">
        <f t="shared" si="18"/>
        <v>0</v>
      </c>
      <c r="AB52" s="243">
        <f t="shared" si="18"/>
        <v>1</v>
      </c>
      <c r="AC52" s="243">
        <f t="shared" si="18"/>
        <v>0</v>
      </c>
      <c r="AD52" s="243">
        <f t="shared" si="18"/>
        <v>0</v>
      </c>
      <c r="AE52" s="243">
        <f>IF(AND(DAY(AE43)&gt;=22,DAY(AE43)&lt;=28,AE44="土",OR(AE49="休",AE49="雨")),1,0)</f>
        <v>0</v>
      </c>
      <c r="AF52" s="243">
        <f>IF(AND(DAY(AF43)&gt;=22,DAY(AF43)&lt;=28,AF44="土",OR(AF49="休",AF49="雨")),1,0)</f>
        <v>0</v>
      </c>
      <c r="AG52" s="243">
        <f t="shared" si="18"/>
        <v>0</v>
      </c>
      <c r="AH52" s="241" t="s">
        <v>180</v>
      </c>
      <c r="AI52" s="242">
        <f>_xlfn.AGGREGATE(9,6,C52:AG52)</f>
        <v>1</v>
      </c>
      <c r="AJ52" s="232"/>
    </row>
    <row r="53" spans="2:38" hidden="1" x14ac:dyDescent="0.15">
      <c r="B53" s="239" t="s">
        <v>209</v>
      </c>
      <c r="C53" s="240">
        <f>IF(AND(DAY(C43)&gt;=8,DAY(C43)&lt;=14,C44="土"),1,0)</f>
        <v>0</v>
      </c>
      <c r="D53" s="240">
        <f>IF(AND(DAY(D43)&gt;=8,DAY(D43)&lt;=14,D44="土"),1,0)</f>
        <v>0</v>
      </c>
      <c r="E53" s="240">
        <f t="shared" ref="E53:AG53" si="19">IF(AND(DAY(E43)&gt;=8,DAY(E43)&lt;=14,E44="土"),1,0)</f>
        <v>0</v>
      </c>
      <c r="F53" s="240">
        <f t="shared" si="19"/>
        <v>0</v>
      </c>
      <c r="G53" s="240">
        <f t="shared" si="19"/>
        <v>0</v>
      </c>
      <c r="H53" s="240">
        <f t="shared" si="19"/>
        <v>0</v>
      </c>
      <c r="I53" s="240">
        <f t="shared" si="19"/>
        <v>0</v>
      </c>
      <c r="J53" s="240">
        <f t="shared" si="19"/>
        <v>0</v>
      </c>
      <c r="K53" s="240">
        <f t="shared" si="19"/>
        <v>0</v>
      </c>
      <c r="L53" s="240">
        <f t="shared" si="19"/>
        <v>0</v>
      </c>
      <c r="M53" s="240">
        <f t="shared" si="19"/>
        <v>0</v>
      </c>
      <c r="N53" s="240">
        <f t="shared" si="19"/>
        <v>1</v>
      </c>
      <c r="O53" s="240">
        <f t="shared" si="19"/>
        <v>0</v>
      </c>
      <c r="P53" s="240">
        <f t="shared" si="19"/>
        <v>0</v>
      </c>
      <c r="Q53" s="240">
        <f t="shared" si="19"/>
        <v>0</v>
      </c>
      <c r="R53" s="240">
        <f t="shared" si="19"/>
        <v>0</v>
      </c>
      <c r="S53" s="240">
        <f t="shared" si="19"/>
        <v>0</v>
      </c>
      <c r="T53" s="240">
        <f t="shared" si="19"/>
        <v>0</v>
      </c>
      <c r="U53" s="240">
        <f t="shared" si="19"/>
        <v>0</v>
      </c>
      <c r="V53" s="240">
        <f t="shared" si="19"/>
        <v>0</v>
      </c>
      <c r="W53" s="240">
        <f t="shared" si="19"/>
        <v>0</v>
      </c>
      <c r="X53" s="240">
        <f t="shared" si="19"/>
        <v>0</v>
      </c>
      <c r="Y53" s="240">
        <f t="shared" si="19"/>
        <v>0</v>
      </c>
      <c r="Z53" s="240">
        <f t="shared" si="19"/>
        <v>0</v>
      </c>
      <c r="AA53" s="240">
        <f t="shared" si="19"/>
        <v>0</v>
      </c>
      <c r="AB53" s="240">
        <f t="shared" si="19"/>
        <v>0</v>
      </c>
      <c r="AC53" s="240">
        <f t="shared" si="19"/>
        <v>0</v>
      </c>
      <c r="AD53" s="240">
        <f t="shared" si="19"/>
        <v>0</v>
      </c>
      <c r="AE53" s="240">
        <f t="shared" si="19"/>
        <v>0</v>
      </c>
      <c r="AF53" s="240">
        <f t="shared" si="19"/>
        <v>0</v>
      </c>
      <c r="AG53" s="240">
        <f t="shared" si="19"/>
        <v>0</v>
      </c>
      <c r="AH53" s="241" t="s">
        <v>179</v>
      </c>
      <c r="AI53" s="242">
        <f>_xlfn.AGGREGATE(9,6,C53:AG53)</f>
        <v>1</v>
      </c>
      <c r="AJ53" s="232"/>
    </row>
    <row r="54" spans="2:38" hidden="1" x14ac:dyDescent="0.15">
      <c r="B54" s="239" t="s">
        <v>210</v>
      </c>
      <c r="C54" s="243">
        <f>IF(AND(DAY(C43)&gt;=8,DAY(C43)&lt;=14,C44="土",OR(C49="休",C49="雨")),1,0)</f>
        <v>0</v>
      </c>
      <c r="D54" s="243">
        <f>IF(AND(DAY(D43)&gt;=8,DAY(D43)&lt;=14,D44="土",OR(D49="休",D49="雨")),1,0)</f>
        <v>0</v>
      </c>
      <c r="E54" s="243">
        <f t="shared" ref="E54:AG54" si="20">IF(AND(DAY(E43)&gt;=8,DAY(E43)&lt;=14,E44="土",OR(E49="休",E49="雨")),1,0)</f>
        <v>0</v>
      </c>
      <c r="F54" s="243">
        <f t="shared" si="20"/>
        <v>0</v>
      </c>
      <c r="G54" s="243">
        <f t="shared" si="20"/>
        <v>0</v>
      </c>
      <c r="H54" s="243">
        <f t="shared" si="20"/>
        <v>0</v>
      </c>
      <c r="I54" s="243">
        <f t="shared" si="20"/>
        <v>0</v>
      </c>
      <c r="J54" s="243">
        <f t="shared" si="20"/>
        <v>0</v>
      </c>
      <c r="K54" s="243">
        <f t="shared" si="20"/>
        <v>0</v>
      </c>
      <c r="L54" s="243">
        <f t="shared" si="20"/>
        <v>0</v>
      </c>
      <c r="M54" s="243">
        <f t="shared" si="20"/>
        <v>0</v>
      </c>
      <c r="N54" s="243">
        <f t="shared" si="20"/>
        <v>1</v>
      </c>
      <c r="O54" s="243">
        <f t="shared" si="20"/>
        <v>0</v>
      </c>
      <c r="P54" s="243">
        <f t="shared" si="20"/>
        <v>0</v>
      </c>
      <c r="Q54" s="243">
        <f t="shared" si="20"/>
        <v>0</v>
      </c>
      <c r="R54" s="243">
        <f t="shared" si="20"/>
        <v>0</v>
      </c>
      <c r="S54" s="243">
        <f t="shared" si="20"/>
        <v>0</v>
      </c>
      <c r="T54" s="243">
        <f t="shared" si="20"/>
        <v>0</v>
      </c>
      <c r="U54" s="243">
        <f t="shared" si="20"/>
        <v>0</v>
      </c>
      <c r="V54" s="243">
        <f t="shared" si="20"/>
        <v>0</v>
      </c>
      <c r="W54" s="243">
        <f t="shared" si="20"/>
        <v>0</v>
      </c>
      <c r="X54" s="243">
        <f t="shared" si="20"/>
        <v>0</v>
      </c>
      <c r="Y54" s="243">
        <f t="shared" si="20"/>
        <v>0</v>
      </c>
      <c r="Z54" s="243">
        <f t="shared" si="20"/>
        <v>0</v>
      </c>
      <c r="AA54" s="243">
        <f t="shared" si="20"/>
        <v>0</v>
      </c>
      <c r="AB54" s="243">
        <f t="shared" si="20"/>
        <v>0</v>
      </c>
      <c r="AC54" s="243">
        <f t="shared" si="20"/>
        <v>0</v>
      </c>
      <c r="AD54" s="243">
        <f t="shared" si="20"/>
        <v>0</v>
      </c>
      <c r="AE54" s="243">
        <f t="shared" si="20"/>
        <v>0</v>
      </c>
      <c r="AF54" s="243">
        <f t="shared" si="20"/>
        <v>0</v>
      </c>
      <c r="AG54" s="243">
        <f t="shared" si="20"/>
        <v>0</v>
      </c>
      <c r="AH54" s="241" t="s">
        <v>180</v>
      </c>
      <c r="AI54" s="242">
        <f>_xlfn.AGGREGATE(9,6,C54:AG54)</f>
        <v>1</v>
      </c>
      <c r="AJ54" s="232"/>
    </row>
    <row r="56" spans="2:38" hidden="1" x14ac:dyDescent="0.15">
      <c r="C56" s="199">
        <f>YEAR(C59)</f>
        <v>2025</v>
      </c>
      <c r="D56" s="199">
        <f>MONTH(C59)</f>
        <v>8</v>
      </c>
    </row>
    <row r="57" spans="2:38" x14ac:dyDescent="0.15">
      <c r="B57" s="203" t="s">
        <v>141</v>
      </c>
      <c r="C57" s="598">
        <f>C59</f>
        <v>45870</v>
      </c>
      <c r="D57" s="564"/>
      <c r="E57" s="564"/>
      <c r="F57" s="564"/>
      <c r="G57" s="564"/>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5"/>
    </row>
    <row r="58" spans="2:38" hidden="1" x14ac:dyDescent="0.15">
      <c r="B58" s="245"/>
      <c r="C58" s="226">
        <f>DATE($C56,$D56,1)</f>
        <v>45870</v>
      </c>
      <c r="D58" s="226">
        <f t="shared" ref="D58:AG58" si="21">C58+1</f>
        <v>45871</v>
      </c>
      <c r="E58" s="226">
        <f t="shared" si="21"/>
        <v>45872</v>
      </c>
      <c r="F58" s="226">
        <f t="shared" si="21"/>
        <v>45873</v>
      </c>
      <c r="G58" s="226">
        <f t="shared" si="21"/>
        <v>45874</v>
      </c>
      <c r="H58" s="226">
        <f t="shared" si="21"/>
        <v>45875</v>
      </c>
      <c r="I58" s="226">
        <f t="shared" si="21"/>
        <v>45876</v>
      </c>
      <c r="J58" s="226">
        <f t="shared" si="21"/>
        <v>45877</v>
      </c>
      <c r="K58" s="226">
        <f t="shared" si="21"/>
        <v>45878</v>
      </c>
      <c r="L58" s="226">
        <f t="shared" si="21"/>
        <v>45879</v>
      </c>
      <c r="M58" s="226">
        <f t="shared" si="21"/>
        <v>45880</v>
      </c>
      <c r="N58" s="226">
        <f t="shared" si="21"/>
        <v>45881</v>
      </c>
      <c r="O58" s="226">
        <f t="shared" si="21"/>
        <v>45882</v>
      </c>
      <c r="P58" s="226">
        <f t="shared" si="21"/>
        <v>45883</v>
      </c>
      <c r="Q58" s="226">
        <f t="shared" si="21"/>
        <v>45884</v>
      </c>
      <c r="R58" s="226">
        <f t="shared" si="21"/>
        <v>45885</v>
      </c>
      <c r="S58" s="226">
        <f t="shared" si="21"/>
        <v>45886</v>
      </c>
      <c r="T58" s="226">
        <f t="shared" si="21"/>
        <v>45887</v>
      </c>
      <c r="U58" s="226">
        <f t="shared" si="21"/>
        <v>45888</v>
      </c>
      <c r="V58" s="226">
        <f t="shared" si="21"/>
        <v>45889</v>
      </c>
      <c r="W58" s="226">
        <f t="shared" si="21"/>
        <v>45890</v>
      </c>
      <c r="X58" s="226">
        <f t="shared" si="21"/>
        <v>45891</v>
      </c>
      <c r="Y58" s="226">
        <f t="shared" si="21"/>
        <v>45892</v>
      </c>
      <c r="Z58" s="226">
        <f t="shared" si="21"/>
        <v>45893</v>
      </c>
      <c r="AA58" s="226">
        <f t="shared" si="21"/>
        <v>45894</v>
      </c>
      <c r="AB58" s="226">
        <f t="shared" si="21"/>
        <v>45895</v>
      </c>
      <c r="AC58" s="226">
        <f t="shared" si="21"/>
        <v>45896</v>
      </c>
      <c r="AD58" s="226">
        <f t="shared" si="21"/>
        <v>45897</v>
      </c>
      <c r="AE58" s="226">
        <f t="shared" si="21"/>
        <v>45898</v>
      </c>
      <c r="AF58" s="226">
        <f t="shared" si="21"/>
        <v>45899</v>
      </c>
      <c r="AG58" s="226">
        <f t="shared" si="21"/>
        <v>45900</v>
      </c>
      <c r="AH58" s="246"/>
      <c r="AI58" s="247"/>
    </row>
    <row r="59" spans="2:38" x14ac:dyDescent="0.15">
      <c r="B59" s="248" t="s">
        <v>145</v>
      </c>
      <c r="C59" s="249">
        <f>IF(EDATE(C42,1)&gt;$G$6,"",EDATE(C42,1))</f>
        <v>45870</v>
      </c>
      <c r="D59" s="226">
        <f t="shared" ref="D59:AG59" si="22">IF(D58&gt;$G$6,"",IF(C59=EOMONTH(DATE($C56,$D56,1),0),"",IF(C59="","",C59+1)))</f>
        <v>45871</v>
      </c>
      <c r="E59" s="226">
        <f t="shared" si="22"/>
        <v>45872</v>
      </c>
      <c r="F59" s="226">
        <f t="shared" si="22"/>
        <v>45873</v>
      </c>
      <c r="G59" s="226">
        <f t="shared" si="22"/>
        <v>45874</v>
      </c>
      <c r="H59" s="226">
        <f t="shared" si="22"/>
        <v>45875</v>
      </c>
      <c r="I59" s="226">
        <f t="shared" si="22"/>
        <v>45876</v>
      </c>
      <c r="J59" s="226">
        <f t="shared" si="22"/>
        <v>45877</v>
      </c>
      <c r="K59" s="226">
        <f t="shared" si="22"/>
        <v>45878</v>
      </c>
      <c r="L59" s="226">
        <f t="shared" si="22"/>
        <v>45879</v>
      </c>
      <c r="M59" s="226">
        <f t="shared" si="22"/>
        <v>45880</v>
      </c>
      <c r="N59" s="226">
        <f t="shared" si="22"/>
        <v>45881</v>
      </c>
      <c r="O59" s="226">
        <f t="shared" si="22"/>
        <v>45882</v>
      </c>
      <c r="P59" s="226">
        <f t="shared" si="22"/>
        <v>45883</v>
      </c>
      <c r="Q59" s="226">
        <f t="shared" si="22"/>
        <v>45884</v>
      </c>
      <c r="R59" s="226">
        <f t="shared" si="22"/>
        <v>45885</v>
      </c>
      <c r="S59" s="226">
        <f t="shared" si="22"/>
        <v>45886</v>
      </c>
      <c r="T59" s="226">
        <f t="shared" si="22"/>
        <v>45887</v>
      </c>
      <c r="U59" s="226">
        <f t="shared" si="22"/>
        <v>45888</v>
      </c>
      <c r="V59" s="226">
        <f t="shared" si="22"/>
        <v>45889</v>
      </c>
      <c r="W59" s="226">
        <f t="shared" si="22"/>
        <v>45890</v>
      </c>
      <c r="X59" s="226">
        <f t="shared" si="22"/>
        <v>45891</v>
      </c>
      <c r="Y59" s="226">
        <f t="shared" si="22"/>
        <v>45892</v>
      </c>
      <c r="Z59" s="226">
        <f t="shared" si="22"/>
        <v>45893</v>
      </c>
      <c r="AA59" s="226">
        <f t="shared" si="22"/>
        <v>45894</v>
      </c>
      <c r="AB59" s="226">
        <f t="shared" si="22"/>
        <v>45895</v>
      </c>
      <c r="AC59" s="226">
        <f t="shared" si="22"/>
        <v>45896</v>
      </c>
      <c r="AD59" s="226">
        <f t="shared" si="22"/>
        <v>45897</v>
      </c>
      <c r="AE59" s="226">
        <f t="shared" si="22"/>
        <v>45898</v>
      </c>
      <c r="AF59" s="226">
        <f t="shared" si="22"/>
        <v>45899</v>
      </c>
      <c r="AG59" s="226">
        <f t="shared" si="22"/>
        <v>45900</v>
      </c>
      <c r="AH59" s="227" t="s">
        <v>177</v>
      </c>
      <c r="AI59" s="228">
        <f>+COUNTIFS(C60:AG60,"土",C61:AG61,"")+COUNTIFS(C60:AG60,"日",C61:AG61,"")</f>
        <v>10</v>
      </c>
    </row>
    <row r="60" spans="2:38" x14ac:dyDescent="0.15">
      <c r="B60" s="220" t="s">
        <v>65</v>
      </c>
      <c r="C60" s="229" t="str">
        <f>IFERROR(TEXT(WEEKDAY(+C59),"aaa"),"")</f>
        <v>金</v>
      </c>
      <c r="D60" s="229" t="str">
        <f t="shared" ref="D60:AG60" si="23">IFERROR(TEXT(WEEKDAY(+D59),"aaa"),"")</f>
        <v>土</v>
      </c>
      <c r="E60" s="229" t="str">
        <f t="shared" si="23"/>
        <v>日</v>
      </c>
      <c r="F60" s="229" t="str">
        <f t="shared" si="23"/>
        <v>月</v>
      </c>
      <c r="G60" s="229" t="str">
        <f t="shared" si="23"/>
        <v>火</v>
      </c>
      <c r="H60" s="229" t="str">
        <f t="shared" si="23"/>
        <v>水</v>
      </c>
      <c r="I60" s="229" t="str">
        <f t="shared" si="23"/>
        <v>木</v>
      </c>
      <c r="J60" s="229" t="str">
        <f t="shared" si="23"/>
        <v>金</v>
      </c>
      <c r="K60" s="229" t="str">
        <f t="shared" si="23"/>
        <v>土</v>
      </c>
      <c r="L60" s="229" t="str">
        <f t="shared" si="23"/>
        <v>日</v>
      </c>
      <c r="M60" s="229" t="str">
        <f t="shared" si="23"/>
        <v>月</v>
      </c>
      <c r="N60" s="229" t="str">
        <f t="shared" si="23"/>
        <v>火</v>
      </c>
      <c r="O60" s="229" t="str">
        <f t="shared" si="23"/>
        <v>水</v>
      </c>
      <c r="P60" s="229" t="str">
        <f t="shared" si="23"/>
        <v>木</v>
      </c>
      <c r="Q60" s="229" t="str">
        <f t="shared" si="23"/>
        <v>金</v>
      </c>
      <c r="R60" s="229" t="str">
        <f t="shared" si="23"/>
        <v>土</v>
      </c>
      <c r="S60" s="229" t="str">
        <f t="shared" si="23"/>
        <v>日</v>
      </c>
      <c r="T60" s="229" t="str">
        <f t="shared" si="23"/>
        <v>月</v>
      </c>
      <c r="U60" s="229" t="str">
        <f t="shared" si="23"/>
        <v>火</v>
      </c>
      <c r="V60" s="229" t="str">
        <f t="shared" si="23"/>
        <v>水</v>
      </c>
      <c r="W60" s="229" t="str">
        <f t="shared" si="23"/>
        <v>木</v>
      </c>
      <c r="X60" s="229" t="str">
        <f t="shared" si="23"/>
        <v>金</v>
      </c>
      <c r="Y60" s="229" t="str">
        <f t="shared" si="23"/>
        <v>土</v>
      </c>
      <c r="Z60" s="229" t="str">
        <f t="shared" si="23"/>
        <v>日</v>
      </c>
      <c r="AA60" s="229" t="str">
        <f t="shared" si="23"/>
        <v>月</v>
      </c>
      <c r="AB60" s="229" t="str">
        <f t="shared" si="23"/>
        <v>火</v>
      </c>
      <c r="AC60" s="229" t="str">
        <f t="shared" si="23"/>
        <v>水</v>
      </c>
      <c r="AD60" s="229" t="str">
        <f t="shared" si="23"/>
        <v>木</v>
      </c>
      <c r="AE60" s="229" t="str">
        <f t="shared" si="23"/>
        <v>金</v>
      </c>
      <c r="AF60" s="229" t="str">
        <f t="shared" si="23"/>
        <v>土</v>
      </c>
      <c r="AG60" s="229" t="str">
        <f t="shared" si="23"/>
        <v>日</v>
      </c>
      <c r="AH60" s="227" t="s">
        <v>178</v>
      </c>
      <c r="AI60" s="228">
        <f>+COUNTIF(C61:AG61,"夏休")+COUNTIF(C61:AG61,"冬休")+COUNTIF(C61:AG61,"中止")</f>
        <v>3</v>
      </c>
    </row>
    <row r="61" spans="2:38" ht="13.5" customHeight="1" x14ac:dyDescent="0.15">
      <c r="B61" s="566" t="s">
        <v>149</v>
      </c>
      <c r="C61" s="568"/>
      <c r="D61" s="563"/>
      <c r="E61" s="563"/>
      <c r="F61" s="563"/>
      <c r="G61" s="563"/>
      <c r="H61" s="563"/>
      <c r="I61" s="563"/>
      <c r="J61" s="563"/>
      <c r="K61" s="563"/>
      <c r="L61" s="563"/>
      <c r="M61" s="563"/>
      <c r="N61" s="563"/>
      <c r="O61" s="563" t="s">
        <v>92</v>
      </c>
      <c r="P61" s="563" t="s">
        <v>92</v>
      </c>
      <c r="Q61" s="563" t="s">
        <v>92</v>
      </c>
      <c r="R61" s="563"/>
      <c r="S61" s="563"/>
      <c r="T61" s="563"/>
      <c r="U61" s="563"/>
      <c r="V61" s="563"/>
      <c r="W61" s="563"/>
      <c r="X61" s="563"/>
      <c r="Y61" s="563"/>
      <c r="Z61" s="611"/>
      <c r="AA61" s="611"/>
      <c r="AB61" s="563"/>
      <c r="AC61" s="563"/>
      <c r="AD61" s="563"/>
      <c r="AE61" s="563"/>
      <c r="AF61" s="563"/>
      <c r="AG61" s="589"/>
      <c r="AH61" s="230" t="s">
        <v>66</v>
      </c>
      <c r="AI61" s="231">
        <f>COUNT(C59:AG59)-AI60</f>
        <v>28</v>
      </c>
    </row>
    <row r="62" spans="2:38" ht="13.5" customHeight="1" x14ac:dyDescent="0.15">
      <c r="B62" s="567"/>
      <c r="C62" s="568"/>
      <c r="D62" s="563"/>
      <c r="E62" s="563"/>
      <c r="F62" s="563"/>
      <c r="G62" s="563"/>
      <c r="H62" s="563"/>
      <c r="I62" s="563"/>
      <c r="J62" s="563"/>
      <c r="K62" s="563"/>
      <c r="L62" s="563"/>
      <c r="M62" s="563"/>
      <c r="N62" s="563"/>
      <c r="O62" s="563"/>
      <c r="P62" s="563"/>
      <c r="Q62" s="563"/>
      <c r="R62" s="563"/>
      <c r="S62" s="563"/>
      <c r="T62" s="563"/>
      <c r="U62" s="563"/>
      <c r="V62" s="563"/>
      <c r="W62" s="563"/>
      <c r="X62" s="563"/>
      <c r="Y62" s="563"/>
      <c r="Z62" s="612"/>
      <c r="AA62" s="612"/>
      <c r="AB62" s="563"/>
      <c r="AC62" s="563"/>
      <c r="AD62" s="563"/>
      <c r="AE62" s="563"/>
      <c r="AF62" s="563"/>
      <c r="AG62" s="589"/>
      <c r="AH62" s="230" t="s">
        <v>67</v>
      </c>
      <c r="AI62" s="231">
        <f>+COUNTIF(C63:AG64,"休")</f>
        <v>10</v>
      </c>
      <c r="AJ62" s="232" t="str">
        <f>IF(AI63&gt;0.285,"",IF(AI62&lt;AI59,"←計画日数が足りません",""))</f>
        <v/>
      </c>
    </row>
    <row r="63" spans="2:38" ht="13.5" customHeight="1" x14ac:dyDescent="0.15">
      <c r="B63" s="590" t="s">
        <v>60</v>
      </c>
      <c r="C63" s="591"/>
      <c r="D63" s="588" t="s">
        <v>83</v>
      </c>
      <c r="E63" s="588" t="s">
        <v>83</v>
      </c>
      <c r="F63" s="588"/>
      <c r="G63" s="588"/>
      <c r="H63" s="592"/>
      <c r="I63" s="588"/>
      <c r="J63" s="588"/>
      <c r="K63" s="588" t="s">
        <v>83</v>
      </c>
      <c r="L63" s="588" t="s">
        <v>83</v>
      </c>
      <c r="M63" s="588"/>
      <c r="N63" s="588"/>
      <c r="O63" s="592"/>
      <c r="P63" s="588"/>
      <c r="Q63" s="588"/>
      <c r="R63" s="588" t="s">
        <v>83</v>
      </c>
      <c r="S63" s="588" t="s">
        <v>83</v>
      </c>
      <c r="T63" s="588"/>
      <c r="U63" s="588"/>
      <c r="V63" s="592"/>
      <c r="W63" s="588"/>
      <c r="X63" s="588"/>
      <c r="Y63" s="588" t="s">
        <v>83</v>
      </c>
      <c r="Z63" s="588" t="s">
        <v>83</v>
      </c>
      <c r="AA63" s="588"/>
      <c r="AB63" s="588"/>
      <c r="AC63" s="592"/>
      <c r="AD63" s="588"/>
      <c r="AE63" s="588"/>
      <c r="AF63" s="588" t="s">
        <v>83</v>
      </c>
      <c r="AG63" s="606" t="s">
        <v>83</v>
      </c>
      <c r="AH63" s="230" t="s">
        <v>68</v>
      </c>
      <c r="AI63" s="233">
        <f>+AI62/AI61</f>
        <v>0.35714285714285715</v>
      </c>
    </row>
    <row r="64" spans="2:38" x14ac:dyDescent="0.15">
      <c r="B64" s="590"/>
      <c r="C64" s="591"/>
      <c r="D64" s="588"/>
      <c r="E64" s="588"/>
      <c r="F64" s="588"/>
      <c r="G64" s="588"/>
      <c r="H64" s="592"/>
      <c r="I64" s="588"/>
      <c r="J64" s="588"/>
      <c r="K64" s="588"/>
      <c r="L64" s="588"/>
      <c r="M64" s="588"/>
      <c r="N64" s="588"/>
      <c r="O64" s="592"/>
      <c r="P64" s="588"/>
      <c r="Q64" s="588"/>
      <c r="R64" s="588"/>
      <c r="S64" s="588"/>
      <c r="T64" s="588"/>
      <c r="U64" s="588"/>
      <c r="V64" s="592"/>
      <c r="W64" s="588"/>
      <c r="X64" s="588"/>
      <c r="Y64" s="588"/>
      <c r="Z64" s="588"/>
      <c r="AA64" s="588"/>
      <c r="AB64" s="588"/>
      <c r="AC64" s="592"/>
      <c r="AD64" s="588"/>
      <c r="AE64" s="588"/>
      <c r="AF64" s="588"/>
      <c r="AG64" s="606"/>
      <c r="AH64" s="230" t="s">
        <v>57</v>
      </c>
      <c r="AI64" s="231">
        <f>+COUNTA(C65:AG66)</f>
        <v>10</v>
      </c>
    </row>
    <row r="65" spans="2:38" x14ac:dyDescent="0.15">
      <c r="B65" s="594" t="s">
        <v>62</v>
      </c>
      <c r="C65" s="596"/>
      <c r="D65" s="592" t="s">
        <v>83</v>
      </c>
      <c r="E65" s="592" t="s">
        <v>83</v>
      </c>
      <c r="F65" s="592"/>
      <c r="G65" s="592"/>
      <c r="H65" s="600"/>
      <c r="I65" s="592"/>
      <c r="J65" s="592"/>
      <c r="K65" s="592" t="s">
        <v>83</v>
      </c>
      <c r="L65" s="592" t="s">
        <v>83</v>
      </c>
      <c r="M65" s="592"/>
      <c r="N65" s="592"/>
      <c r="O65" s="600"/>
      <c r="P65" s="592"/>
      <c r="Q65" s="592"/>
      <c r="R65" s="592" t="s">
        <v>83</v>
      </c>
      <c r="S65" s="592" t="s">
        <v>83</v>
      </c>
      <c r="T65" s="592"/>
      <c r="U65" s="592"/>
      <c r="V65" s="600"/>
      <c r="W65" s="592"/>
      <c r="X65" s="592"/>
      <c r="Y65" s="592" t="s">
        <v>83</v>
      </c>
      <c r="Z65" s="592" t="s">
        <v>83</v>
      </c>
      <c r="AA65" s="592"/>
      <c r="AB65" s="592"/>
      <c r="AC65" s="600"/>
      <c r="AD65" s="592"/>
      <c r="AE65" s="592"/>
      <c r="AF65" s="592" t="s">
        <v>83</v>
      </c>
      <c r="AG65" s="609" t="s">
        <v>83</v>
      </c>
      <c r="AH65" s="234" t="s">
        <v>69</v>
      </c>
      <c r="AI65" s="235">
        <f>+AI64/AI61</f>
        <v>0.35714285714285715</v>
      </c>
      <c r="AL65" s="199">
        <f>+COUNTIF(C63:AG64,"休")</f>
        <v>10</v>
      </c>
    </row>
    <row r="66" spans="2:38" x14ac:dyDescent="0.15">
      <c r="B66" s="595"/>
      <c r="C66" s="597"/>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610"/>
      <c r="AH66" s="236" t="s">
        <v>153</v>
      </c>
      <c r="AI66" s="237" t="str">
        <f>IF(7&gt;AI61,"対象外",IF(AI64&gt;=AI59,"OK","NG"))</f>
        <v>OK</v>
      </c>
      <c r="AJ66" s="232" t="str">
        <f>IF(AI66="対象外","←７日間に満たない期間は達成判定の対象外",IF(AI66="NG","←月単位未達成","←月単位達成"))</f>
        <v>←月単位達成</v>
      </c>
      <c r="AL66" s="238" t="str">
        <f>IF(7&gt;AI61,"対象外",IF(AL65&gt;=AI59,"OK","NG"))</f>
        <v>OK</v>
      </c>
    </row>
    <row r="67" spans="2:38" ht="13.5" hidden="1" customHeight="1" x14ac:dyDescent="0.15">
      <c r="B67" s="239" t="s">
        <v>207</v>
      </c>
      <c r="C67" s="240">
        <f t="shared" ref="C67:AG67" si="24">IF(AND(DAY(C59)&gt;=22,DAY(C59)&lt;=28,C60="土"),1,0)</f>
        <v>0</v>
      </c>
      <c r="D67" s="240">
        <f t="shared" si="24"/>
        <v>0</v>
      </c>
      <c r="E67" s="240">
        <f t="shared" si="24"/>
        <v>0</v>
      </c>
      <c r="F67" s="240">
        <f t="shared" si="24"/>
        <v>0</v>
      </c>
      <c r="G67" s="240">
        <f t="shared" si="24"/>
        <v>0</v>
      </c>
      <c r="H67" s="240">
        <f t="shared" si="24"/>
        <v>0</v>
      </c>
      <c r="I67" s="240">
        <f t="shared" si="24"/>
        <v>0</v>
      </c>
      <c r="J67" s="240">
        <f t="shared" si="24"/>
        <v>0</v>
      </c>
      <c r="K67" s="240">
        <f t="shared" si="24"/>
        <v>0</v>
      </c>
      <c r="L67" s="240">
        <f t="shared" si="24"/>
        <v>0</v>
      </c>
      <c r="M67" s="240">
        <f t="shared" si="24"/>
        <v>0</v>
      </c>
      <c r="N67" s="240">
        <f t="shared" si="24"/>
        <v>0</v>
      </c>
      <c r="O67" s="240">
        <f t="shared" si="24"/>
        <v>0</v>
      </c>
      <c r="P67" s="240">
        <f t="shared" si="24"/>
        <v>0</v>
      </c>
      <c r="Q67" s="240">
        <f t="shared" si="24"/>
        <v>0</v>
      </c>
      <c r="R67" s="240">
        <f t="shared" si="24"/>
        <v>0</v>
      </c>
      <c r="S67" s="240">
        <f t="shared" si="24"/>
        <v>0</v>
      </c>
      <c r="T67" s="240">
        <f t="shared" si="24"/>
        <v>0</v>
      </c>
      <c r="U67" s="240">
        <f t="shared" si="24"/>
        <v>0</v>
      </c>
      <c r="V67" s="240">
        <f t="shared" si="24"/>
        <v>0</v>
      </c>
      <c r="W67" s="240">
        <f t="shared" si="24"/>
        <v>0</v>
      </c>
      <c r="X67" s="240">
        <f t="shared" si="24"/>
        <v>0</v>
      </c>
      <c r="Y67" s="240">
        <f t="shared" si="24"/>
        <v>1</v>
      </c>
      <c r="Z67" s="240">
        <f t="shared" si="24"/>
        <v>0</v>
      </c>
      <c r="AA67" s="240">
        <f t="shared" si="24"/>
        <v>0</v>
      </c>
      <c r="AB67" s="240">
        <f t="shared" si="24"/>
        <v>0</v>
      </c>
      <c r="AC67" s="240">
        <f t="shared" si="24"/>
        <v>0</v>
      </c>
      <c r="AD67" s="240">
        <f t="shared" si="24"/>
        <v>0</v>
      </c>
      <c r="AE67" s="240">
        <f t="shared" si="24"/>
        <v>0</v>
      </c>
      <c r="AF67" s="240">
        <f t="shared" si="24"/>
        <v>0</v>
      </c>
      <c r="AG67" s="240">
        <f t="shared" si="24"/>
        <v>0</v>
      </c>
      <c r="AH67" s="241" t="s">
        <v>179</v>
      </c>
      <c r="AI67" s="242">
        <f>_xlfn.AGGREGATE(9,6,C67:AG67)</f>
        <v>1</v>
      </c>
      <c r="AJ67" s="232"/>
    </row>
    <row r="68" spans="2:38" ht="13.5" hidden="1" customHeight="1" x14ac:dyDescent="0.15">
      <c r="B68" s="239" t="s">
        <v>208</v>
      </c>
      <c r="C68" s="243">
        <f t="shared" ref="C68:AG68" si="25">IF(AND(DAY(C59)&gt;=22,DAY(C59)&lt;=28,C60="土",OR(C65="休",C65="雨")),1,0)</f>
        <v>0</v>
      </c>
      <c r="D68" s="243">
        <f t="shared" si="25"/>
        <v>0</v>
      </c>
      <c r="E68" s="243">
        <f t="shared" si="25"/>
        <v>0</v>
      </c>
      <c r="F68" s="243">
        <f t="shared" si="25"/>
        <v>0</v>
      </c>
      <c r="G68" s="243">
        <f t="shared" si="25"/>
        <v>0</v>
      </c>
      <c r="H68" s="243">
        <f t="shared" si="25"/>
        <v>0</v>
      </c>
      <c r="I68" s="243">
        <f t="shared" si="25"/>
        <v>0</v>
      </c>
      <c r="J68" s="243">
        <f t="shared" si="25"/>
        <v>0</v>
      </c>
      <c r="K68" s="243">
        <f t="shared" si="25"/>
        <v>0</v>
      </c>
      <c r="L68" s="243">
        <f t="shared" si="25"/>
        <v>0</v>
      </c>
      <c r="M68" s="243">
        <f t="shared" si="25"/>
        <v>0</v>
      </c>
      <c r="N68" s="243">
        <f t="shared" si="25"/>
        <v>0</v>
      </c>
      <c r="O68" s="243">
        <f t="shared" si="25"/>
        <v>0</v>
      </c>
      <c r="P68" s="243">
        <f t="shared" si="25"/>
        <v>0</v>
      </c>
      <c r="Q68" s="243">
        <f t="shared" si="25"/>
        <v>0</v>
      </c>
      <c r="R68" s="243">
        <f t="shared" si="25"/>
        <v>0</v>
      </c>
      <c r="S68" s="243">
        <f t="shared" si="25"/>
        <v>0</v>
      </c>
      <c r="T68" s="243">
        <f t="shared" si="25"/>
        <v>0</v>
      </c>
      <c r="U68" s="243">
        <f t="shared" si="25"/>
        <v>0</v>
      </c>
      <c r="V68" s="243">
        <f t="shared" si="25"/>
        <v>0</v>
      </c>
      <c r="W68" s="243">
        <f t="shared" si="25"/>
        <v>0</v>
      </c>
      <c r="X68" s="243">
        <f t="shared" si="25"/>
        <v>0</v>
      </c>
      <c r="Y68" s="243">
        <f t="shared" si="25"/>
        <v>1</v>
      </c>
      <c r="Z68" s="243">
        <f t="shared" si="25"/>
        <v>0</v>
      </c>
      <c r="AA68" s="243">
        <f t="shared" si="25"/>
        <v>0</v>
      </c>
      <c r="AB68" s="243">
        <f t="shared" si="25"/>
        <v>0</v>
      </c>
      <c r="AC68" s="243">
        <f t="shared" si="25"/>
        <v>0</v>
      </c>
      <c r="AD68" s="243">
        <f t="shared" si="25"/>
        <v>0</v>
      </c>
      <c r="AE68" s="243">
        <f t="shared" si="25"/>
        <v>0</v>
      </c>
      <c r="AF68" s="243">
        <f t="shared" si="25"/>
        <v>0</v>
      </c>
      <c r="AG68" s="243">
        <f t="shared" si="25"/>
        <v>0</v>
      </c>
      <c r="AH68" s="241" t="s">
        <v>180</v>
      </c>
      <c r="AI68" s="242">
        <f>_xlfn.AGGREGATE(9,6,C68:AG68)</f>
        <v>1</v>
      </c>
      <c r="AJ68" s="232"/>
    </row>
    <row r="69" spans="2:38" hidden="1" x14ac:dyDescent="0.15">
      <c r="B69" s="239" t="s">
        <v>209</v>
      </c>
      <c r="C69" s="240">
        <f>IF(AND(DAY(C59)&gt;=8,DAY(C59)&lt;=14,C60="土"),1,0)</f>
        <v>0</v>
      </c>
      <c r="D69" s="240">
        <f>IF(AND(DAY(D59)&gt;=8,DAY(D59)&lt;=14,D60="土"),1,0)</f>
        <v>0</v>
      </c>
      <c r="E69" s="240">
        <f t="shared" ref="E69:AG69" si="26">IF(AND(DAY(E59)&gt;=8,DAY(E59)&lt;=14,E60="土"),1,0)</f>
        <v>0</v>
      </c>
      <c r="F69" s="240">
        <f t="shared" si="26"/>
        <v>0</v>
      </c>
      <c r="G69" s="240">
        <f t="shared" si="26"/>
        <v>0</v>
      </c>
      <c r="H69" s="240">
        <f t="shared" si="26"/>
        <v>0</v>
      </c>
      <c r="I69" s="240">
        <f t="shared" si="26"/>
        <v>0</v>
      </c>
      <c r="J69" s="240">
        <f t="shared" si="26"/>
        <v>0</v>
      </c>
      <c r="K69" s="240">
        <f t="shared" si="26"/>
        <v>1</v>
      </c>
      <c r="L69" s="240">
        <f t="shared" si="26"/>
        <v>0</v>
      </c>
      <c r="M69" s="240">
        <f t="shared" si="26"/>
        <v>0</v>
      </c>
      <c r="N69" s="240">
        <f t="shared" si="26"/>
        <v>0</v>
      </c>
      <c r="O69" s="240">
        <f t="shared" si="26"/>
        <v>0</v>
      </c>
      <c r="P69" s="240">
        <f t="shared" si="26"/>
        <v>0</v>
      </c>
      <c r="Q69" s="240">
        <f t="shared" si="26"/>
        <v>0</v>
      </c>
      <c r="R69" s="240">
        <f t="shared" si="26"/>
        <v>0</v>
      </c>
      <c r="S69" s="240">
        <f t="shared" si="26"/>
        <v>0</v>
      </c>
      <c r="T69" s="240">
        <f t="shared" si="26"/>
        <v>0</v>
      </c>
      <c r="U69" s="240">
        <f t="shared" si="26"/>
        <v>0</v>
      </c>
      <c r="V69" s="240">
        <f t="shared" si="26"/>
        <v>0</v>
      </c>
      <c r="W69" s="240">
        <f t="shared" si="26"/>
        <v>0</v>
      </c>
      <c r="X69" s="240">
        <f t="shared" si="26"/>
        <v>0</v>
      </c>
      <c r="Y69" s="240">
        <f t="shared" si="26"/>
        <v>0</v>
      </c>
      <c r="Z69" s="240">
        <f t="shared" si="26"/>
        <v>0</v>
      </c>
      <c r="AA69" s="240">
        <f t="shared" si="26"/>
        <v>0</v>
      </c>
      <c r="AB69" s="240">
        <f t="shared" si="26"/>
        <v>0</v>
      </c>
      <c r="AC69" s="240">
        <f t="shared" si="26"/>
        <v>0</v>
      </c>
      <c r="AD69" s="240">
        <f t="shared" si="26"/>
        <v>0</v>
      </c>
      <c r="AE69" s="240">
        <f t="shared" si="26"/>
        <v>0</v>
      </c>
      <c r="AF69" s="240">
        <f t="shared" si="26"/>
        <v>0</v>
      </c>
      <c r="AG69" s="240">
        <f t="shared" si="26"/>
        <v>0</v>
      </c>
      <c r="AH69" s="241" t="s">
        <v>179</v>
      </c>
      <c r="AI69" s="242">
        <f>_xlfn.AGGREGATE(9,6,C69:AG69)</f>
        <v>1</v>
      </c>
      <c r="AJ69" s="232"/>
    </row>
    <row r="70" spans="2:38" hidden="1" x14ac:dyDescent="0.15">
      <c r="B70" s="239" t="s">
        <v>210</v>
      </c>
      <c r="C70" s="243">
        <f>IF(AND(DAY(C59)&gt;=8,DAY(C59)&lt;=14,C60="土",OR(C65="休",C65="雨")),1,0)</f>
        <v>0</v>
      </c>
      <c r="D70" s="243">
        <f>IF(AND(DAY(D59)&gt;=8,DAY(D59)&lt;=14,D60="土",OR(D65="休",D65="雨")),1,0)</f>
        <v>0</v>
      </c>
      <c r="E70" s="243">
        <f t="shared" ref="E70:AG70" si="27">IF(AND(DAY(E59)&gt;=8,DAY(E59)&lt;=14,E60="土",OR(E65="休",E65="雨")),1,0)</f>
        <v>0</v>
      </c>
      <c r="F70" s="243">
        <f t="shared" si="27"/>
        <v>0</v>
      </c>
      <c r="G70" s="243">
        <f t="shared" si="27"/>
        <v>0</v>
      </c>
      <c r="H70" s="243">
        <f t="shared" si="27"/>
        <v>0</v>
      </c>
      <c r="I70" s="243">
        <f t="shared" si="27"/>
        <v>0</v>
      </c>
      <c r="J70" s="243">
        <f t="shared" si="27"/>
        <v>0</v>
      </c>
      <c r="K70" s="243">
        <f t="shared" si="27"/>
        <v>1</v>
      </c>
      <c r="L70" s="243">
        <f t="shared" si="27"/>
        <v>0</v>
      </c>
      <c r="M70" s="243">
        <f t="shared" si="27"/>
        <v>0</v>
      </c>
      <c r="N70" s="243">
        <f t="shared" si="27"/>
        <v>0</v>
      </c>
      <c r="O70" s="243">
        <f t="shared" si="27"/>
        <v>0</v>
      </c>
      <c r="P70" s="243">
        <f t="shared" si="27"/>
        <v>0</v>
      </c>
      <c r="Q70" s="243">
        <f t="shared" si="27"/>
        <v>0</v>
      </c>
      <c r="R70" s="243">
        <f t="shared" si="27"/>
        <v>0</v>
      </c>
      <c r="S70" s="243">
        <f t="shared" si="27"/>
        <v>0</v>
      </c>
      <c r="T70" s="243">
        <f t="shared" si="27"/>
        <v>0</v>
      </c>
      <c r="U70" s="243">
        <f t="shared" si="27"/>
        <v>0</v>
      </c>
      <c r="V70" s="243">
        <f t="shared" si="27"/>
        <v>0</v>
      </c>
      <c r="W70" s="243">
        <f t="shared" si="27"/>
        <v>0</v>
      </c>
      <c r="X70" s="243">
        <f t="shared" si="27"/>
        <v>0</v>
      </c>
      <c r="Y70" s="243">
        <f t="shared" si="27"/>
        <v>0</v>
      </c>
      <c r="Z70" s="243">
        <f t="shared" si="27"/>
        <v>0</v>
      </c>
      <c r="AA70" s="243">
        <f t="shared" si="27"/>
        <v>0</v>
      </c>
      <c r="AB70" s="243">
        <f t="shared" si="27"/>
        <v>0</v>
      </c>
      <c r="AC70" s="243">
        <f t="shared" si="27"/>
        <v>0</v>
      </c>
      <c r="AD70" s="243">
        <f t="shared" si="27"/>
        <v>0</v>
      </c>
      <c r="AE70" s="243">
        <f t="shared" si="27"/>
        <v>0</v>
      </c>
      <c r="AF70" s="243">
        <f t="shared" si="27"/>
        <v>0</v>
      </c>
      <c r="AG70" s="243">
        <f t="shared" si="27"/>
        <v>0</v>
      </c>
      <c r="AH70" s="241" t="s">
        <v>180</v>
      </c>
      <c r="AI70" s="242">
        <f>_xlfn.AGGREGATE(9,6,C70:AG70)</f>
        <v>1</v>
      </c>
      <c r="AJ70" s="232"/>
    </row>
    <row r="72" spans="2:38" hidden="1" x14ac:dyDescent="0.15">
      <c r="C72" s="199">
        <f>YEAR(C75)</f>
        <v>2025</v>
      </c>
      <c r="D72" s="199">
        <f>MONTH(C75)</f>
        <v>9</v>
      </c>
    </row>
    <row r="73" spans="2:38" x14ac:dyDescent="0.15">
      <c r="B73" s="203" t="s">
        <v>141</v>
      </c>
      <c r="C73" s="598">
        <f>C75</f>
        <v>45901</v>
      </c>
      <c r="D73" s="564"/>
      <c r="E73" s="564"/>
      <c r="F73" s="564"/>
      <c r="G73" s="564"/>
      <c r="H73" s="564"/>
      <c r="I73" s="564"/>
      <c r="J73" s="564"/>
      <c r="K73" s="564"/>
      <c r="L73" s="564"/>
      <c r="M73" s="564"/>
      <c r="N73" s="564"/>
      <c r="O73" s="564"/>
      <c r="P73" s="564"/>
      <c r="Q73" s="564"/>
      <c r="R73" s="564"/>
      <c r="S73" s="564"/>
      <c r="T73" s="564"/>
      <c r="U73" s="564"/>
      <c r="V73" s="564"/>
      <c r="W73" s="564"/>
      <c r="X73" s="564"/>
      <c r="Y73" s="564"/>
      <c r="Z73" s="564"/>
      <c r="AA73" s="564"/>
      <c r="AB73" s="564"/>
      <c r="AC73" s="564"/>
      <c r="AD73" s="564"/>
      <c r="AE73" s="564"/>
      <c r="AF73" s="564"/>
      <c r="AG73" s="564"/>
      <c r="AH73" s="564"/>
      <c r="AI73" s="565"/>
    </row>
    <row r="74" spans="2:38" hidden="1" x14ac:dyDescent="0.15">
      <c r="B74" s="245"/>
      <c r="C74" s="226">
        <f>DATE($C72,$D72,1)</f>
        <v>45901</v>
      </c>
      <c r="D74" s="226">
        <f t="shared" ref="D74:AG74" si="28">C74+1</f>
        <v>45902</v>
      </c>
      <c r="E74" s="226">
        <f t="shared" si="28"/>
        <v>45903</v>
      </c>
      <c r="F74" s="226">
        <f t="shared" si="28"/>
        <v>45904</v>
      </c>
      <c r="G74" s="226">
        <f t="shared" si="28"/>
        <v>45905</v>
      </c>
      <c r="H74" s="226">
        <f t="shared" si="28"/>
        <v>45906</v>
      </c>
      <c r="I74" s="226">
        <f t="shared" si="28"/>
        <v>45907</v>
      </c>
      <c r="J74" s="226">
        <f t="shared" si="28"/>
        <v>45908</v>
      </c>
      <c r="K74" s="226">
        <f t="shared" si="28"/>
        <v>45909</v>
      </c>
      <c r="L74" s="226">
        <f t="shared" si="28"/>
        <v>45910</v>
      </c>
      <c r="M74" s="226">
        <f t="shared" si="28"/>
        <v>45911</v>
      </c>
      <c r="N74" s="226">
        <f t="shared" si="28"/>
        <v>45912</v>
      </c>
      <c r="O74" s="226">
        <f t="shared" si="28"/>
        <v>45913</v>
      </c>
      <c r="P74" s="226">
        <f t="shared" si="28"/>
        <v>45914</v>
      </c>
      <c r="Q74" s="226">
        <f t="shared" si="28"/>
        <v>45915</v>
      </c>
      <c r="R74" s="226">
        <f t="shared" si="28"/>
        <v>45916</v>
      </c>
      <c r="S74" s="226">
        <f t="shared" si="28"/>
        <v>45917</v>
      </c>
      <c r="T74" s="226">
        <f t="shared" si="28"/>
        <v>45918</v>
      </c>
      <c r="U74" s="226">
        <f t="shared" si="28"/>
        <v>45919</v>
      </c>
      <c r="V74" s="226">
        <f t="shared" si="28"/>
        <v>45920</v>
      </c>
      <c r="W74" s="226">
        <f t="shared" si="28"/>
        <v>45921</v>
      </c>
      <c r="X74" s="226">
        <f t="shared" si="28"/>
        <v>45922</v>
      </c>
      <c r="Y74" s="226">
        <f t="shared" si="28"/>
        <v>45923</v>
      </c>
      <c r="Z74" s="226">
        <f t="shared" si="28"/>
        <v>45924</v>
      </c>
      <c r="AA74" s="226">
        <f t="shared" si="28"/>
        <v>45925</v>
      </c>
      <c r="AB74" s="226">
        <f t="shared" si="28"/>
        <v>45926</v>
      </c>
      <c r="AC74" s="226">
        <f t="shared" si="28"/>
        <v>45927</v>
      </c>
      <c r="AD74" s="226">
        <f t="shared" si="28"/>
        <v>45928</v>
      </c>
      <c r="AE74" s="226">
        <f t="shared" si="28"/>
        <v>45929</v>
      </c>
      <c r="AF74" s="226">
        <f t="shared" si="28"/>
        <v>45930</v>
      </c>
      <c r="AG74" s="226">
        <f t="shared" si="28"/>
        <v>45931</v>
      </c>
      <c r="AH74" s="246"/>
      <c r="AI74" s="247"/>
    </row>
    <row r="75" spans="2:38" x14ac:dyDescent="0.15">
      <c r="B75" s="248" t="s">
        <v>145</v>
      </c>
      <c r="C75" s="249">
        <f>IF(EDATE(C58,1)&gt;$G$6,"",EDATE(C58,1))</f>
        <v>45901</v>
      </c>
      <c r="D75" s="226">
        <f t="shared" ref="D75:AG75" si="29">IF(D74&gt;$G$6,"",IF(C75=EOMONTH(DATE($C72,$D72,1),0),"",IF(C75="","",C75+1)))</f>
        <v>45902</v>
      </c>
      <c r="E75" s="226">
        <f t="shared" si="29"/>
        <v>45903</v>
      </c>
      <c r="F75" s="226">
        <f t="shared" si="29"/>
        <v>45904</v>
      </c>
      <c r="G75" s="226">
        <f t="shared" si="29"/>
        <v>45905</v>
      </c>
      <c r="H75" s="226">
        <f t="shared" si="29"/>
        <v>45906</v>
      </c>
      <c r="I75" s="226">
        <f t="shared" si="29"/>
        <v>45907</v>
      </c>
      <c r="J75" s="226">
        <f t="shared" si="29"/>
        <v>45908</v>
      </c>
      <c r="K75" s="226">
        <f t="shared" si="29"/>
        <v>45909</v>
      </c>
      <c r="L75" s="226">
        <f t="shared" si="29"/>
        <v>45910</v>
      </c>
      <c r="M75" s="226">
        <f t="shared" si="29"/>
        <v>45911</v>
      </c>
      <c r="N75" s="226">
        <f t="shared" si="29"/>
        <v>45912</v>
      </c>
      <c r="O75" s="226">
        <f t="shared" si="29"/>
        <v>45913</v>
      </c>
      <c r="P75" s="226">
        <f t="shared" si="29"/>
        <v>45914</v>
      </c>
      <c r="Q75" s="226">
        <f t="shared" si="29"/>
        <v>45915</v>
      </c>
      <c r="R75" s="226">
        <f t="shared" si="29"/>
        <v>45916</v>
      </c>
      <c r="S75" s="226">
        <f t="shared" si="29"/>
        <v>45917</v>
      </c>
      <c r="T75" s="226">
        <f t="shared" si="29"/>
        <v>45918</v>
      </c>
      <c r="U75" s="226">
        <f t="shared" si="29"/>
        <v>45919</v>
      </c>
      <c r="V75" s="226">
        <f t="shared" si="29"/>
        <v>45920</v>
      </c>
      <c r="W75" s="226">
        <f t="shared" si="29"/>
        <v>45921</v>
      </c>
      <c r="X75" s="226">
        <f t="shared" si="29"/>
        <v>45922</v>
      </c>
      <c r="Y75" s="226">
        <f t="shared" si="29"/>
        <v>45923</v>
      </c>
      <c r="Z75" s="226">
        <f t="shared" si="29"/>
        <v>45924</v>
      </c>
      <c r="AA75" s="226">
        <f t="shared" si="29"/>
        <v>45925</v>
      </c>
      <c r="AB75" s="226">
        <f t="shared" si="29"/>
        <v>45926</v>
      </c>
      <c r="AC75" s="226">
        <f t="shared" si="29"/>
        <v>45927</v>
      </c>
      <c r="AD75" s="226">
        <f t="shared" si="29"/>
        <v>45928</v>
      </c>
      <c r="AE75" s="226">
        <f t="shared" si="29"/>
        <v>45929</v>
      </c>
      <c r="AF75" s="226">
        <f t="shared" si="29"/>
        <v>45930</v>
      </c>
      <c r="AG75" s="226" t="str">
        <f t="shared" si="29"/>
        <v/>
      </c>
      <c r="AH75" s="227" t="s">
        <v>177</v>
      </c>
      <c r="AI75" s="228">
        <f>+COUNTIFS(C76:AG76,"土",C77:AG77,"")+COUNTIFS(C76:AG76,"日",C77:AG77,"")</f>
        <v>8</v>
      </c>
    </row>
    <row r="76" spans="2:38" x14ac:dyDescent="0.15">
      <c r="B76" s="220" t="s">
        <v>65</v>
      </c>
      <c r="C76" s="229" t="str">
        <f>IFERROR(TEXT(WEEKDAY(+C75),"aaa"),"")</f>
        <v>月</v>
      </c>
      <c r="D76" s="229" t="str">
        <f t="shared" ref="D76:AG76" si="30">IFERROR(TEXT(WEEKDAY(+D75),"aaa"),"")</f>
        <v>火</v>
      </c>
      <c r="E76" s="229" t="str">
        <f t="shared" si="30"/>
        <v>水</v>
      </c>
      <c r="F76" s="229" t="str">
        <f t="shared" si="30"/>
        <v>木</v>
      </c>
      <c r="G76" s="229" t="str">
        <f t="shared" si="30"/>
        <v>金</v>
      </c>
      <c r="H76" s="229" t="str">
        <f t="shared" si="30"/>
        <v>土</v>
      </c>
      <c r="I76" s="229" t="str">
        <f t="shared" si="30"/>
        <v>日</v>
      </c>
      <c r="J76" s="229" t="str">
        <f t="shared" si="30"/>
        <v>月</v>
      </c>
      <c r="K76" s="229" t="str">
        <f t="shared" si="30"/>
        <v>火</v>
      </c>
      <c r="L76" s="229" t="str">
        <f t="shared" si="30"/>
        <v>水</v>
      </c>
      <c r="M76" s="229" t="str">
        <f t="shared" si="30"/>
        <v>木</v>
      </c>
      <c r="N76" s="229" t="str">
        <f t="shared" si="30"/>
        <v>金</v>
      </c>
      <c r="O76" s="229" t="str">
        <f t="shared" si="30"/>
        <v>土</v>
      </c>
      <c r="P76" s="229" t="str">
        <f t="shared" si="30"/>
        <v>日</v>
      </c>
      <c r="Q76" s="229" t="str">
        <f t="shared" si="30"/>
        <v>月</v>
      </c>
      <c r="R76" s="229" t="str">
        <f t="shared" si="30"/>
        <v>火</v>
      </c>
      <c r="S76" s="229" t="str">
        <f t="shared" si="30"/>
        <v>水</v>
      </c>
      <c r="T76" s="229" t="str">
        <f t="shared" si="30"/>
        <v>木</v>
      </c>
      <c r="U76" s="229" t="str">
        <f t="shared" si="30"/>
        <v>金</v>
      </c>
      <c r="V76" s="229" t="str">
        <f t="shared" si="30"/>
        <v>土</v>
      </c>
      <c r="W76" s="229" t="str">
        <f t="shared" si="30"/>
        <v>日</v>
      </c>
      <c r="X76" s="229" t="str">
        <f t="shared" si="30"/>
        <v>月</v>
      </c>
      <c r="Y76" s="229" t="str">
        <f t="shared" si="30"/>
        <v>火</v>
      </c>
      <c r="Z76" s="229" t="str">
        <f t="shared" si="30"/>
        <v>水</v>
      </c>
      <c r="AA76" s="229" t="str">
        <f t="shared" si="30"/>
        <v>木</v>
      </c>
      <c r="AB76" s="229" t="str">
        <f t="shared" si="30"/>
        <v>金</v>
      </c>
      <c r="AC76" s="229" t="str">
        <f t="shared" si="30"/>
        <v>土</v>
      </c>
      <c r="AD76" s="229" t="str">
        <f t="shared" si="30"/>
        <v>日</v>
      </c>
      <c r="AE76" s="229" t="str">
        <f t="shared" si="30"/>
        <v>月</v>
      </c>
      <c r="AF76" s="229" t="str">
        <f t="shared" si="30"/>
        <v>火</v>
      </c>
      <c r="AG76" s="229" t="str">
        <f t="shared" si="30"/>
        <v/>
      </c>
      <c r="AH76" s="227" t="s">
        <v>178</v>
      </c>
      <c r="AI76" s="228">
        <f>+COUNTIF(C77:AG77,"夏休")+COUNTIF(C77:AG77,"冬休")+COUNTIF(C77:AG77,"中止")</f>
        <v>0</v>
      </c>
    </row>
    <row r="77" spans="2:38" ht="13.5" customHeight="1" x14ac:dyDescent="0.15">
      <c r="B77" s="566" t="s">
        <v>149</v>
      </c>
      <c r="C77" s="568"/>
      <c r="D77" s="563"/>
      <c r="E77" s="563"/>
      <c r="F77" s="563"/>
      <c r="G77" s="563"/>
      <c r="H77" s="563"/>
      <c r="I77" s="563"/>
      <c r="J77" s="563"/>
      <c r="K77" s="563"/>
      <c r="L77" s="563"/>
      <c r="M77" s="563"/>
      <c r="N77" s="563"/>
      <c r="O77" s="563"/>
      <c r="P77" s="563"/>
      <c r="Q77" s="563"/>
      <c r="R77" s="563"/>
      <c r="S77" s="563"/>
      <c r="T77" s="563"/>
      <c r="U77" s="563"/>
      <c r="V77" s="563"/>
      <c r="W77" s="563"/>
      <c r="X77" s="563"/>
      <c r="Y77" s="563"/>
      <c r="Z77" s="563"/>
      <c r="AA77" s="563"/>
      <c r="AB77" s="563"/>
      <c r="AC77" s="563"/>
      <c r="AD77" s="563"/>
      <c r="AE77" s="563"/>
      <c r="AF77" s="563"/>
      <c r="AG77" s="589"/>
      <c r="AH77" s="230" t="s">
        <v>66</v>
      </c>
      <c r="AI77" s="231">
        <f>COUNT(C75:AG75)-AI76</f>
        <v>30</v>
      </c>
    </row>
    <row r="78" spans="2:38" ht="13.5" customHeight="1" x14ac:dyDescent="0.15">
      <c r="B78" s="567"/>
      <c r="C78" s="568"/>
      <c r="D78" s="563"/>
      <c r="E78" s="563"/>
      <c r="F78" s="563"/>
      <c r="G78" s="563"/>
      <c r="H78" s="563"/>
      <c r="I78" s="563"/>
      <c r="J78" s="563"/>
      <c r="K78" s="563"/>
      <c r="L78" s="563"/>
      <c r="M78" s="563"/>
      <c r="N78" s="563"/>
      <c r="O78" s="563"/>
      <c r="P78" s="563"/>
      <c r="Q78" s="563"/>
      <c r="R78" s="563"/>
      <c r="S78" s="563"/>
      <c r="T78" s="563"/>
      <c r="U78" s="563"/>
      <c r="V78" s="563"/>
      <c r="W78" s="563"/>
      <c r="X78" s="563"/>
      <c r="Y78" s="563"/>
      <c r="Z78" s="563"/>
      <c r="AA78" s="563"/>
      <c r="AB78" s="563"/>
      <c r="AC78" s="563"/>
      <c r="AD78" s="563"/>
      <c r="AE78" s="563"/>
      <c r="AF78" s="563"/>
      <c r="AG78" s="589"/>
      <c r="AH78" s="230" t="s">
        <v>67</v>
      </c>
      <c r="AI78" s="231">
        <f>+COUNTIF(C79:AG80,"休")</f>
        <v>8</v>
      </c>
      <c r="AJ78" s="232" t="str">
        <f>IF(AI79&gt;0.285,"",IF(AI78&lt;AI75,"←計画日数が足りません",""))</f>
        <v/>
      </c>
    </row>
    <row r="79" spans="2:38" ht="13.5" customHeight="1" x14ac:dyDescent="0.15">
      <c r="B79" s="590" t="s">
        <v>60</v>
      </c>
      <c r="C79" s="591"/>
      <c r="D79" s="588"/>
      <c r="E79" s="592"/>
      <c r="F79" s="588"/>
      <c r="G79" s="588"/>
      <c r="H79" s="588" t="s">
        <v>83</v>
      </c>
      <c r="I79" s="588" t="s">
        <v>83</v>
      </c>
      <c r="J79" s="588"/>
      <c r="K79" s="588"/>
      <c r="L79" s="592"/>
      <c r="M79" s="588"/>
      <c r="N79" s="588"/>
      <c r="O79" s="588" t="s">
        <v>83</v>
      </c>
      <c r="P79" s="588" t="s">
        <v>83</v>
      </c>
      <c r="Q79" s="588"/>
      <c r="R79" s="588"/>
      <c r="S79" s="592"/>
      <c r="T79" s="588"/>
      <c r="U79" s="588"/>
      <c r="V79" s="588" t="s">
        <v>83</v>
      </c>
      <c r="W79" s="588" t="s">
        <v>83</v>
      </c>
      <c r="X79" s="588"/>
      <c r="Y79" s="588"/>
      <c r="Z79" s="592"/>
      <c r="AA79" s="588"/>
      <c r="AB79" s="588"/>
      <c r="AC79" s="588" t="s">
        <v>83</v>
      </c>
      <c r="AD79" s="588" t="s">
        <v>83</v>
      </c>
      <c r="AE79" s="588"/>
      <c r="AF79" s="588"/>
      <c r="AG79" s="606"/>
      <c r="AH79" s="230" t="s">
        <v>68</v>
      </c>
      <c r="AI79" s="233">
        <f>+AI78/AI77</f>
        <v>0.26666666666666666</v>
      </c>
    </row>
    <row r="80" spans="2:38" x14ac:dyDescent="0.15">
      <c r="B80" s="590"/>
      <c r="C80" s="591"/>
      <c r="D80" s="588"/>
      <c r="E80" s="592"/>
      <c r="F80" s="588"/>
      <c r="G80" s="588"/>
      <c r="H80" s="588"/>
      <c r="I80" s="588"/>
      <c r="J80" s="588"/>
      <c r="K80" s="588"/>
      <c r="L80" s="592"/>
      <c r="M80" s="588"/>
      <c r="N80" s="588"/>
      <c r="O80" s="588"/>
      <c r="P80" s="588"/>
      <c r="Q80" s="588"/>
      <c r="R80" s="588"/>
      <c r="S80" s="592"/>
      <c r="T80" s="588"/>
      <c r="U80" s="588"/>
      <c r="V80" s="588"/>
      <c r="W80" s="588"/>
      <c r="X80" s="588"/>
      <c r="Y80" s="588"/>
      <c r="Z80" s="592"/>
      <c r="AA80" s="588"/>
      <c r="AB80" s="588"/>
      <c r="AC80" s="588"/>
      <c r="AD80" s="588"/>
      <c r="AE80" s="588"/>
      <c r="AF80" s="588"/>
      <c r="AG80" s="606"/>
      <c r="AH80" s="230" t="s">
        <v>57</v>
      </c>
      <c r="AI80" s="231">
        <f>+COUNTA(C81:AG82)</f>
        <v>8</v>
      </c>
    </row>
    <row r="81" spans="2:38" x14ac:dyDescent="0.15">
      <c r="B81" s="594" t="s">
        <v>62</v>
      </c>
      <c r="C81" s="596"/>
      <c r="D81" s="592"/>
      <c r="E81" s="600"/>
      <c r="F81" s="592"/>
      <c r="G81" s="592"/>
      <c r="H81" s="592" t="s">
        <v>83</v>
      </c>
      <c r="I81" s="592" t="s">
        <v>83</v>
      </c>
      <c r="J81" s="592"/>
      <c r="K81" s="592"/>
      <c r="L81" s="600"/>
      <c r="M81" s="592"/>
      <c r="N81" s="592"/>
      <c r="O81" s="592" t="s">
        <v>83</v>
      </c>
      <c r="P81" s="592" t="s">
        <v>83</v>
      </c>
      <c r="Q81" s="592"/>
      <c r="R81" s="592"/>
      <c r="S81" s="600"/>
      <c r="T81" s="592"/>
      <c r="U81" s="592"/>
      <c r="V81" s="592" t="s">
        <v>83</v>
      </c>
      <c r="W81" s="592" t="s">
        <v>83</v>
      </c>
      <c r="X81" s="592"/>
      <c r="Y81" s="592"/>
      <c r="Z81" s="600"/>
      <c r="AA81" s="592"/>
      <c r="AB81" s="592"/>
      <c r="AC81" s="592" t="s">
        <v>83</v>
      </c>
      <c r="AD81" s="592" t="s">
        <v>83</v>
      </c>
      <c r="AE81" s="592"/>
      <c r="AF81" s="592"/>
      <c r="AG81" s="609"/>
      <c r="AH81" s="234" t="s">
        <v>69</v>
      </c>
      <c r="AI81" s="235">
        <f>+AI80/AI77</f>
        <v>0.26666666666666666</v>
      </c>
      <c r="AL81" s="199">
        <f>+COUNTIF(C79:AG80,"休")</f>
        <v>8</v>
      </c>
    </row>
    <row r="82" spans="2:38" x14ac:dyDescent="0.15">
      <c r="B82" s="595"/>
      <c r="C82" s="597"/>
      <c r="D82" s="593"/>
      <c r="E82" s="593"/>
      <c r="F82" s="593"/>
      <c r="G82" s="593"/>
      <c r="H82" s="593"/>
      <c r="I82" s="593"/>
      <c r="J82" s="593"/>
      <c r="K82" s="593"/>
      <c r="L82" s="593"/>
      <c r="M82" s="593"/>
      <c r="N82" s="593"/>
      <c r="O82" s="593"/>
      <c r="P82" s="593"/>
      <c r="Q82" s="593"/>
      <c r="R82" s="593"/>
      <c r="S82" s="593"/>
      <c r="T82" s="593"/>
      <c r="U82" s="593"/>
      <c r="V82" s="593"/>
      <c r="W82" s="593"/>
      <c r="X82" s="593"/>
      <c r="Y82" s="593"/>
      <c r="Z82" s="593"/>
      <c r="AA82" s="593"/>
      <c r="AB82" s="593"/>
      <c r="AC82" s="593"/>
      <c r="AD82" s="593"/>
      <c r="AE82" s="593"/>
      <c r="AF82" s="593"/>
      <c r="AG82" s="610"/>
      <c r="AH82" s="236" t="s">
        <v>153</v>
      </c>
      <c r="AI82" s="237" t="str">
        <f>IF(7&gt;AI77,"対象外",IF(AI80&gt;=AI75,"OK","NG"))</f>
        <v>OK</v>
      </c>
      <c r="AJ82" s="232" t="str">
        <f>IF(AI82="対象外","←７日間に満たない期間は達成判定の対象外",IF(AI82="NG","←月単位未達成","←月単位達成"))</f>
        <v>←月単位達成</v>
      </c>
      <c r="AL82" s="238" t="str">
        <f>IF(7&gt;AI77,"対象外",IF(AL81&gt;=AI75,"OK","NG"))</f>
        <v>OK</v>
      </c>
    </row>
    <row r="83" spans="2:38" hidden="1" x14ac:dyDescent="0.15">
      <c r="B83" s="239" t="s">
        <v>207</v>
      </c>
      <c r="C83" s="240">
        <f t="shared" ref="C83:AG83" si="31">IF(AND(DAY(C75)&gt;=22,DAY(C75)&lt;=28,C76="土"),1,0)</f>
        <v>0</v>
      </c>
      <c r="D83" s="240">
        <f t="shared" si="31"/>
        <v>0</v>
      </c>
      <c r="E83" s="240">
        <f t="shared" si="31"/>
        <v>0</v>
      </c>
      <c r="F83" s="240">
        <f t="shared" si="31"/>
        <v>0</v>
      </c>
      <c r="G83" s="240">
        <f t="shared" si="31"/>
        <v>0</v>
      </c>
      <c r="H83" s="240">
        <f t="shared" si="31"/>
        <v>0</v>
      </c>
      <c r="I83" s="240">
        <f t="shared" si="31"/>
        <v>0</v>
      </c>
      <c r="J83" s="240">
        <f t="shared" si="31"/>
        <v>0</v>
      </c>
      <c r="K83" s="240">
        <f t="shared" si="31"/>
        <v>0</v>
      </c>
      <c r="L83" s="240">
        <f t="shared" si="31"/>
        <v>0</v>
      </c>
      <c r="M83" s="240">
        <f t="shared" si="31"/>
        <v>0</v>
      </c>
      <c r="N83" s="240">
        <f t="shared" si="31"/>
        <v>0</v>
      </c>
      <c r="O83" s="240">
        <f t="shared" si="31"/>
        <v>0</v>
      </c>
      <c r="P83" s="240">
        <f t="shared" si="31"/>
        <v>0</v>
      </c>
      <c r="Q83" s="240">
        <f t="shared" si="31"/>
        <v>0</v>
      </c>
      <c r="R83" s="240">
        <f t="shared" si="31"/>
        <v>0</v>
      </c>
      <c r="S83" s="240">
        <f t="shared" si="31"/>
        <v>0</v>
      </c>
      <c r="T83" s="240">
        <f t="shared" si="31"/>
        <v>0</v>
      </c>
      <c r="U83" s="240">
        <f t="shared" si="31"/>
        <v>0</v>
      </c>
      <c r="V83" s="240">
        <f t="shared" si="31"/>
        <v>0</v>
      </c>
      <c r="W83" s="240">
        <f t="shared" si="31"/>
        <v>0</v>
      </c>
      <c r="X83" s="240">
        <f t="shared" si="31"/>
        <v>0</v>
      </c>
      <c r="Y83" s="240">
        <f t="shared" si="31"/>
        <v>0</v>
      </c>
      <c r="Z83" s="240">
        <f t="shared" si="31"/>
        <v>0</v>
      </c>
      <c r="AA83" s="240">
        <f t="shared" si="31"/>
        <v>0</v>
      </c>
      <c r="AB83" s="240">
        <f t="shared" si="31"/>
        <v>0</v>
      </c>
      <c r="AC83" s="240">
        <f t="shared" si="31"/>
        <v>1</v>
      </c>
      <c r="AD83" s="240">
        <f t="shared" si="31"/>
        <v>0</v>
      </c>
      <c r="AE83" s="240">
        <f t="shared" si="31"/>
        <v>0</v>
      </c>
      <c r="AF83" s="240">
        <f t="shared" si="31"/>
        <v>0</v>
      </c>
      <c r="AG83" s="240" t="e">
        <f t="shared" si="31"/>
        <v>#VALUE!</v>
      </c>
      <c r="AH83" s="241" t="s">
        <v>179</v>
      </c>
      <c r="AI83" s="242">
        <f>_xlfn.AGGREGATE(9,6,C83:AG83)</f>
        <v>1</v>
      </c>
      <c r="AJ83" s="232"/>
    </row>
    <row r="84" spans="2:38" hidden="1" x14ac:dyDescent="0.15">
      <c r="B84" s="239" t="s">
        <v>208</v>
      </c>
      <c r="C84" s="243">
        <f t="shared" ref="C84:AG84" si="32">IF(AND(DAY(C75)&gt;=22,DAY(C75)&lt;=28,C76="土",OR(C81="休",C81="雨")),1,0)</f>
        <v>0</v>
      </c>
      <c r="D84" s="243">
        <f t="shared" si="32"/>
        <v>0</v>
      </c>
      <c r="E84" s="243">
        <f t="shared" si="32"/>
        <v>0</v>
      </c>
      <c r="F84" s="243">
        <f t="shared" si="32"/>
        <v>0</v>
      </c>
      <c r="G84" s="243">
        <f t="shared" si="32"/>
        <v>0</v>
      </c>
      <c r="H84" s="243">
        <f t="shared" si="32"/>
        <v>0</v>
      </c>
      <c r="I84" s="243">
        <f t="shared" si="32"/>
        <v>0</v>
      </c>
      <c r="J84" s="243">
        <f t="shared" si="32"/>
        <v>0</v>
      </c>
      <c r="K84" s="243">
        <f t="shared" si="32"/>
        <v>0</v>
      </c>
      <c r="L84" s="243">
        <f t="shared" si="32"/>
        <v>0</v>
      </c>
      <c r="M84" s="243">
        <f t="shared" si="32"/>
        <v>0</v>
      </c>
      <c r="N84" s="243">
        <f t="shared" si="32"/>
        <v>0</v>
      </c>
      <c r="O84" s="243">
        <f t="shared" si="32"/>
        <v>0</v>
      </c>
      <c r="P84" s="243">
        <f t="shared" si="32"/>
        <v>0</v>
      </c>
      <c r="Q84" s="243">
        <f t="shared" si="32"/>
        <v>0</v>
      </c>
      <c r="R84" s="243">
        <f t="shared" si="32"/>
        <v>0</v>
      </c>
      <c r="S84" s="243">
        <f t="shared" si="32"/>
        <v>0</v>
      </c>
      <c r="T84" s="243">
        <f t="shared" si="32"/>
        <v>0</v>
      </c>
      <c r="U84" s="243">
        <f t="shared" si="32"/>
        <v>0</v>
      </c>
      <c r="V84" s="243">
        <f t="shared" si="32"/>
        <v>0</v>
      </c>
      <c r="W84" s="243">
        <f t="shared" si="32"/>
        <v>0</v>
      </c>
      <c r="X84" s="243">
        <f t="shared" si="32"/>
        <v>0</v>
      </c>
      <c r="Y84" s="243">
        <f t="shared" si="32"/>
        <v>0</v>
      </c>
      <c r="Z84" s="243">
        <f t="shared" si="32"/>
        <v>0</v>
      </c>
      <c r="AA84" s="243">
        <f t="shared" si="32"/>
        <v>0</v>
      </c>
      <c r="AB84" s="243">
        <f t="shared" si="32"/>
        <v>0</v>
      </c>
      <c r="AC84" s="243">
        <f t="shared" si="32"/>
        <v>1</v>
      </c>
      <c r="AD84" s="243">
        <f t="shared" si="32"/>
        <v>0</v>
      </c>
      <c r="AE84" s="243">
        <f t="shared" si="32"/>
        <v>0</v>
      </c>
      <c r="AF84" s="243">
        <f t="shared" si="32"/>
        <v>0</v>
      </c>
      <c r="AG84" s="243" t="e">
        <f t="shared" si="32"/>
        <v>#VALUE!</v>
      </c>
      <c r="AH84" s="241" t="s">
        <v>180</v>
      </c>
      <c r="AI84" s="242">
        <f>_xlfn.AGGREGATE(9,6,C84:AG84)</f>
        <v>1</v>
      </c>
      <c r="AJ84" s="232"/>
    </row>
    <row r="85" spans="2:38" hidden="1" x14ac:dyDescent="0.15">
      <c r="B85" s="239" t="s">
        <v>209</v>
      </c>
      <c r="C85" s="240">
        <f>IF(AND(DAY(C75)&gt;=8,DAY(C75)&lt;=14,C76="土"),1,0)</f>
        <v>0</v>
      </c>
      <c r="D85" s="240">
        <f>IF(AND(DAY(D75)&gt;=8,DAY(D75)&lt;=14,D76="土"),1,0)</f>
        <v>0</v>
      </c>
      <c r="E85" s="240">
        <f t="shared" ref="E85:AG85" si="33">IF(AND(DAY(E75)&gt;=8,DAY(E75)&lt;=14,E76="土"),1,0)</f>
        <v>0</v>
      </c>
      <c r="F85" s="240">
        <f t="shared" si="33"/>
        <v>0</v>
      </c>
      <c r="G85" s="240">
        <f t="shared" si="33"/>
        <v>0</v>
      </c>
      <c r="H85" s="240">
        <f t="shared" si="33"/>
        <v>0</v>
      </c>
      <c r="I85" s="240">
        <f t="shared" si="33"/>
        <v>0</v>
      </c>
      <c r="J85" s="240">
        <f t="shared" si="33"/>
        <v>0</v>
      </c>
      <c r="K85" s="240">
        <f t="shared" si="33"/>
        <v>0</v>
      </c>
      <c r="L85" s="240">
        <f t="shared" si="33"/>
        <v>0</v>
      </c>
      <c r="M85" s="240">
        <f t="shared" si="33"/>
        <v>0</v>
      </c>
      <c r="N85" s="240">
        <f t="shared" si="33"/>
        <v>0</v>
      </c>
      <c r="O85" s="240">
        <f t="shared" si="33"/>
        <v>1</v>
      </c>
      <c r="P85" s="240">
        <f t="shared" si="33"/>
        <v>0</v>
      </c>
      <c r="Q85" s="240">
        <f t="shared" si="33"/>
        <v>0</v>
      </c>
      <c r="R85" s="240">
        <f t="shared" si="33"/>
        <v>0</v>
      </c>
      <c r="S85" s="240">
        <f t="shared" si="33"/>
        <v>0</v>
      </c>
      <c r="T85" s="240">
        <f t="shared" si="33"/>
        <v>0</v>
      </c>
      <c r="U85" s="240">
        <f t="shared" si="33"/>
        <v>0</v>
      </c>
      <c r="V85" s="240">
        <f t="shared" si="33"/>
        <v>0</v>
      </c>
      <c r="W85" s="240">
        <f t="shared" si="33"/>
        <v>0</v>
      </c>
      <c r="X85" s="240">
        <f t="shared" si="33"/>
        <v>0</v>
      </c>
      <c r="Y85" s="240">
        <f t="shared" si="33"/>
        <v>0</v>
      </c>
      <c r="Z85" s="240">
        <f t="shared" si="33"/>
        <v>0</v>
      </c>
      <c r="AA85" s="240">
        <f t="shared" si="33"/>
        <v>0</v>
      </c>
      <c r="AB85" s="240">
        <f t="shared" si="33"/>
        <v>0</v>
      </c>
      <c r="AC85" s="240">
        <f t="shared" si="33"/>
        <v>0</v>
      </c>
      <c r="AD85" s="240">
        <f t="shared" si="33"/>
        <v>0</v>
      </c>
      <c r="AE85" s="240">
        <f t="shared" si="33"/>
        <v>0</v>
      </c>
      <c r="AF85" s="240">
        <f t="shared" si="33"/>
        <v>0</v>
      </c>
      <c r="AG85" s="240" t="e">
        <f t="shared" si="33"/>
        <v>#VALUE!</v>
      </c>
      <c r="AH85" s="241" t="s">
        <v>179</v>
      </c>
      <c r="AI85" s="242">
        <f>_xlfn.AGGREGATE(9,6,C85:AG85)</f>
        <v>1</v>
      </c>
      <c r="AJ85" s="232"/>
    </row>
    <row r="86" spans="2:38" hidden="1" x14ac:dyDescent="0.15">
      <c r="B86" s="239" t="s">
        <v>210</v>
      </c>
      <c r="C86" s="243">
        <f>IF(AND(DAY(C75)&gt;=8,DAY(C75)&lt;=14,C76="土",OR(C81="休",C81="雨")),1,0)</f>
        <v>0</v>
      </c>
      <c r="D86" s="243">
        <f>IF(AND(DAY(D75)&gt;=8,DAY(D75)&lt;=14,D76="土",OR(D81="休",D81="雨")),1,0)</f>
        <v>0</v>
      </c>
      <c r="E86" s="243">
        <f t="shared" ref="E86:AG86" si="34">IF(AND(DAY(E75)&gt;=8,DAY(E75)&lt;=14,E76="土",OR(E81="休",E81="雨")),1,0)</f>
        <v>0</v>
      </c>
      <c r="F86" s="243">
        <f t="shared" si="34"/>
        <v>0</v>
      </c>
      <c r="G86" s="243">
        <f t="shared" si="34"/>
        <v>0</v>
      </c>
      <c r="H86" s="243">
        <f t="shared" si="34"/>
        <v>0</v>
      </c>
      <c r="I86" s="243">
        <f t="shared" si="34"/>
        <v>0</v>
      </c>
      <c r="J86" s="243">
        <f t="shared" si="34"/>
        <v>0</v>
      </c>
      <c r="K86" s="243">
        <f t="shared" si="34"/>
        <v>0</v>
      </c>
      <c r="L86" s="243">
        <f t="shared" si="34"/>
        <v>0</v>
      </c>
      <c r="M86" s="243">
        <f t="shared" si="34"/>
        <v>0</v>
      </c>
      <c r="N86" s="243">
        <f t="shared" si="34"/>
        <v>0</v>
      </c>
      <c r="O86" s="243">
        <f t="shared" si="34"/>
        <v>1</v>
      </c>
      <c r="P86" s="243">
        <f t="shared" si="34"/>
        <v>0</v>
      </c>
      <c r="Q86" s="243">
        <f t="shared" si="34"/>
        <v>0</v>
      </c>
      <c r="R86" s="243">
        <f t="shared" si="34"/>
        <v>0</v>
      </c>
      <c r="S86" s="243">
        <f t="shared" si="34"/>
        <v>0</v>
      </c>
      <c r="T86" s="243">
        <f t="shared" si="34"/>
        <v>0</v>
      </c>
      <c r="U86" s="243">
        <f t="shared" si="34"/>
        <v>0</v>
      </c>
      <c r="V86" s="243">
        <f t="shared" si="34"/>
        <v>0</v>
      </c>
      <c r="W86" s="243">
        <f t="shared" si="34"/>
        <v>0</v>
      </c>
      <c r="X86" s="243">
        <f t="shared" si="34"/>
        <v>0</v>
      </c>
      <c r="Y86" s="243">
        <f t="shared" si="34"/>
        <v>0</v>
      </c>
      <c r="Z86" s="243">
        <f t="shared" si="34"/>
        <v>0</v>
      </c>
      <c r="AA86" s="243">
        <f t="shared" si="34"/>
        <v>0</v>
      </c>
      <c r="AB86" s="243">
        <f t="shared" si="34"/>
        <v>0</v>
      </c>
      <c r="AC86" s="243">
        <f t="shared" si="34"/>
        <v>0</v>
      </c>
      <c r="AD86" s="243">
        <f t="shared" si="34"/>
        <v>0</v>
      </c>
      <c r="AE86" s="243">
        <f t="shared" si="34"/>
        <v>0</v>
      </c>
      <c r="AF86" s="243">
        <f t="shared" si="34"/>
        <v>0</v>
      </c>
      <c r="AG86" s="243" t="e">
        <f t="shared" si="34"/>
        <v>#VALUE!</v>
      </c>
      <c r="AH86" s="241" t="s">
        <v>180</v>
      </c>
      <c r="AI86" s="242">
        <f>_xlfn.AGGREGATE(9,6,C86:AG86)</f>
        <v>1</v>
      </c>
      <c r="AJ86" s="232"/>
    </row>
    <row r="88" spans="2:38" hidden="1" x14ac:dyDescent="0.15">
      <c r="C88" s="199">
        <f>YEAR(C91)</f>
        <v>2025</v>
      </c>
      <c r="D88" s="199">
        <f>MONTH(C91)</f>
        <v>10</v>
      </c>
    </row>
    <row r="89" spans="2:38" x14ac:dyDescent="0.15">
      <c r="B89" s="203" t="s">
        <v>141</v>
      </c>
      <c r="C89" s="598">
        <f>C91</f>
        <v>45931</v>
      </c>
      <c r="D89" s="564"/>
      <c r="E89" s="564"/>
      <c r="F89" s="564"/>
      <c r="G89" s="564"/>
      <c r="H89" s="564"/>
      <c r="I89" s="564"/>
      <c r="J89" s="564"/>
      <c r="K89" s="564"/>
      <c r="L89" s="564"/>
      <c r="M89" s="564"/>
      <c r="N89" s="564"/>
      <c r="O89" s="564"/>
      <c r="P89" s="564"/>
      <c r="Q89" s="564"/>
      <c r="R89" s="564"/>
      <c r="S89" s="564"/>
      <c r="T89" s="564"/>
      <c r="U89" s="564"/>
      <c r="V89" s="564"/>
      <c r="W89" s="564"/>
      <c r="X89" s="564"/>
      <c r="Y89" s="564"/>
      <c r="Z89" s="564"/>
      <c r="AA89" s="564"/>
      <c r="AB89" s="564"/>
      <c r="AC89" s="564"/>
      <c r="AD89" s="564"/>
      <c r="AE89" s="564"/>
      <c r="AF89" s="564"/>
      <c r="AG89" s="564"/>
      <c r="AH89" s="564"/>
      <c r="AI89" s="565"/>
    </row>
    <row r="90" spans="2:38" hidden="1" x14ac:dyDescent="0.15">
      <c r="B90" s="245"/>
      <c r="C90" s="226">
        <f>DATE($C88,$D88,1)</f>
        <v>45931</v>
      </c>
      <c r="D90" s="226">
        <f t="shared" ref="D90:AG90" si="35">C90+1</f>
        <v>45932</v>
      </c>
      <c r="E90" s="226">
        <f t="shared" si="35"/>
        <v>45933</v>
      </c>
      <c r="F90" s="226">
        <f t="shared" si="35"/>
        <v>45934</v>
      </c>
      <c r="G90" s="226">
        <f t="shared" si="35"/>
        <v>45935</v>
      </c>
      <c r="H90" s="226">
        <f t="shared" si="35"/>
        <v>45936</v>
      </c>
      <c r="I90" s="226">
        <f t="shared" si="35"/>
        <v>45937</v>
      </c>
      <c r="J90" s="226">
        <f t="shared" si="35"/>
        <v>45938</v>
      </c>
      <c r="K90" s="226">
        <f t="shared" si="35"/>
        <v>45939</v>
      </c>
      <c r="L90" s="226">
        <f t="shared" si="35"/>
        <v>45940</v>
      </c>
      <c r="M90" s="226">
        <f t="shared" si="35"/>
        <v>45941</v>
      </c>
      <c r="N90" s="226">
        <f t="shared" si="35"/>
        <v>45942</v>
      </c>
      <c r="O90" s="226">
        <f t="shared" si="35"/>
        <v>45943</v>
      </c>
      <c r="P90" s="226">
        <f t="shared" si="35"/>
        <v>45944</v>
      </c>
      <c r="Q90" s="226">
        <f t="shared" si="35"/>
        <v>45945</v>
      </c>
      <c r="R90" s="226">
        <f t="shared" si="35"/>
        <v>45946</v>
      </c>
      <c r="S90" s="226">
        <f t="shared" si="35"/>
        <v>45947</v>
      </c>
      <c r="T90" s="226">
        <f t="shared" si="35"/>
        <v>45948</v>
      </c>
      <c r="U90" s="226">
        <f t="shared" si="35"/>
        <v>45949</v>
      </c>
      <c r="V90" s="226">
        <f t="shared" si="35"/>
        <v>45950</v>
      </c>
      <c r="W90" s="226">
        <f t="shared" si="35"/>
        <v>45951</v>
      </c>
      <c r="X90" s="226">
        <f t="shared" si="35"/>
        <v>45952</v>
      </c>
      <c r="Y90" s="226">
        <f t="shared" si="35"/>
        <v>45953</v>
      </c>
      <c r="Z90" s="226">
        <f t="shared" si="35"/>
        <v>45954</v>
      </c>
      <c r="AA90" s="226">
        <f t="shared" si="35"/>
        <v>45955</v>
      </c>
      <c r="AB90" s="226">
        <f t="shared" si="35"/>
        <v>45956</v>
      </c>
      <c r="AC90" s="226">
        <f t="shared" si="35"/>
        <v>45957</v>
      </c>
      <c r="AD90" s="226">
        <f t="shared" si="35"/>
        <v>45958</v>
      </c>
      <c r="AE90" s="226">
        <f t="shared" si="35"/>
        <v>45959</v>
      </c>
      <c r="AF90" s="226">
        <f t="shared" si="35"/>
        <v>45960</v>
      </c>
      <c r="AG90" s="226">
        <f t="shared" si="35"/>
        <v>45961</v>
      </c>
      <c r="AH90" s="246"/>
      <c r="AI90" s="247"/>
    </row>
    <row r="91" spans="2:38" x14ac:dyDescent="0.15">
      <c r="B91" s="248" t="s">
        <v>145</v>
      </c>
      <c r="C91" s="249">
        <f>IF(EDATE(C74,1)&gt;$G$6,"",EDATE(C74,1))</f>
        <v>45931</v>
      </c>
      <c r="D91" s="226">
        <f t="shared" ref="D91:AG91" si="36">IF(D90&gt;$G$6,"",IF(C91=EOMONTH(DATE($C88,$D88,1),0),"",IF(C91="","",C91+1)))</f>
        <v>45932</v>
      </c>
      <c r="E91" s="226">
        <f t="shared" si="36"/>
        <v>45933</v>
      </c>
      <c r="F91" s="226">
        <f t="shared" si="36"/>
        <v>45934</v>
      </c>
      <c r="G91" s="226">
        <f t="shared" si="36"/>
        <v>45935</v>
      </c>
      <c r="H91" s="226">
        <f t="shared" si="36"/>
        <v>45936</v>
      </c>
      <c r="I91" s="226">
        <f t="shared" si="36"/>
        <v>45937</v>
      </c>
      <c r="J91" s="226">
        <f t="shared" si="36"/>
        <v>45938</v>
      </c>
      <c r="K91" s="226">
        <f t="shared" si="36"/>
        <v>45939</v>
      </c>
      <c r="L91" s="226">
        <f t="shared" si="36"/>
        <v>45940</v>
      </c>
      <c r="M91" s="226">
        <f t="shared" si="36"/>
        <v>45941</v>
      </c>
      <c r="N91" s="226">
        <f t="shared" si="36"/>
        <v>45942</v>
      </c>
      <c r="O91" s="226">
        <f t="shared" si="36"/>
        <v>45943</v>
      </c>
      <c r="P91" s="226">
        <f t="shared" si="36"/>
        <v>45944</v>
      </c>
      <c r="Q91" s="226">
        <f t="shared" si="36"/>
        <v>45945</v>
      </c>
      <c r="R91" s="226">
        <f t="shared" si="36"/>
        <v>45946</v>
      </c>
      <c r="S91" s="226">
        <f t="shared" si="36"/>
        <v>45947</v>
      </c>
      <c r="T91" s="226">
        <f t="shared" si="36"/>
        <v>45948</v>
      </c>
      <c r="U91" s="226">
        <f t="shared" si="36"/>
        <v>45949</v>
      </c>
      <c r="V91" s="226">
        <f t="shared" si="36"/>
        <v>45950</v>
      </c>
      <c r="W91" s="226">
        <f t="shared" si="36"/>
        <v>45951</v>
      </c>
      <c r="X91" s="226">
        <f t="shared" si="36"/>
        <v>45952</v>
      </c>
      <c r="Y91" s="226">
        <f t="shared" si="36"/>
        <v>45953</v>
      </c>
      <c r="Z91" s="226">
        <f t="shared" si="36"/>
        <v>45954</v>
      </c>
      <c r="AA91" s="226">
        <f t="shared" si="36"/>
        <v>45955</v>
      </c>
      <c r="AB91" s="226">
        <f t="shared" si="36"/>
        <v>45956</v>
      </c>
      <c r="AC91" s="226">
        <f t="shared" si="36"/>
        <v>45957</v>
      </c>
      <c r="AD91" s="226">
        <f t="shared" si="36"/>
        <v>45958</v>
      </c>
      <c r="AE91" s="226">
        <f t="shared" si="36"/>
        <v>45959</v>
      </c>
      <c r="AF91" s="226">
        <f t="shared" si="36"/>
        <v>45960</v>
      </c>
      <c r="AG91" s="226">
        <f t="shared" si="36"/>
        <v>45961</v>
      </c>
      <c r="AH91" s="227" t="s">
        <v>177</v>
      </c>
      <c r="AI91" s="228">
        <f>+COUNTIFS(C92:AG92,"土",C93:AG93,"")+COUNTIFS(C92:AG92,"日",C93:AG93,"")</f>
        <v>8</v>
      </c>
    </row>
    <row r="92" spans="2:38" x14ac:dyDescent="0.15">
      <c r="B92" s="220" t="s">
        <v>65</v>
      </c>
      <c r="C92" s="229" t="str">
        <f>IFERROR(TEXT(WEEKDAY(+C91),"aaa"),"")</f>
        <v>水</v>
      </c>
      <c r="D92" s="229" t="str">
        <f t="shared" ref="D92:AG92" si="37">IFERROR(TEXT(WEEKDAY(+D91),"aaa"),"")</f>
        <v>木</v>
      </c>
      <c r="E92" s="229" t="str">
        <f t="shared" si="37"/>
        <v>金</v>
      </c>
      <c r="F92" s="229" t="str">
        <f t="shared" si="37"/>
        <v>土</v>
      </c>
      <c r="G92" s="229" t="str">
        <f t="shared" si="37"/>
        <v>日</v>
      </c>
      <c r="H92" s="229" t="str">
        <f t="shared" si="37"/>
        <v>月</v>
      </c>
      <c r="I92" s="229" t="str">
        <f t="shared" si="37"/>
        <v>火</v>
      </c>
      <c r="J92" s="229" t="str">
        <f t="shared" si="37"/>
        <v>水</v>
      </c>
      <c r="K92" s="229" t="str">
        <f t="shared" si="37"/>
        <v>木</v>
      </c>
      <c r="L92" s="229" t="str">
        <f t="shared" si="37"/>
        <v>金</v>
      </c>
      <c r="M92" s="229" t="str">
        <f t="shared" si="37"/>
        <v>土</v>
      </c>
      <c r="N92" s="229" t="str">
        <f t="shared" si="37"/>
        <v>日</v>
      </c>
      <c r="O92" s="229" t="str">
        <f t="shared" si="37"/>
        <v>月</v>
      </c>
      <c r="P92" s="229" t="str">
        <f t="shared" si="37"/>
        <v>火</v>
      </c>
      <c r="Q92" s="229" t="str">
        <f t="shared" si="37"/>
        <v>水</v>
      </c>
      <c r="R92" s="229" t="str">
        <f t="shared" si="37"/>
        <v>木</v>
      </c>
      <c r="S92" s="229" t="str">
        <f t="shared" si="37"/>
        <v>金</v>
      </c>
      <c r="T92" s="229" t="str">
        <f t="shared" si="37"/>
        <v>土</v>
      </c>
      <c r="U92" s="229" t="str">
        <f t="shared" si="37"/>
        <v>日</v>
      </c>
      <c r="V92" s="229" t="str">
        <f t="shared" si="37"/>
        <v>月</v>
      </c>
      <c r="W92" s="229" t="str">
        <f t="shared" si="37"/>
        <v>火</v>
      </c>
      <c r="X92" s="229" t="str">
        <f t="shared" si="37"/>
        <v>水</v>
      </c>
      <c r="Y92" s="229" t="str">
        <f t="shared" si="37"/>
        <v>木</v>
      </c>
      <c r="Z92" s="229" t="str">
        <f t="shared" si="37"/>
        <v>金</v>
      </c>
      <c r="AA92" s="229" t="str">
        <f t="shared" si="37"/>
        <v>土</v>
      </c>
      <c r="AB92" s="229" t="str">
        <f t="shared" si="37"/>
        <v>日</v>
      </c>
      <c r="AC92" s="229" t="str">
        <f t="shared" si="37"/>
        <v>月</v>
      </c>
      <c r="AD92" s="229" t="str">
        <f t="shared" si="37"/>
        <v>火</v>
      </c>
      <c r="AE92" s="229" t="str">
        <f t="shared" si="37"/>
        <v>水</v>
      </c>
      <c r="AF92" s="229" t="str">
        <f t="shared" si="37"/>
        <v>木</v>
      </c>
      <c r="AG92" s="229" t="str">
        <f t="shared" si="37"/>
        <v>金</v>
      </c>
      <c r="AH92" s="227" t="s">
        <v>178</v>
      </c>
      <c r="AI92" s="228">
        <f>+COUNTIF(C93:AG93,"夏休")+COUNTIF(C93:AG93,"冬休")+COUNTIF(C93:AG93,"中止")</f>
        <v>0</v>
      </c>
    </row>
    <row r="93" spans="2:38" ht="13.5" customHeight="1" x14ac:dyDescent="0.15">
      <c r="B93" s="566" t="s">
        <v>149</v>
      </c>
      <c r="C93" s="568"/>
      <c r="D93" s="563"/>
      <c r="E93" s="563"/>
      <c r="F93" s="563"/>
      <c r="G93" s="563"/>
      <c r="H93" s="563"/>
      <c r="I93" s="563"/>
      <c r="J93" s="563"/>
      <c r="K93" s="563"/>
      <c r="L93" s="563"/>
      <c r="M93" s="563"/>
      <c r="N93" s="563"/>
      <c r="O93" s="563"/>
      <c r="P93" s="563"/>
      <c r="Q93" s="563"/>
      <c r="R93" s="563"/>
      <c r="S93" s="563"/>
      <c r="T93" s="563"/>
      <c r="U93" s="563"/>
      <c r="V93" s="563"/>
      <c r="W93" s="563"/>
      <c r="X93" s="563"/>
      <c r="Y93" s="563"/>
      <c r="Z93" s="563"/>
      <c r="AA93" s="563"/>
      <c r="AB93" s="563"/>
      <c r="AC93" s="563"/>
      <c r="AD93" s="563"/>
      <c r="AE93" s="563"/>
      <c r="AF93" s="563"/>
      <c r="AG93" s="589"/>
      <c r="AH93" s="230" t="s">
        <v>66</v>
      </c>
      <c r="AI93" s="231">
        <f>COUNT(C91:AG91)-AI92</f>
        <v>31</v>
      </c>
    </row>
    <row r="94" spans="2:38" ht="13.5" customHeight="1" x14ac:dyDescent="0.15">
      <c r="B94" s="567"/>
      <c r="C94" s="568"/>
      <c r="D94" s="563"/>
      <c r="E94" s="563"/>
      <c r="F94" s="563"/>
      <c r="G94" s="563"/>
      <c r="H94" s="563"/>
      <c r="I94" s="563"/>
      <c r="J94" s="563"/>
      <c r="K94" s="563"/>
      <c r="L94" s="563"/>
      <c r="M94" s="563"/>
      <c r="N94" s="563"/>
      <c r="O94" s="563"/>
      <c r="P94" s="563"/>
      <c r="Q94" s="563"/>
      <c r="R94" s="563"/>
      <c r="S94" s="563"/>
      <c r="T94" s="563"/>
      <c r="U94" s="563"/>
      <c r="V94" s="563"/>
      <c r="W94" s="563"/>
      <c r="X94" s="563"/>
      <c r="Y94" s="563"/>
      <c r="Z94" s="563"/>
      <c r="AA94" s="563"/>
      <c r="AB94" s="563"/>
      <c r="AC94" s="563"/>
      <c r="AD94" s="563"/>
      <c r="AE94" s="563"/>
      <c r="AF94" s="563"/>
      <c r="AG94" s="589"/>
      <c r="AH94" s="230" t="s">
        <v>67</v>
      </c>
      <c r="AI94" s="231">
        <f>+COUNTIF(C95:AG96,"休")</f>
        <v>8</v>
      </c>
      <c r="AJ94" s="232" t="str">
        <f>IF(AI95&gt;0.285,"",IF(AI94&lt;AI91,"←計画日数が足りません",""))</f>
        <v/>
      </c>
    </row>
    <row r="95" spans="2:38" ht="13.5" customHeight="1" x14ac:dyDescent="0.15">
      <c r="B95" s="590" t="s">
        <v>60</v>
      </c>
      <c r="C95" s="591"/>
      <c r="D95" s="588"/>
      <c r="E95" s="588"/>
      <c r="F95" s="588" t="s">
        <v>83</v>
      </c>
      <c r="G95" s="588" t="s">
        <v>83</v>
      </c>
      <c r="H95" s="588"/>
      <c r="I95" s="592"/>
      <c r="J95" s="588"/>
      <c r="K95" s="588"/>
      <c r="L95" s="588"/>
      <c r="M95" s="588" t="s">
        <v>83</v>
      </c>
      <c r="N95" s="588" t="s">
        <v>83</v>
      </c>
      <c r="O95" s="588"/>
      <c r="P95" s="592"/>
      <c r="Q95" s="588"/>
      <c r="R95" s="588"/>
      <c r="S95" s="588"/>
      <c r="T95" s="588" t="s">
        <v>83</v>
      </c>
      <c r="U95" s="588" t="s">
        <v>83</v>
      </c>
      <c r="V95" s="588"/>
      <c r="W95" s="592"/>
      <c r="X95" s="588"/>
      <c r="Y95" s="588"/>
      <c r="Z95" s="588"/>
      <c r="AA95" s="588" t="s">
        <v>83</v>
      </c>
      <c r="AB95" s="588" t="s">
        <v>83</v>
      </c>
      <c r="AC95" s="588"/>
      <c r="AD95" s="592"/>
      <c r="AE95" s="588"/>
      <c r="AF95" s="588"/>
      <c r="AG95" s="606"/>
      <c r="AH95" s="230" t="s">
        <v>68</v>
      </c>
      <c r="AI95" s="233">
        <f>+AI94/AI93</f>
        <v>0.25806451612903225</v>
      </c>
    </row>
    <row r="96" spans="2:38" x14ac:dyDescent="0.15">
      <c r="B96" s="590"/>
      <c r="C96" s="591"/>
      <c r="D96" s="588"/>
      <c r="E96" s="588"/>
      <c r="F96" s="588"/>
      <c r="G96" s="588"/>
      <c r="H96" s="588"/>
      <c r="I96" s="592"/>
      <c r="J96" s="588"/>
      <c r="K96" s="588"/>
      <c r="L96" s="588"/>
      <c r="M96" s="588"/>
      <c r="N96" s="588"/>
      <c r="O96" s="588"/>
      <c r="P96" s="592"/>
      <c r="Q96" s="588"/>
      <c r="R96" s="588"/>
      <c r="S96" s="588"/>
      <c r="T96" s="588"/>
      <c r="U96" s="588"/>
      <c r="V96" s="588"/>
      <c r="W96" s="592"/>
      <c r="X96" s="588"/>
      <c r="Y96" s="588"/>
      <c r="Z96" s="588"/>
      <c r="AA96" s="588"/>
      <c r="AB96" s="588"/>
      <c r="AC96" s="588"/>
      <c r="AD96" s="592"/>
      <c r="AE96" s="588"/>
      <c r="AF96" s="588"/>
      <c r="AG96" s="606"/>
      <c r="AH96" s="230" t="s">
        <v>57</v>
      </c>
      <c r="AI96" s="231">
        <f>+COUNTA(C97:AG98)</f>
        <v>8</v>
      </c>
    </row>
    <row r="97" spans="2:38" x14ac:dyDescent="0.15">
      <c r="B97" s="594" t="s">
        <v>62</v>
      </c>
      <c r="C97" s="596"/>
      <c r="D97" s="592"/>
      <c r="E97" s="592"/>
      <c r="F97" s="592" t="s">
        <v>83</v>
      </c>
      <c r="G97" s="592" t="s">
        <v>83</v>
      </c>
      <c r="H97" s="592"/>
      <c r="I97" s="600"/>
      <c r="J97" s="592"/>
      <c r="K97" s="592" t="s">
        <v>106</v>
      </c>
      <c r="L97" s="592"/>
      <c r="M97" s="592"/>
      <c r="N97" s="592" t="s">
        <v>83</v>
      </c>
      <c r="O97" s="592"/>
      <c r="P97" s="600"/>
      <c r="Q97" s="592"/>
      <c r="R97" s="592"/>
      <c r="S97" s="592"/>
      <c r="T97" s="592" t="s">
        <v>83</v>
      </c>
      <c r="U97" s="592" t="s">
        <v>83</v>
      </c>
      <c r="V97" s="592"/>
      <c r="W97" s="600"/>
      <c r="X97" s="592"/>
      <c r="Y97" s="592"/>
      <c r="Z97" s="592"/>
      <c r="AA97" s="592" t="s">
        <v>83</v>
      </c>
      <c r="AB97" s="592" t="s">
        <v>83</v>
      </c>
      <c r="AC97" s="592"/>
      <c r="AD97" s="600"/>
      <c r="AE97" s="592"/>
      <c r="AF97" s="592"/>
      <c r="AG97" s="609"/>
      <c r="AH97" s="234" t="s">
        <v>69</v>
      </c>
      <c r="AI97" s="235">
        <f>+AI96/AI93</f>
        <v>0.25806451612903225</v>
      </c>
      <c r="AL97" s="199">
        <f>+COUNTIF(C95:AG96,"休")</f>
        <v>8</v>
      </c>
    </row>
    <row r="98" spans="2:38" x14ac:dyDescent="0.15">
      <c r="B98" s="595"/>
      <c r="C98" s="597"/>
      <c r="D98" s="593"/>
      <c r="E98" s="593"/>
      <c r="F98" s="593"/>
      <c r="G98" s="593"/>
      <c r="H98" s="593"/>
      <c r="I98" s="593"/>
      <c r="J98" s="593"/>
      <c r="K98" s="593"/>
      <c r="L98" s="593"/>
      <c r="M98" s="593"/>
      <c r="N98" s="593"/>
      <c r="O98" s="593"/>
      <c r="P98" s="593"/>
      <c r="Q98" s="593"/>
      <c r="R98" s="593"/>
      <c r="S98" s="593"/>
      <c r="T98" s="593"/>
      <c r="U98" s="593"/>
      <c r="V98" s="593"/>
      <c r="W98" s="593"/>
      <c r="X98" s="593"/>
      <c r="Y98" s="593"/>
      <c r="Z98" s="593"/>
      <c r="AA98" s="593"/>
      <c r="AB98" s="593"/>
      <c r="AC98" s="593"/>
      <c r="AD98" s="593"/>
      <c r="AE98" s="593"/>
      <c r="AF98" s="593"/>
      <c r="AG98" s="610"/>
      <c r="AH98" s="236" t="s">
        <v>153</v>
      </c>
      <c r="AI98" s="237" t="str">
        <f>IF(7&gt;AI93,"対象外",IF(AI96&gt;=AI91,"OK","NG"))</f>
        <v>OK</v>
      </c>
      <c r="AJ98" s="232" t="str">
        <f>IF(AI98="対象外","←７日間に満たない期間は達成判定の対象外",IF(AI98="NG","←月単位未達成","←月単位達成"))</f>
        <v>←月単位達成</v>
      </c>
      <c r="AL98" s="238" t="str">
        <f>IF(7&gt;AI93,"対象外",IF(AL97&gt;=AI91,"OK","NG"))</f>
        <v>OK</v>
      </c>
    </row>
    <row r="99" spans="2:38" hidden="1" x14ac:dyDescent="0.15">
      <c r="B99" s="239" t="s">
        <v>207</v>
      </c>
      <c r="C99" s="240">
        <f t="shared" ref="C99:AG99" si="38">IF(AND(DAY(C91)&gt;=22,DAY(C91)&lt;=28,C92="土"),1,0)</f>
        <v>0</v>
      </c>
      <c r="D99" s="240">
        <f t="shared" si="38"/>
        <v>0</v>
      </c>
      <c r="E99" s="240">
        <f t="shared" si="38"/>
        <v>0</v>
      </c>
      <c r="F99" s="240">
        <f t="shared" si="38"/>
        <v>0</v>
      </c>
      <c r="G99" s="240">
        <f t="shared" si="38"/>
        <v>0</v>
      </c>
      <c r="H99" s="240">
        <f t="shared" si="38"/>
        <v>0</v>
      </c>
      <c r="I99" s="240">
        <f t="shared" si="38"/>
        <v>0</v>
      </c>
      <c r="J99" s="240">
        <f t="shared" si="38"/>
        <v>0</v>
      </c>
      <c r="K99" s="240">
        <f t="shared" si="38"/>
        <v>0</v>
      </c>
      <c r="L99" s="240">
        <f t="shared" si="38"/>
        <v>0</v>
      </c>
      <c r="M99" s="240">
        <f t="shared" si="38"/>
        <v>0</v>
      </c>
      <c r="N99" s="240">
        <f t="shared" si="38"/>
        <v>0</v>
      </c>
      <c r="O99" s="240">
        <f t="shared" si="38"/>
        <v>0</v>
      </c>
      <c r="P99" s="240">
        <f t="shared" si="38"/>
        <v>0</v>
      </c>
      <c r="Q99" s="240">
        <f t="shared" si="38"/>
        <v>0</v>
      </c>
      <c r="R99" s="240">
        <f t="shared" si="38"/>
        <v>0</v>
      </c>
      <c r="S99" s="240">
        <f t="shared" si="38"/>
        <v>0</v>
      </c>
      <c r="T99" s="240">
        <f t="shared" si="38"/>
        <v>0</v>
      </c>
      <c r="U99" s="240">
        <f t="shared" si="38"/>
        <v>0</v>
      </c>
      <c r="V99" s="240">
        <f t="shared" si="38"/>
        <v>0</v>
      </c>
      <c r="W99" s="240">
        <f t="shared" si="38"/>
        <v>0</v>
      </c>
      <c r="X99" s="240">
        <f t="shared" si="38"/>
        <v>0</v>
      </c>
      <c r="Y99" s="240">
        <f t="shared" si="38"/>
        <v>0</v>
      </c>
      <c r="Z99" s="240">
        <f t="shared" si="38"/>
        <v>0</v>
      </c>
      <c r="AA99" s="240">
        <f t="shared" si="38"/>
        <v>1</v>
      </c>
      <c r="AB99" s="240">
        <f t="shared" si="38"/>
        <v>0</v>
      </c>
      <c r="AC99" s="240">
        <f t="shared" si="38"/>
        <v>0</v>
      </c>
      <c r="AD99" s="240">
        <f t="shared" si="38"/>
        <v>0</v>
      </c>
      <c r="AE99" s="240">
        <f t="shared" si="38"/>
        <v>0</v>
      </c>
      <c r="AF99" s="240">
        <f t="shared" si="38"/>
        <v>0</v>
      </c>
      <c r="AG99" s="240">
        <f t="shared" si="38"/>
        <v>0</v>
      </c>
      <c r="AH99" s="241" t="s">
        <v>179</v>
      </c>
      <c r="AI99" s="242">
        <f>_xlfn.AGGREGATE(9,6,C99:AG99)</f>
        <v>1</v>
      </c>
      <c r="AJ99" s="232"/>
    </row>
    <row r="100" spans="2:38" hidden="1" x14ac:dyDescent="0.15">
      <c r="B100" s="239" t="s">
        <v>208</v>
      </c>
      <c r="C100" s="243">
        <f t="shared" ref="C100:AG100" si="39">IF(AND(DAY(C91)&gt;=22,DAY(C91)&lt;=28,C92="土",OR(C97="休",C97="雨")),1,0)</f>
        <v>0</v>
      </c>
      <c r="D100" s="243">
        <f t="shared" si="39"/>
        <v>0</v>
      </c>
      <c r="E100" s="243">
        <f t="shared" si="39"/>
        <v>0</v>
      </c>
      <c r="F100" s="243">
        <f t="shared" si="39"/>
        <v>0</v>
      </c>
      <c r="G100" s="243">
        <f t="shared" si="39"/>
        <v>0</v>
      </c>
      <c r="H100" s="243">
        <f t="shared" si="39"/>
        <v>0</v>
      </c>
      <c r="I100" s="243">
        <f t="shared" si="39"/>
        <v>0</v>
      </c>
      <c r="J100" s="243">
        <f t="shared" si="39"/>
        <v>0</v>
      </c>
      <c r="K100" s="243">
        <f t="shared" si="39"/>
        <v>0</v>
      </c>
      <c r="L100" s="243">
        <f t="shared" si="39"/>
        <v>0</v>
      </c>
      <c r="M100" s="243">
        <f t="shared" si="39"/>
        <v>0</v>
      </c>
      <c r="N100" s="243">
        <f t="shared" si="39"/>
        <v>0</v>
      </c>
      <c r="O100" s="243">
        <f t="shared" si="39"/>
        <v>0</v>
      </c>
      <c r="P100" s="243">
        <f t="shared" si="39"/>
        <v>0</v>
      </c>
      <c r="Q100" s="243">
        <f t="shared" si="39"/>
        <v>0</v>
      </c>
      <c r="R100" s="243">
        <f t="shared" si="39"/>
        <v>0</v>
      </c>
      <c r="S100" s="243">
        <f t="shared" si="39"/>
        <v>0</v>
      </c>
      <c r="T100" s="243">
        <f t="shared" si="39"/>
        <v>0</v>
      </c>
      <c r="U100" s="243">
        <f t="shared" si="39"/>
        <v>0</v>
      </c>
      <c r="V100" s="243">
        <f t="shared" si="39"/>
        <v>0</v>
      </c>
      <c r="W100" s="243">
        <f t="shared" si="39"/>
        <v>0</v>
      </c>
      <c r="X100" s="243">
        <f t="shared" si="39"/>
        <v>0</v>
      </c>
      <c r="Y100" s="243">
        <f t="shared" si="39"/>
        <v>0</v>
      </c>
      <c r="Z100" s="243">
        <f t="shared" si="39"/>
        <v>0</v>
      </c>
      <c r="AA100" s="243">
        <f t="shared" si="39"/>
        <v>1</v>
      </c>
      <c r="AB100" s="243">
        <f t="shared" si="39"/>
        <v>0</v>
      </c>
      <c r="AC100" s="243">
        <f t="shared" si="39"/>
        <v>0</v>
      </c>
      <c r="AD100" s="243">
        <f t="shared" si="39"/>
        <v>0</v>
      </c>
      <c r="AE100" s="243">
        <f t="shared" si="39"/>
        <v>0</v>
      </c>
      <c r="AF100" s="243">
        <f t="shared" si="39"/>
        <v>0</v>
      </c>
      <c r="AG100" s="243">
        <f t="shared" si="39"/>
        <v>0</v>
      </c>
      <c r="AH100" s="241" t="s">
        <v>180</v>
      </c>
      <c r="AI100" s="242">
        <f>_xlfn.AGGREGATE(9,6,C100:AG100)</f>
        <v>1</v>
      </c>
      <c r="AJ100" s="232"/>
    </row>
    <row r="101" spans="2:38" hidden="1" x14ac:dyDescent="0.15">
      <c r="B101" s="239" t="s">
        <v>209</v>
      </c>
      <c r="C101" s="240">
        <f>IF(AND(DAY(C91)&gt;=8,DAY(C91)&lt;=14,C92="土"),1,0)</f>
        <v>0</v>
      </c>
      <c r="D101" s="240">
        <f>IF(AND(DAY(D91)&gt;=8,DAY(D91)&lt;=14,D92="土"),1,0)</f>
        <v>0</v>
      </c>
      <c r="E101" s="240">
        <f t="shared" ref="E101:AG101" si="40">IF(AND(DAY(E91)&gt;=8,DAY(E91)&lt;=14,E92="土"),1,0)</f>
        <v>0</v>
      </c>
      <c r="F101" s="240">
        <f t="shared" si="40"/>
        <v>0</v>
      </c>
      <c r="G101" s="240">
        <f t="shared" si="40"/>
        <v>0</v>
      </c>
      <c r="H101" s="240">
        <f t="shared" si="40"/>
        <v>0</v>
      </c>
      <c r="I101" s="240">
        <f t="shared" si="40"/>
        <v>0</v>
      </c>
      <c r="J101" s="240">
        <f t="shared" si="40"/>
        <v>0</v>
      </c>
      <c r="K101" s="240">
        <f t="shared" si="40"/>
        <v>0</v>
      </c>
      <c r="L101" s="240">
        <f t="shared" si="40"/>
        <v>0</v>
      </c>
      <c r="M101" s="240">
        <f t="shared" si="40"/>
        <v>1</v>
      </c>
      <c r="N101" s="240">
        <f t="shared" si="40"/>
        <v>0</v>
      </c>
      <c r="O101" s="240">
        <f t="shared" si="40"/>
        <v>0</v>
      </c>
      <c r="P101" s="240">
        <f t="shared" si="40"/>
        <v>0</v>
      </c>
      <c r="Q101" s="240">
        <f t="shared" si="40"/>
        <v>0</v>
      </c>
      <c r="R101" s="240">
        <f t="shared" si="40"/>
        <v>0</v>
      </c>
      <c r="S101" s="240">
        <f t="shared" si="40"/>
        <v>0</v>
      </c>
      <c r="T101" s="240">
        <f t="shared" si="40"/>
        <v>0</v>
      </c>
      <c r="U101" s="240">
        <f t="shared" si="40"/>
        <v>0</v>
      </c>
      <c r="V101" s="240">
        <f t="shared" si="40"/>
        <v>0</v>
      </c>
      <c r="W101" s="240">
        <f t="shared" si="40"/>
        <v>0</v>
      </c>
      <c r="X101" s="240">
        <f t="shared" si="40"/>
        <v>0</v>
      </c>
      <c r="Y101" s="240">
        <f t="shared" si="40"/>
        <v>0</v>
      </c>
      <c r="Z101" s="240">
        <f t="shared" si="40"/>
        <v>0</v>
      </c>
      <c r="AA101" s="240">
        <f t="shared" si="40"/>
        <v>0</v>
      </c>
      <c r="AB101" s="240">
        <f t="shared" si="40"/>
        <v>0</v>
      </c>
      <c r="AC101" s="240">
        <f t="shared" si="40"/>
        <v>0</v>
      </c>
      <c r="AD101" s="240">
        <f t="shared" si="40"/>
        <v>0</v>
      </c>
      <c r="AE101" s="240">
        <f t="shared" si="40"/>
        <v>0</v>
      </c>
      <c r="AF101" s="240">
        <f t="shared" si="40"/>
        <v>0</v>
      </c>
      <c r="AG101" s="240">
        <f t="shared" si="40"/>
        <v>0</v>
      </c>
      <c r="AH101" s="241" t="s">
        <v>179</v>
      </c>
      <c r="AI101" s="242">
        <f>_xlfn.AGGREGATE(9,6,C101:AG101)</f>
        <v>1</v>
      </c>
      <c r="AJ101" s="232"/>
    </row>
    <row r="102" spans="2:38" hidden="1" x14ac:dyDescent="0.15">
      <c r="B102" s="239" t="s">
        <v>210</v>
      </c>
      <c r="C102" s="243">
        <f>IF(AND(DAY(C91)&gt;=8,DAY(C91)&lt;=14,C92="土",OR(C97="休",C97="雨")),1,0)</f>
        <v>0</v>
      </c>
      <c r="D102" s="243">
        <f>IF(AND(DAY(D91)&gt;=8,DAY(D91)&lt;=14,D92="土",OR(D97="休",D97="雨")),1,0)</f>
        <v>0</v>
      </c>
      <c r="E102" s="243">
        <f t="shared" ref="E102:AG102" si="41">IF(AND(DAY(E91)&gt;=8,DAY(E91)&lt;=14,E92="土",OR(E97="休",E97="雨")),1,0)</f>
        <v>0</v>
      </c>
      <c r="F102" s="243">
        <f t="shared" si="41"/>
        <v>0</v>
      </c>
      <c r="G102" s="243">
        <f t="shared" si="41"/>
        <v>0</v>
      </c>
      <c r="H102" s="243">
        <f t="shared" si="41"/>
        <v>0</v>
      </c>
      <c r="I102" s="243">
        <f t="shared" si="41"/>
        <v>0</v>
      </c>
      <c r="J102" s="243">
        <f t="shared" si="41"/>
        <v>0</v>
      </c>
      <c r="K102" s="243">
        <f t="shared" si="41"/>
        <v>0</v>
      </c>
      <c r="L102" s="243">
        <f t="shared" si="41"/>
        <v>0</v>
      </c>
      <c r="M102" s="243">
        <f t="shared" si="41"/>
        <v>0</v>
      </c>
      <c r="N102" s="243">
        <f t="shared" si="41"/>
        <v>0</v>
      </c>
      <c r="O102" s="243">
        <f t="shared" si="41"/>
        <v>0</v>
      </c>
      <c r="P102" s="243">
        <f t="shared" si="41"/>
        <v>0</v>
      </c>
      <c r="Q102" s="243">
        <f t="shared" si="41"/>
        <v>0</v>
      </c>
      <c r="R102" s="243">
        <f t="shared" si="41"/>
        <v>0</v>
      </c>
      <c r="S102" s="243">
        <f t="shared" si="41"/>
        <v>0</v>
      </c>
      <c r="T102" s="243">
        <f t="shared" si="41"/>
        <v>0</v>
      </c>
      <c r="U102" s="243">
        <f t="shared" si="41"/>
        <v>0</v>
      </c>
      <c r="V102" s="243">
        <f t="shared" si="41"/>
        <v>0</v>
      </c>
      <c r="W102" s="243">
        <f t="shared" si="41"/>
        <v>0</v>
      </c>
      <c r="X102" s="243">
        <f t="shared" si="41"/>
        <v>0</v>
      </c>
      <c r="Y102" s="243">
        <f t="shared" si="41"/>
        <v>0</v>
      </c>
      <c r="Z102" s="243">
        <f t="shared" si="41"/>
        <v>0</v>
      </c>
      <c r="AA102" s="243">
        <f t="shared" si="41"/>
        <v>0</v>
      </c>
      <c r="AB102" s="243">
        <f t="shared" si="41"/>
        <v>0</v>
      </c>
      <c r="AC102" s="243">
        <f t="shared" si="41"/>
        <v>0</v>
      </c>
      <c r="AD102" s="243">
        <f t="shared" si="41"/>
        <v>0</v>
      </c>
      <c r="AE102" s="243">
        <f t="shared" si="41"/>
        <v>0</v>
      </c>
      <c r="AF102" s="243">
        <f t="shared" si="41"/>
        <v>0</v>
      </c>
      <c r="AG102" s="243">
        <f t="shared" si="41"/>
        <v>0</v>
      </c>
      <c r="AH102" s="241" t="s">
        <v>180</v>
      </c>
      <c r="AI102" s="242">
        <f>_xlfn.AGGREGATE(9,6,C102:AG102)</f>
        <v>0</v>
      </c>
      <c r="AJ102" s="232"/>
    </row>
    <row r="104" spans="2:38" hidden="1" x14ac:dyDescent="0.15">
      <c r="C104" s="199">
        <f>YEAR(C107)</f>
        <v>2025</v>
      </c>
      <c r="D104" s="199">
        <f>MONTH(C107)</f>
        <v>11</v>
      </c>
    </row>
    <row r="105" spans="2:38" x14ac:dyDescent="0.15">
      <c r="B105" s="203" t="s">
        <v>141</v>
      </c>
      <c r="C105" s="598">
        <f>C107</f>
        <v>45962</v>
      </c>
      <c r="D105" s="564"/>
      <c r="E105" s="564"/>
      <c r="F105" s="564"/>
      <c r="G105" s="564"/>
      <c r="H105" s="564"/>
      <c r="I105" s="564"/>
      <c r="J105" s="564"/>
      <c r="K105" s="564"/>
      <c r="L105" s="564"/>
      <c r="M105" s="564"/>
      <c r="N105" s="564"/>
      <c r="O105" s="564"/>
      <c r="P105" s="564"/>
      <c r="Q105" s="564"/>
      <c r="R105" s="564"/>
      <c r="S105" s="564"/>
      <c r="T105" s="564"/>
      <c r="U105" s="564"/>
      <c r="V105" s="564"/>
      <c r="W105" s="564"/>
      <c r="X105" s="564"/>
      <c r="Y105" s="564"/>
      <c r="Z105" s="564"/>
      <c r="AA105" s="564"/>
      <c r="AB105" s="564"/>
      <c r="AC105" s="564"/>
      <c r="AD105" s="564"/>
      <c r="AE105" s="564"/>
      <c r="AF105" s="564"/>
      <c r="AG105" s="564"/>
      <c r="AH105" s="564"/>
      <c r="AI105" s="565"/>
    </row>
    <row r="106" spans="2:38" hidden="1" x14ac:dyDescent="0.15">
      <c r="B106" s="245"/>
      <c r="C106" s="226">
        <f>DATE($C104,$D104,1)</f>
        <v>45962</v>
      </c>
      <c r="D106" s="226">
        <f t="shared" ref="D106:AG106" si="42">C106+1</f>
        <v>45963</v>
      </c>
      <c r="E106" s="226">
        <f t="shared" si="42"/>
        <v>45964</v>
      </c>
      <c r="F106" s="226">
        <f t="shared" si="42"/>
        <v>45965</v>
      </c>
      <c r="G106" s="226">
        <f t="shared" si="42"/>
        <v>45966</v>
      </c>
      <c r="H106" s="226">
        <f t="shared" si="42"/>
        <v>45967</v>
      </c>
      <c r="I106" s="226">
        <f t="shared" si="42"/>
        <v>45968</v>
      </c>
      <c r="J106" s="226">
        <f t="shared" si="42"/>
        <v>45969</v>
      </c>
      <c r="K106" s="226">
        <f t="shared" si="42"/>
        <v>45970</v>
      </c>
      <c r="L106" s="226">
        <f t="shared" si="42"/>
        <v>45971</v>
      </c>
      <c r="M106" s="226">
        <f t="shared" si="42"/>
        <v>45972</v>
      </c>
      <c r="N106" s="226">
        <f t="shared" si="42"/>
        <v>45973</v>
      </c>
      <c r="O106" s="226">
        <f t="shared" si="42"/>
        <v>45974</v>
      </c>
      <c r="P106" s="226">
        <f t="shared" si="42"/>
        <v>45975</v>
      </c>
      <c r="Q106" s="226">
        <f t="shared" si="42"/>
        <v>45976</v>
      </c>
      <c r="R106" s="226">
        <f t="shared" si="42"/>
        <v>45977</v>
      </c>
      <c r="S106" s="226">
        <f t="shared" si="42"/>
        <v>45978</v>
      </c>
      <c r="T106" s="226">
        <f t="shared" si="42"/>
        <v>45979</v>
      </c>
      <c r="U106" s="226">
        <f t="shared" si="42"/>
        <v>45980</v>
      </c>
      <c r="V106" s="226">
        <f t="shared" si="42"/>
        <v>45981</v>
      </c>
      <c r="W106" s="226">
        <f t="shared" si="42"/>
        <v>45982</v>
      </c>
      <c r="X106" s="226">
        <f t="shared" si="42"/>
        <v>45983</v>
      </c>
      <c r="Y106" s="226">
        <f t="shared" si="42"/>
        <v>45984</v>
      </c>
      <c r="Z106" s="226">
        <f t="shared" si="42"/>
        <v>45985</v>
      </c>
      <c r="AA106" s="226">
        <f t="shared" si="42"/>
        <v>45986</v>
      </c>
      <c r="AB106" s="226">
        <f t="shared" si="42"/>
        <v>45987</v>
      </c>
      <c r="AC106" s="226">
        <f t="shared" si="42"/>
        <v>45988</v>
      </c>
      <c r="AD106" s="226">
        <f t="shared" si="42"/>
        <v>45989</v>
      </c>
      <c r="AE106" s="226">
        <f t="shared" si="42"/>
        <v>45990</v>
      </c>
      <c r="AF106" s="226">
        <f t="shared" si="42"/>
        <v>45991</v>
      </c>
      <c r="AG106" s="226">
        <f t="shared" si="42"/>
        <v>45992</v>
      </c>
      <c r="AH106" s="246"/>
      <c r="AI106" s="247"/>
    </row>
    <row r="107" spans="2:38" x14ac:dyDescent="0.15">
      <c r="B107" s="248" t="s">
        <v>145</v>
      </c>
      <c r="C107" s="249">
        <f>IF(EDATE(C90,1)&gt;$G$6,"",EDATE(C90,1))</f>
        <v>45962</v>
      </c>
      <c r="D107" s="226">
        <f t="shared" ref="D107:AG107" si="43">IF(D106&gt;$G$6,"",IF(C107=EOMONTH(DATE($C104,$D104,1),0),"",IF(C107="","",C107+1)))</f>
        <v>45963</v>
      </c>
      <c r="E107" s="226">
        <f t="shared" si="43"/>
        <v>45964</v>
      </c>
      <c r="F107" s="226">
        <f t="shared" si="43"/>
        <v>45965</v>
      </c>
      <c r="G107" s="226">
        <f t="shared" si="43"/>
        <v>45966</v>
      </c>
      <c r="H107" s="226">
        <f t="shared" si="43"/>
        <v>45967</v>
      </c>
      <c r="I107" s="226">
        <f t="shared" si="43"/>
        <v>45968</v>
      </c>
      <c r="J107" s="226">
        <f t="shared" si="43"/>
        <v>45969</v>
      </c>
      <c r="K107" s="226">
        <f t="shared" si="43"/>
        <v>45970</v>
      </c>
      <c r="L107" s="226">
        <f t="shared" si="43"/>
        <v>45971</v>
      </c>
      <c r="M107" s="226">
        <f t="shared" si="43"/>
        <v>45972</v>
      </c>
      <c r="N107" s="226">
        <f t="shared" si="43"/>
        <v>45973</v>
      </c>
      <c r="O107" s="226">
        <f t="shared" si="43"/>
        <v>45974</v>
      </c>
      <c r="P107" s="226">
        <f t="shared" si="43"/>
        <v>45975</v>
      </c>
      <c r="Q107" s="226">
        <f t="shared" si="43"/>
        <v>45976</v>
      </c>
      <c r="R107" s="226">
        <f t="shared" si="43"/>
        <v>45977</v>
      </c>
      <c r="S107" s="226">
        <f t="shared" si="43"/>
        <v>45978</v>
      </c>
      <c r="T107" s="226">
        <f t="shared" si="43"/>
        <v>45979</v>
      </c>
      <c r="U107" s="226">
        <f t="shared" si="43"/>
        <v>45980</v>
      </c>
      <c r="V107" s="226">
        <f t="shared" si="43"/>
        <v>45981</v>
      </c>
      <c r="W107" s="226">
        <f t="shared" si="43"/>
        <v>45982</v>
      </c>
      <c r="X107" s="226">
        <f t="shared" si="43"/>
        <v>45983</v>
      </c>
      <c r="Y107" s="226">
        <f t="shared" si="43"/>
        <v>45984</v>
      </c>
      <c r="Z107" s="226">
        <f t="shared" si="43"/>
        <v>45985</v>
      </c>
      <c r="AA107" s="226">
        <f t="shared" si="43"/>
        <v>45986</v>
      </c>
      <c r="AB107" s="226">
        <f t="shared" si="43"/>
        <v>45987</v>
      </c>
      <c r="AC107" s="226">
        <f t="shared" si="43"/>
        <v>45988</v>
      </c>
      <c r="AD107" s="226">
        <f t="shared" si="43"/>
        <v>45989</v>
      </c>
      <c r="AE107" s="226">
        <f t="shared" si="43"/>
        <v>45990</v>
      </c>
      <c r="AF107" s="226">
        <f t="shared" si="43"/>
        <v>45991</v>
      </c>
      <c r="AG107" s="226" t="str">
        <f t="shared" si="43"/>
        <v/>
      </c>
      <c r="AH107" s="227" t="s">
        <v>177</v>
      </c>
      <c r="AI107" s="228">
        <f>+COUNTIFS(C108:AG108,"土",C109:AG109,"")+COUNTIFS(C108:AG108,"日",C109:AG109,"")</f>
        <v>10</v>
      </c>
    </row>
    <row r="108" spans="2:38" x14ac:dyDescent="0.15">
      <c r="B108" s="220" t="s">
        <v>65</v>
      </c>
      <c r="C108" s="229" t="str">
        <f>IFERROR(TEXT(WEEKDAY(+C107),"aaa"),"")</f>
        <v>土</v>
      </c>
      <c r="D108" s="229" t="str">
        <f t="shared" ref="D108:AG108" si="44">IFERROR(TEXT(WEEKDAY(+D107),"aaa"),"")</f>
        <v>日</v>
      </c>
      <c r="E108" s="229" t="str">
        <f t="shared" si="44"/>
        <v>月</v>
      </c>
      <c r="F108" s="229" t="str">
        <f t="shared" si="44"/>
        <v>火</v>
      </c>
      <c r="G108" s="229" t="str">
        <f t="shared" si="44"/>
        <v>水</v>
      </c>
      <c r="H108" s="229" t="str">
        <f t="shared" si="44"/>
        <v>木</v>
      </c>
      <c r="I108" s="229" t="str">
        <f t="shared" si="44"/>
        <v>金</v>
      </c>
      <c r="J108" s="229" t="str">
        <f t="shared" si="44"/>
        <v>土</v>
      </c>
      <c r="K108" s="229" t="str">
        <f t="shared" si="44"/>
        <v>日</v>
      </c>
      <c r="L108" s="229" t="str">
        <f t="shared" si="44"/>
        <v>月</v>
      </c>
      <c r="M108" s="229" t="str">
        <f t="shared" si="44"/>
        <v>火</v>
      </c>
      <c r="N108" s="229" t="str">
        <f t="shared" si="44"/>
        <v>水</v>
      </c>
      <c r="O108" s="229" t="str">
        <f t="shared" si="44"/>
        <v>木</v>
      </c>
      <c r="P108" s="229" t="str">
        <f t="shared" si="44"/>
        <v>金</v>
      </c>
      <c r="Q108" s="229" t="str">
        <f t="shared" si="44"/>
        <v>土</v>
      </c>
      <c r="R108" s="229" t="str">
        <f t="shared" si="44"/>
        <v>日</v>
      </c>
      <c r="S108" s="229" t="str">
        <f t="shared" si="44"/>
        <v>月</v>
      </c>
      <c r="T108" s="229" t="str">
        <f t="shared" si="44"/>
        <v>火</v>
      </c>
      <c r="U108" s="229" t="str">
        <f t="shared" si="44"/>
        <v>水</v>
      </c>
      <c r="V108" s="229" t="str">
        <f t="shared" si="44"/>
        <v>木</v>
      </c>
      <c r="W108" s="229" t="str">
        <f t="shared" si="44"/>
        <v>金</v>
      </c>
      <c r="X108" s="229" t="str">
        <f t="shared" si="44"/>
        <v>土</v>
      </c>
      <c r="Y108" s="229" t="str">
        <f t="shared" si="44"/>
        <v>日</v>
      </c>
      <c r="Z108" s="229" t="str">
        <f t="shared" si="44"/>
        <v>月</v>
      </c>
      <c r="AA108" s="229" t="str">
        <f t="shared" si="44"/>
        <v>火</v>
      </c>
      <c r="AB108" s="229" t="str">
        <f t="shared" si="44"/>
        <v>水</v>
      </c>
      <c r="AC108" s="229" t="str">
        <f t="shared" si="44"/>
        <v>木</v>
      </c>
      <c r="AD108" s="229" t="str">
        <f t="shared" si="44"/>
        <v>金</v>
      </c>
      <c r="AE108" s="229" t="str">
        <f t="shared" si="44"/>
        <v>土</v>
      </c>
      <c r="AF108" s="229" t="str">
        <f t="shared" si="44"/>
        <v>日</v>
      </c>
      <c r="AG108" s="229" t="str">
        <f t="shared" si="44"/>
        <v/>
      </c>
      <c r="AH108" s="227" t="s">
        <v>178</v>
      </c>
      <c r="AI108" s="228">
        <f>+COUNTIF(C109:AG109,"夏休")+COUNTIF(C109:AG109,"冬休")+COUNTIF(C109:AG109,"中止")</f>
        <v>0</v>
      </c>
    </row>
    <row r="109" spans="2:38" ht="13.5" customHeight="1" x14ac:dyDescent="0.15">
      <c r="B109" s="566" t="s">
        <v>149</v>
      </c>
      <c r="C109" s="568"/>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563"/>
      <c r="AD109" s="563"/>
      <c r="AE109" s="563"/>
      <c r="AF109" s="563"/>
      <c r="AG109" s="589"/>
      <c r="AH109" s="230" t="s">
        <v>66</v>
      </c>
      <c r="AI109" s="231">
        <f>COUNT(C107:AG107)-AI108</f>
        <v>30</v>
      </c>
    </row>
    <row r="110" spans="2:38" ht="13.5" customHeight="1" x14ac:dyDescent="0.15">
      <c r="B110" s="567"/>
      <c r="C110" s="568"/>
      <c r="D110" s="563"/>
      <c r="E110" s="563"/>
      <c r="F110" s="563"/>
      <c r="G110" s="563"/>
      <c r="H110" s="563"/>
      <c r="I110" s="563"/>
      <c r="J110" s="563"/>
      <c r="K110" s="563"/>
      <c r="L110" s="563"/>
      <c r="M110" s="563"/>
      <c r="N110" s="563"/>
      <c r="O110" s="563"/>
      <c r="P110" s="563"/>
      <c r="Q110" s="563"/>
      <c r="R110" s="563"/>
      <c r="S110" s="563"/>
      <c r="T110" s="563"/>
      <c r="U110" s="563"/>
      <c r="V110" s="563"/>
      <c r="W110" s="563"/>
      <c r="X110" s="563"/>
      <c r="Y110" s="563"/>
      <c r="Z110" s="563"/>
      <c r="AA110" s="563"/>
      <c r="AB110" s="563"/>
      <c r="AC110" s="563"/>
      <c r="AD110" s="563"/>
      <c r="AE110" s="563"/>
      <c r="AF110" s="563"/>
      <c r="AG110" s="589"/>
      <c r="AH110" s="230" t="s">
        <v>67</v>
      </c>
      <c r="AI110" s="231">
        <f>+COUNTIF(C111:AG112,"休")</f>
        <v>10</v>
      </c>
      <c r="AJ110" s="232" t="str">
        <f>IF(AI111&gt;0.285,"",IF(AI110&lt;AI107,"←計画日数が足りません",""))</f>
        <v/>
      </c>
    </row>
    <row r="111" spans="2:38" ht="13.5" customHeight="1" x14ac:dyDescent="0.15">
      <c r="B111" s="590" t="s">
        <v>60</v>
      </c>
      <c r="C111" s="591" t="s">
        <v>83</v>
      </c>
      <c r="D111" s="588" t="s">
        <v>83</v>
      </c>
      <c r="E111" s="588"/>
      <c r="F111" s="588"/>
      <c r="G111" s="592"/>
      <c r="H111" s="588"/>
      <c r="I111" s="588"/>
      <c r="J111" s="588" t="s">
        <v>83</v>
      </c>
      <c r="K111" s="588" t="s">
        <v>83</v>
      </c>
      <c r="L111" s="588"/>
      <c r="M111" s="588"/>
      <c r="N111" s="592"/>
      <c r="O111" s="588"/>
      <c r="P111" s="588"/>
      <c r="Q111" s="588" t="s">
        <v>83</v>
      </c>
      <c r="R111" s="588" t="s">
        <v>83</v>
      </c>
      <c r="S111" s="588"/>
      <c r="T111" s="588"/>
      <c r="U111" s="592"/>
      <c r="V111" s="588"/>
      <c r="W111" s="588"/>
      <c r="X111" s="588" t="s">
        <v>83</v>
      </c>
      <c r="Y111" s="588" t="s">
        <v>83</v>
      </c>
      <c r="Z111" s="588"/>
      <c r="AA111" s="588"/>
      <c r="AB111" s="592"/>
      <c r="AC111" s="588"/>
      <c r="AD111" s="588"/>
      <c r="AE111" s="588" t="s">
        <v>83</v>
      </c>
      <c r="AF111" s="588" t="s">
        <v>83</v>
      </c>
      <c r="AG111" s="606"/>
      <c r="AH111" s="230" t="s">
        <v>68</v>
      </c>
      <c r="AI111" s="233">
        <f>+AI110/AI109</f>
        <v>0.33333333333333331</v>
      </c>
    </row>
    <row r="112" spans="2:38" x14ac:dyDescent="0.15">
      <c r="B112" s="590"/>
      <c r="C112" s="591"/>
      <c r="D112" s="588"/>
      <c r="E112" s="588"/>
      <c r="F112" s="588"/>
      <c r="G112" s="592"/>
      <c r="H112" s="588"/>
      <c r="I112" s="588"/>
      <c r="J112" s="588"/>
      <c r="K112" s="588"/>
      <c r="L112" s="588"/>
      <c r="M112" s="588"/>
      <c r="N112" s="592"/>
      <c r="O112" s="588"/>
      <c r="P112" s="588"/>
      <c r="Q112" s="588"/>
      <c r="R112" s="588"/>
      <c r="S112" s="588"/>
      <c r="T112" s="588"/>
      <c r="U112" s="592"/>
      <c r="V112" s="588"/>
      <c r="W112" s="588"/>
      <c r="X112" s="588"/>
      <c r="Y112" s="588"/>
      <c r="Z112" s="588"/>
      <c r="AA112" s="588"/>
      <c r="AB112" s="592"/>
      <c r="AC112" s="588"/>
      <c r="AD112" s="588"/>
      <c r="AE112" s="588"/>
      <c r="AF112" s="588"/>
      <c r="AG112" s="606"/>
      <c r="AH112" s="230" t="s">
        <v>57</v>
      </c>
      <c r="AI112" s="231">
        <f>+COUNTA(C113:AG114)</f>
        <v>10</v>
      </c>
    </row>
    <row r="113" spans="2:38" x14ac:dyDescent="0.15">
      <c r="B113" s="594" t="s">
        <v>62</v>
      </c>
      <c r="C113" s="596" t="s">
        <v>83</v>
      </c>
      <c r="D113" s="592" t="s">
        <v>83</v>
      </c>
      <c r="E113" s="592"/>
      <c r="F113" s="592"/>
      <c r="G113" s="600"/>
      <c r="H113" s="592"/>
      <c r="I113" s="592"/>
      <c r="J113" s="592" t="s">
        <v>83</v>
      </c>
      <c r="K113" s="592" t="s">
        <v>83</v>
      </c>
      <c r="L113" s="592"/>
      <c r="M113" s="592"/>
      <c r="N113" s="600"/>
      <c r="O113" s="592"/>
      <c r="P113" s="592"/>
      <c r="Q113" s="592" t="s">
        <v>83</v>
      </c>
      <c r="R113" s="592" t="s">
        <v>83</v>
      </c>
      <c r="S113" s="592"/>
      <c r="T113" s="592"/>
      <c r="U113" s="600"/>
      <c r="V113" s="592"/>
      <c r="W113" s="592"/>
      <c r="X113" s="592" t="s">
        <v>83</v>
      </c>
      <c r="Y113" s="592" t="s">
        <v>83</v>
      </c>
      <c r="Z113" s="592"/>
      <c r="AA113" s="592"/>
      <c r="AB113" s="600"/>
      <c r="AC113" s="592"/>
      <c r="AD113" s="592"/>
      <c r="AE113" s="592" t="s">
        <v>83</v>
      </c>
      <c r="AF113" s="592" t="s">
        <v>83</v>
      </c>
      <c r="AG113" s="609"/>
      <c r="AH113" s="234" t="s">
        <v>69</v>
      </c>
      <c r="AI113" s="235">
        <f>+AI112/AI109</f>
        <v>0.33333333333333331</v>
      </c>
      <c r="AL113" s="199">
        <f>+COUNTIF(C111:AG112,"休")</f>
        <v>10</v>
      </c>
    </row>
    <row r="114" spans="2:38" x14ac:dyDescent="0.15">
      <c r="B114" s="595"/>
      <c r="C114" s="597"/>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610"/>
      <c r="AH114" s="236" t="s">
        <v>153</v>
      </c>
      <c r="AI114" s="237" t="str">
        <f>IF(7&gt;AI109,"対象外",IF(AI112&gt;=AI107,"OK","NG"))</f>
        <v>OK</v>
      </c>
      <c r="AJ114" s="232" t="str">
        <f>IF(AI114="対象外","←７日間に満たない期間は達成判定の対象外",IF(AI114="NG","←月単位未達成","←月単位達成"))</f>
        <v>←月単位達成</v>
      </c>
      <c r="AL114" s="238" t="str">
        <f>IF(7&gt;AI109,"対象外",IF(AL113&gt;=AI107,"OK","NG"))</f>
        <v>OK</v>
      </c>
    </row>
    <row r="115" spans="2:38" hidden="1" x14ac:dyDescent="0.15">
      <c r="B115" s="239" t="s">
        <v>207</v>
      </c>
      <c r="C115" s="240">
        <f t="shared" ref="C115:AG115" si="45">IF(AND(DAY(C107)&gt;=22,DAY(C107)&lt;=28,C108="土"),1,0)</f>
        <v>0</v>
      </c>
      <c r="D115" s="240">
        <f t="shared" si="45"/>
        <v>0</v>
      </c>
      <c r="E115" s="240">
        <f t="shared" si="45"/>
        <v>0</v>
      </c>
      <c r="F115" s="240">
        <f t="shared" si="45"/>
        <v>0</v>
      </c>
      <c r="G115" s="240">
        <f t="shared" si="45"/>
        <v>0</v>
      </c>
      <c r="H115" s="240">
        <f t="shared" si="45"/>
        <v>0</v>
      </c>
      <c r="I115" s="240">
        <f t="shared" si="45"/>
        <v>0</v>
      </c>
      <c r="J115" s="240">
        <f t="shared" si="45"/>
        <v>0</v>
      </c>
      <c r="K115" s="240">
        <f t="shared" si="45"/>
        <v>0</v>
      </c>
      <c r="L115" s="240">
        <f t="shared" si="45"/>
        <v>0</v>
      </c>
      <c r="M115" s="240">
        <f t="shared" si="45"/>
        <v>0</v>
      </c>
      <c r="N115" s="240">
        <f t="shared" si="45"/>
        <v>0</v>
      </c>
      <c r="O115" s="240">
        <f t="shared" si="45"/>
        <v>0</v>
      </c>
      <c r="P115" s="240">
        <f t="shared" si="45"/>
        <v>0</v>
      </c>
      <c r="Q115" s="240">
        <f t="shared" si="45"/>
        <v>0</v>
      </c>
      <c r="R115" s="240">
        <f t="shared" si="45"/>
        <v>0</v>
      </c>
      <c r="S115" s="240">
        <f t="shared" si="45"/>
        <v>0</v>
      </c>
      <c r="T115" s="240">
        <f t="shared" si="45"/>
        <v>0</v>
      </c>
      <c r="U115" s="240">
        <f t="shared" si="45"/>
        <v>0</v>
      </c>
      <c r="V115" s="240">
        <f t="shared" si="45"/>
        <v>0</v>
      </c>
      <c r="W115" s="240">
        <f t="shared" si="45"/>
        <v>0</v>
      </c>
      <c r="X115" s="240">
        <f t="shared" si="45"/>
        <v>1</v>
      </c>
      <c r="Y115" s="240">
        <f t="shared" si="45"/>
        <v>0</v>
      </c>
      <c r="Z115" s="240">
        <f t="shared" si="45"/>
        <v>0</v>
      </c>
      <c r="AA115" s="240">
        <f t="shared" si="45"/>
        <v>0</v>
      </c>
      <c r="AB115" s="240">
        <f t="shared" si="45"/>
        <v>0</v>
      </c>
      <c r="AC115" s="240">
        <f t="shared" si="45"/>
        <v>0</v>
      </c>
      <c r="AD115" s="240">
        <f t="shared" si="45"/>
        <v>0</v>
      </c>
      <c r="AE115" s="240">
        <f t="shared" si="45"/>
        <v>0</v>
      </c>
      <c r="AF115" s="240">
        <f t="shared" si="45"/>
        <v>0</v>
      </c>
      <c r="AG115" s="240" t="e">
        <f t="shared" si="45"/>
        <v>#VALUE!</v>
      </c>
      <c r="AH115" s="241" t="s">
        <v>179</v>
      </c>
      <c r="AI115" s="242">
        <f>_xlfn.AGGREGATE(9,6,C115:AG115)</f>
        <v>1</v>
      </c>
      <c r="AJ115" s="232"/>
    </row>
    <row r="116" spans="2:38" hidden="1" x14ac:dyDescent="0.15">
      <c r="B116" s="239" t="s">
        <v>208</v>
      </c>
      <c r="C116" s="243">
        <f t="shared" ref="C116:AG116" si="46">IF(AND(DAY(C107)&gt;=22,DAY(C107)&lt;=28,C108="土",OR(C113="休",C113="雨")),1,0)</f>
        <v>0</v>
      </c>
      <c r="D116" s="243">
        <f t="shared" si="46"/>
        <v>0</v>
      </c>
      <c r="E116" s="243">
        <f t="shared" si="46"/>
        <v>0</v>
      </c>
      <c r="F116" s="243">
        <f t="shared" si="46"/>
        <v>0</v>
      </c>
      <c r="G116" s="243">
        <f t="shared" si="46"/>
        <v>0</v>
      </c>
      <c r="H116" s="243">
        <f t="shared" si="46"/>
        <v>0</v>
      </c>
      <c r="I116" s="243">
        <f t="shared" si="46"/>
        <v>0</v>
      </c>
      <c r="J116" s="243">
        <f t="shared" si="46"/>
        <v>0</v>
      </c>
      <c r="K116" s="243">
        <f t="shared" si="46"/>
        <v>0</v>
      </c>
      <c r="L116" s="243">
        <f t="shared" si="46"/>
        <v>0</v>
      </c>
      <c r="M116" s="243">
        <f t="shared" si="46"/>
        <v>0</v>
      </c>
      <c r="N116" s="243">
        <f t="shared" si="46"/>
        <v>0</v>
      </c>
      <c r="O116" s="243">
        <f t="shared" si="46"/>
        <v>0</v>
      </c>
      <c r="P116" s="243">
        <f t="shared" si="46"/>
        <v>0</v>
      </c>
      <c r="Q116" s="243">
        <f t="shared" si="46"/>
        <v>0</v>
      </c>
      <c r="R116" s="243">
        <f t="shared" si="46"/>
        <v>0</v>
      </c>
      <c r="S116" s="243">
        <f t="shared" si="46"/>
        <v>0</v>
      </c>
      <c r="T116" s="243">
        <f t="shared" si="46"/>
        <v>0</v>
      </c>
      <c r="U116" s="243">
        <f t="shared" si="46"/>
        <v>0</v>
      </c>
      <c r="V116" s="243">
        <f t="shared" si="46"/>
        <v>0</v>
      </c>
      <c r="W116" s="243">
        <f t="shared" si="46"/>
        <v>0</v>
      </c>
      <c r="X116" s="243">
        <f t="shared" si="46"/>
        <v>1</v>
      </c>
      <c r="Y116" s="243">
        <f t="shared" si="46"/>
        <v>0</v>
      </c>
      <c r="Z116" s="243">
        <f t="shared" si="46"/>
        <v>0</v>
      </c>
      <c r="AA116" s="243">
        <f t="shared" si="46"/>
        <v>0</v>
      </c>
      <c r="AB116" s="243">
        <f t="shared" si="46"/>
        <v>0</v>
      </c>
      <c r="AC116" s="243">
        <f t="shared" si="46"/>
        <v>0</v>
      </c>
      <c r="AD116" s="243">
        <f t="shared" si="46"/>
        <v>0</v>
      </c>
      <c r="AE116" s="243">
        <f t="shared" si="46"/>
        <v>0</v>
      </c>
      <c r="AF116" s="243">
        <f t="shared" si="46"/>
        <v>0</v>
      </c>
      <c r="AG116" s="243" t="e">
        <f t="shared" si="46"/>
        <v>#VALUE!</v>
      </c>
      <c r="AH116" s="241" t="s">
        <v>180</v>
      </c>
      <c r="AI116" s="242">
        <f>_xlfn.AGGREGATE(9,6,C116:AG116)</f>
        <v>1</v>
      </c>
      <c r="AJ116" s="232"/>
    </row>
    <row r="117" spans="2:38" hidden="1" x14ac:dyDescent="0.15">
      <c r="B117" s="239" t="s">
        <v>209</v>
      </c>
      <c r="C117" s="240">
        <f>IF(AND(DAY(C107)&gt;=8,DAY(C107)&lt;=14,C108="土"),1,0)</f>
        <v>0</v>
      </c>
      <c r="D117" s="240">
        <f>IF(AND(DAY(D107)&gt;=8,DAY(D107)&lt;=14,D108="土"),1,0)</f>
        <v>0</v>
      </c>
      <c r="E117" s="240">
        <f t="shared" ref="E117:AG117" si="47">IF(AND(DAY(E107)&gt;=8,DAY(E107)&lt;=14,E108="土"),1,0)</f>
        <v>0</v>
      </c>
      <c r="F117" s="240">
        <f t="shared" si="47"/>
        <v>0</v>
      </c>
      <c r="G117" s="240">
        <f t="shared" si="47"/>
        <v>0</v>
      </c>
      <c r="H117" s="240">
        <f t="shared" si="47"/>
        <v>0</v>
      </c>
      <c r="I117" s="240">
        <f t="shared" si="47"/>
        <v>0</v>
      </c>
      <c r="J117" s="240">
        <f t="shared" si="47"/>
        <v>1</v>
      </c>
      <c r="K117" s="240">
        <f t="shared" si="47"/>
        <v>0</v>
      </c>
      <c r="L117" s="240">
        <f t="shared" si="47"/>
        <v>0</v>
      </c>
      <c r="M117" s="240">
        <f t="shared" si="47"/>
        <v>0</v>
      </c>
      <c r="N117" s="240">
        <f t="shared" si="47"/>
        <v>0</v>
      </c>
      <c r="O117" s="240">
        <f t="shared" si="47"/>
        <v>0</v>
      </c>
      <c r="P117" s="240">
        <f t="shared" si="47"/>
        <v>0</v>
      </c>
      <c r="Q117" s="240">
        <f t="shared" si="47"/>
        <v>0</v>
      </c>
      <c r="R117" s="240">
        <f t="shared" si="47"/>
        <v>0</v>
      </c>
      <c r="S117" s="240">
        <f t="shared" si="47"/>
        <v>0</v>
      </c>
      <c r="T117" s="240">
        <f t="shared" si="47"/>
        <v>0</v>
      </c>
      <c r="U117" s="240">
        <f t="shared" si="47"/>
        <v>0</v>
      </c>
      <c r="V117" s="240">
        <f t="shared" si="47"/>
        <v>0</v>
      </c>
      <c r="W117" s="240">
        <f t="shared" si="47"/>
        <v>0</v>
      </c>
      <c r="X117" s="240">
        <f t="shared" si="47"/>
        <v>0</v>
      </c>
      <c r="Y117" s="240">
        <f t="shared" si="47"/>
        <v>0</v>
      </c>
      <c r="Z117" s="240">
        <f t="shared" si="47"/>
        <v>0</v>
      </c>
      <c r="AA117" s="240">
        <f t="shared" si="47"/>
        <v>0</v>
      </c>
      <c r="AB117" s="240">
        <f t="shared" si="47"/>
        <v>0</v>
      </c>
      <c r="AC117" s="240">
        <f t="shared" si="47"/>
        <v>0</v>
      </c>
      <c r="AD117" s="240">
        <f t="shared" si="47"/>
        <v>0</v>
      </c>
      <c r="AE117" s="240">
        <f t="shared" si="47"/>
        <v>0</v>
      </c>
      <c r="AF117" s="240">
        <f t="shared" si="47"/>
        <v>0</v>
      </c>
      <c r="AG117" s="240" t="e">
        <f t="shared" si="47"/>
        <v>#VALUE!</v>
      </c>
      <c r="AH117" s="241" t="s">
        <v>179</v>
      </c>
      <c r="AI117" s="242">
        <f>_xlfn.AGGREGATE(9,6,C117:AG117)</f>
        <v>1</v>
      </c>
      <c r="AJ117" s="232"/>
    </row>
    <row r="118" spans="2:38" hidden="1" x14ac:dyDescent="0.15">
      <c r="B118" s="239" t="s">
        <v>210</v>
      </c>
      <c r="C118" s="243">
        <f>IF(AND(DAY(C107)&gt;=8,DAY(C107)&lt;=14,C108="土",OR(C113="休",C113="雨")),1,0)</f>
        <v>0</v>
      </c>
      <c r="D118" s="243">
        <f>IF(AND(DAY(D107)&gt;=8,DAY(D107)&lt;=14,D108="土",OR(D113="休",D113="雨")),1,0)</f>
        <v>0</v>
      </c>
      <c r="E118" s="243">
        <f t="shared" ref="E118:AG118" si="48">IF(AND(DAY(E107)&gt;=8,DAY(E107)&lt;=14,E108="土",OR(E113="休",E113="雨")),1,0)</f>
        <v>0</v>
      </c>
      <c r="F118" s="243">
        <f t="shared" si="48"/>
        <v>0</v>
      </c>
      <c r="G118" s="243">
        <f t="shared" si="48"/>
        <v>0</v>
      </c>
      <c r="H118" s="243">
        <f t="shared" si="48"/>
        <v>0</v>
      </c>
      <c r="I118" s="243">
        <f t="shared" si="48"/>
        <v>0</v>
      </c>
      <c r="J118" s="243">
        <f t="shared" si="48"/>
        <v>1</v>
      </c>
      <c r="K118" s="243">
        <f t="shared" si="48"/>
        <v>0</v>
      </c>
      <c r="L118" s="243">
        <f t="shared" si="48"/>
        <v>0</v>
      </c>
      <c r="M118" s="243">
        <f t="shared" si="48"/>
        <v>0</v>
      </c>
      <c r="N118" s="243">
        <f t="shared" si="48"/>
        <v>0</v>
      </c>
      <c r="O118" s="243">
        <f t="shared" si="48"/>
        <v>0</v>
      </c>
      <c r="P118" s="243">
        <f t="shared" si="48"/>
        <v>0</v>
      </c>
      <c r="Q118" s="243">
        <f t="shared" si="48"/>
        <v>0</v>
      </c>
      <c r="R118" s="243">
        <f t="shared" si="48"/>
        <v>0</v>
      </c>
      <c r="S118" s="243">
        <f t="shared" si="48"/>
        <v>0</v>
      </c>
      <c r="T118" s="243">
        <f t="shared" si="48"/>
        <v>0</v>
      </c>
      <c r="U118" s="243">
        <f t="shared" si="48"/>
        <v>0</v>
      </c>
      <c r="V118" s="243">
        <f t="shared" si="48"/>
        <v>0</v>
      </c>
      <c r="W118" s="243">
        <f t="shared" si="48"/>
        <v>0</v>
      </c>
      <c r="X118" s="243">
        <f t="shared" si="48"/>
        <v>0</v>
      </c>
      <c r="Y118" s="243">
        <f t="shared" si="48"/>
        <v>0</v>
      </c>
      <c r="Z118" s="243">
        <f t="shared" si="48"/>
        <v>0</v>
      </c>
      <c r="AA118" s="243">
        <f t="shared" si="48"/>
        <v>0</v>
      </c>
      <c r="AB118" s="243">
        <f t="shared" si="48"/>
        <v>0</v>
      </c>
      <c r="AC118" s="243">
        <f t="shared" si="48"/>
        <v>0</v>
      </c>
      <c r="AD118" s="243">
        <f t="shared" si="48"/>
        <v>0</v>
      </c>
      <c r="AE118" s="243">
        <f t="shared" si="48"/>
        <v>0</v>
      </c>
      <c r="AF118" s="243">
        <f t="shared" si="48"/>
        <v>0</v>
      </c>
      <c r="AG118" s="243" t="e">
        <f t="shared" si="48"/>
        <v>#VALUE!</v>
      </c>
      <c r="AH118" s="241" t="s">
        <v>180</v>
      </c>
      <c r="AI118" s="242">
        <f>_xlfn.AGGREGATE(9,6,C118:AG118)</f>
        <v>1</v>
      </c>
      <c r="AJ118" s="232"/>
    </row>
    <row r="120" spans="2:38" hidden="1" x14ac:dyDescent="0.15">
      <c r="C120" s="199">
        <f>YEAR(C123)</f>
        <v>2025</v>
      </c>
      <c r="D120" s="199">
        <f>MONTH(C123)</f>
        <v>12</v>
      </c>
    </row>
    <row r="121" spans="2:38" x14ac:dyDescent="0.15">
      <c r="B121" s="203" t="s">
        <v>141</v>
      </c>
      <c r="C121" s="598">
        <f>C123</f>
        <v>45992</v>
      </c>
      <c r="D121" s="564"/>
      <c r="E121" s="564"/>
      <c r="F121" s="564"/>
      <c r="G121" s="564"/>
      <c r="H121" s="564"/>
      <c r="I121" s="564"/>
      <c r="J121" s="564"/>
      <c r="K121" s="564"/>
      <c r="L121" s="564"/>
      <c r="M121" s="564"/>
      <c r="N121" s="564"/>
      <c r="O121" s="564"/>
      <c r="P121" s="564"/>
      <c r="Q121" s="564"/>
      <c r="R121" s="564"/>
      <c r="S121" s="564"/>
      <c r="T121" s="564"/>
      <c r="U121" s="564"/>
      <c r="V121" s="564"/>
      <c r="W121" s="564"/>
      <c r="X121" s="564"/>
      <c r="Y121" s="564"/>
      <c r="Z121" s="564"/>
      <c r="AA121" s="564"/>
      <c r="AB121" s="564"/>
      <c r="AC121" s="564"/>
      <c r="AD121" s="564"/>
      <c r="AE121" s="564"/>
      <c r="AF121" s="564"/>
      <c r="AG121" s="564"/>
      <c r="AH121" s="564"/>
      <c r="AI121" s="565"/>
    </row>
    <row r="122" spans="2:38" hidden="1" x14ac:dyDescent="0.15">
      <c r="B122" s="245"/>
      <c r="C122" s="226">
        <f>DATE($C120,$D120,1)</f>
        <v>45992</v>
      </c>
      <c r="D122" s="226">
        <f t="shared" ref="D122:AG122" si="49">C122+1</f>
        <v>45993</v>
      </c>
      <c r="E122" s="226">
        <f t="shared" si="49"/>
        <v>45994</v>
      </c>
      <c r="F122" s="226">
        <f t="shared" si="49"/>
        <v>45995</v>
      </c>
      <c r="G122" s="226">
        <f t="shared" si="49"/>
        <v>45996</v>
      </c>
      <c r="H122" s="226">
        <f t="shared" si="49"/>
        <v>45997</v>
      </c>
      <c r="I122" s="226">
        <f t="shared" si="49"/>
        <v>45998</v>
      </c>
      <c r="J122" s="226">
        <f t="shared" si="49"/>
        <v>45999</v>
      </c>
      <c r="K122" s="226">
        <f t="shared" si="49"/>
        <v>46000</v>
      </c>
      <c r="L122" s="226">
        <f t="shared" si="49"/>
        <v>46001</v>
      </c>
      <c r="M122" s="226">
        <f t="shared" si="49"/>
        <v>46002</v>
      </c>
      <c r="N122" s="226">
        <f t="shared" si="49"/>
        <v>46003</v>
      </c>
      <c r="O122" s="226">
        <f t="shared" si="49"/>
        <v>46004</v>
      </c>
      <c r="P122" s="226">
        <f t="shared" si="49"/>
        <v>46005</v>
      </c>
      <c r="Q122" s="226">
        <f t="shared" si="49"/>
        <v>46006</v>
      </c>
      <c r="R122" s="226">
        <f t="shared" si="49"/>
        <v>46007</v>
      </c>
      <c r="S122" s="226">
        <f t="shared" si="49"/>
        <v>46008</v>
      </c>
      <c r="T122" s="226">
        <f t="shared" si="49"/>
        <v>46009</v>
      </c>
      <c r="U122" s="226">
        <f t="shared" si="49"/>
        <v>46010</v>
      </c>
      <c r="V122" s="226">
        <f t="shared" si="49"/>
        <v>46011</v>
      </c>
      <c r="W122" s="226">
        <f t="shared" si="49"/>
        <v>46012</v>
      </c>
      <c r="X122" s="226">
        <f t="shared" si="49"/>
        <v>46013</v>
      </c>
      <c r="Y122" s="226">
        <f t="shared" si="49"/>
        <v>46014</v>
      </c>
      <c r="Z122" s="226">
        <f t="shared" si="49"/>
        <v>46015</v>
      </c>
      <c r="AA122" s="226">
        <f t="shared" si="49"/>
        <v>46016</v>
      </c>
      <c r="AB122" s="226">
        <f t="shared" si="49"/>
        <v>46017</v>
      </c>
      <c r="AC122" s="226">
        <f t="shared" si="49"/>
        <v>46018</v>
      </c>
      <c r="AD122" s="226">
        <f t="shared" si="49"/>
        <v>46019</v>
      </c>
      <c r="AE122" s="226">
        <f t="shared" si="49"/>
        <v>46020</v>
      </c>
      <c r="AF122" s="226">
        <f t="shared" si="49"/>
        <v>46021</v>
      </c>
      <c r="AG122" s="226">
        <f t="shared" si="49"/>
        <v>46022</v>
      </c>
      <c r="AH122" s="246"/>
      <c r="AI122" s="247"/>
    </row>
    <row r="123" spans="2:38" x14ac:dyDescent="0.15">
      <c r="B123" s="248" t="s">
        <v>145</v>
      </c>
      <c r="C123" s="249">
        <f>IF(EDATE(C106,1)&gt;$G$6,"",EDATE(C106,1))</f>
        <v>45992</v>
      </c>
      <c r="D123" s="226">
        <f t="shared" ref="D123:AG123" si="50">IF(D122&gt;$G$6,"",IF(C123=EOMONTH(DATE($C120,$D120,1),0),"",IF(C123="","",C123+1)))</f>
        <v>45993</v>
      </c>
      <c r="E123" s="226">
        <f t="shared" si="50"/>
        <v>45994</v>
      </c>
      <c r="F123" s="226">
        <f t="shared" si="50"/>
        <v>45995</v>
      </c>
      <c r="G123" s="226">
        <f t="shared" si="50"/>
        <v>45996</v>
      </c>
      <c r="H123" s="226">
        <f t="shared" si="50"/>
        <v>45997</v>
      </c>
      <c r="I123" s="226">
        <f t="shared" si="50"/>
        <v>45998</v>
      </c>
      <c r="J123" s="226">
        <f t="shared" si="50"/>
        <v>45999</v>
      </c>
      <c r="K123" s="226">
        <f t="shared" si="50"/>
        <v>46000</v>
      </c>
      <c r="L123" s="226">
        <f t="shared" si="50"/>
        <v>46001</v>
      </c>
      <c r="M123" s="226">
        <f t="shared" si="50"/>
        <v>46002</v>
      </c>
      <c r="N123" s="226">
        <f t="shared" si="50"/>
        <v>46003</v>
      </c>
      <c r="O123" s="226">
        <f t="shared" si="50"/>
        <v>46004</v>
      </c>
      <c r="P123" s="226">
        <f t="shared" si="50"/>
        <v>46005</v>
      </c>
      <c r="Q123" s="226">
        <f t="shared" si="50"/>
        <v>46006</v>
      </c>
      <c r="R123" s="226">
        <f t="shared" si="50"/>
        <v>46007</v>
      </c>
      <c r="S123" s="226">
        <f t="shared" si="50"/>
        <v>46008</v>
      </c>
      <c r="T123" s="226">
        <f t="shared" si="50"/>
        <v>46009</v>
      </c>
      <c r="U123" s="226">
        <f t="shared" si="50"/>
        <v>46010</v>
      </c>
      <c r="V123" s="226">
        <f t="shared" si="50"/>
        <v>46011</v>
      </c>
      <c r="W123" s="226">
        <f t="shared" si="50"/>
        <v>46012</v>
      </c>
      <c r="X123" s="226">
        <f t="shared" si="50"/>
        <v>46013</v>
      </c>
      <c r="Y123" s="226">
        <f t="shared" si="50"/>
        <v>46014</v>
      </c>
      <c r="Z123" s="226">
        <f t="shared" si="50"/>
        <v>46015</v>
      </c>
      <c r="AA123" s="226">
        <f t="shared" si="50"/>
        <v>46016</v>
      </c>
      <c r="AB123" s="226">
        <f t="shared" si="50"/>
        <v>46017</v>
      </c>
      <c r="AC123" s="226">
        <f t="shared" si="50"/>
        <v>46018</v>
      </c>
      <c r="AD123" s="226">
        <f t="shared" si="50"/>
        <v>46019</v>
      </c>
      <c r="AE123" s="226">
        <f t="shared" si="50"/>
        <v>46020</v>
      </c>
      <c r="AF123" s="226">
        <f t="shared" si="50"/>
        <v>46021</v>
      </c>
      <c r="AG123" s="226">
        <f t="shared" si="50"/>
        <v>46022</v>
      </c>
      <c r="AH123" s="227" t="s">
        <v>177</v>
      </c>
      <c r="AI123" s="228">
        <f>+COUNTIFS(C124:AG124,"土",C125:AG125,"")+COUNTIFS(C124:AG124,"日",C125:AG125,"")</f>
        <v>8</v>
      </c>
    </row>
    <row r="124" spans="2:38" x14ac:dyDescent="0.15">
      <c r="B124" s="220" t="s">
        <v>65</v>
      </c>
      <c r="C124" s="229" t="str">
        <f>IFERROR(TEXT(WEEKDAY(+C123),"aaa"),"")</f>
        <v>月</v>
      </c>
      <c r="D124" s="229" t="str">
        <f t="shared" ref="D124:AG124" si="51">IFERROR(TEXT(WEEKDAY(+D123),"aaa"),"")</f>
        <v>火</v>
      </c>
      <c r="E124" s="229" t="str">
        <f t="shared" si="51"/>
        <v>水</v>
      </c>
      <c r="F124" s="229" t="str">
        <f t="shared" si="51"/>
        <v>木</v>
      </c>
      <c r="G124" s="229" t="str">
        <f t="shared" si="51"/>
        <v>金</v>
      </c>
      <c r="H124" s="229" t="str">
        <f t="shared" si="51"/>
        <v>土</v>
      </c>
      <c r="I124" s="229" t="str">
        <f t="shared" si="51"/>
        <v>日</v>
      </c>
      <c r="J124" s="229" t="str">
        <f t="shared" si="51"/>
        <v>月</v>
      </c>
      <c r="K124" s="229" t="str">
        <f t="shared" si="51"/>
        <v>火</v>
      </c>
      <c r="L124" s="229" t="str">
        <f t="shared" si="51"/>
        <v>水</v>
      </c>
      <c r="M124" s="229" t="str">
        <f t="shared" si="51"/>
        <v>木</v>
      </c>
      <c r="N124" s="229" t="str">
        <f t="shared" si="51"/>
        <v>金</v>
      </c>
      <c r="O124" s="229" t="str">
        <f t="shared" si="51"/>
        <v>土</v>
      </c>
      <c r="P124" s="229" t="str">
        <f t="shared" si="51"/>
        <v>日</v>
      </c>
      <c r="Q124" s="229" t="str">
        <f t="shared" si="51"/>
        <v>月</v>
      </c>
      <c r="R124" s="229" t="str">
        <f t="shared" si="51"/>
        <v>火</v>
      </c>
      <c r="S124" s="229" t="str">
        <f t="shared" si="51"/>
        <v>水</v>
      </c>
      <c r="T124" s="229" t="str">
        <f t="shared" si="51"/>
        <v>木</v>
      </c>
      <c r="U124" s="229" t="str">
        <f t="shared" si="51"/>
        <v>金</v>
      </c>
      <c r="V124" s="229" t="str">
        <f t="shared" si="51"/>
        <v>土</v>
      </c>
      <c r="W124" s="229" t="str">
        <f t="shared" si="51"/>
        <v>日</v>
      </c>
      <c r="X124" s="229" t="str">
        <f t="shared" si="51"/>
        <v>月</v>
      </c>
      <c r="Y124" s="229" t="str">
        <f t="shared" si="51"/>
        <v>火</v>
      </c>
      <c r="Z124" s="229" t="str">
        <f t="shared" si="51"/>
        <v>水</v>
      </c>
      <c r="AA124" s="229" t="str">
        <f t="shared" si="51"/>
        <v>木</v>
      </c>
      <c r="AB124" s="229" t="str">
        <f t="shared" si="51"/>
        <v>金</v>
      </c>
      <c r="AC124" s="229" t="str">
        <f t="shared" si="51"/>
        <v>土</v>
      </c>
      <c r="AD124" s="229" t="str">
        <f t="shared" si="51"/>
        <v>日</v>
      </c>
      <c r="AE124" s="229" t="str">
        <f t="shared" si="51"/>
        <v>月</v>
      </c>
      <c r="AF124" s="229" t="str">
        <f t="shared" si="51"/>
        <v>火</v>
      </c>
      <c r="AG124" s="229" t="str">
        <f t="shared" si="51"/>
        <v>水</v>
      </c>
      <c r="AH124" s="227" t="s">
        <v>178</v>
      </c>
      <c r="AI124" s="228">
        <f>+COUNTIF(C125:AG125,"夏休")+COUNTIF(C125:AG125,"冬休")+COUNTIF(C125:AG125,"中止")</f>
        <v>3</v>
      </c>
    </row>
    <row r="125" spans="2:38" ht="13.5" customHeight="1" x14ac:dyDescent="0.15">
      <c r="B125" s="566" t="s">
        <v>149</v>
      </c>
      <c r="C125" s="568"/>
      <c r="D125" s="563"/>
      <c r="E125" s="563"/>
      <c r="F125" s="563"/>
      <c r="G125" s="563"/>
      <c r="H125" s="563"/>
      <c r="I125" s="563"/>
      <c r="J125" s="563"/>
      <c r="K125" s="563"/>
      <c r="L125" s="563"/>
      <c r="M125" s="563"/>
      <c r="N125" s="563"/>
      <c r="O125" s="563"/>
      <c r="P125" s="563"/>
      <c r="Q125" s="563"/>
      <c r="R125" s="563"/>
      <c r="S125" s="563"/>
      <c r="T125" s="563"/>
      <c r="U125" s="563"/>
      <c r="V125" s="563"/>
      <c r="W125" s="563"/>
      <c r="X125" s="563"/>
      <c r="Y125" s="563"/>
      <c r="Z125" s="563"/>
      <c r="AA125" s="563"/>
      <c r="AB125" s="563"/>
      <c r="AC125" s="563"/>
      <c r="AD125" s="563"/>
      <c r="AE125" s="563" t="s">
        <v>94</v>
      </c>
      <c r="AF125" s="563" t="s">
        <v>94</v>
      </c>
      <c r="AG125" s="589" t="s">
        <v>94</v>
      </c>
      <c r="AH125" s="230" t="s">
        <v>66</v>
      </c>
      <c r="AI125" s="231">
        <f>COUNT(C123:AG123)-AI124</f>
        <v>28</v>
      </c>
    </row>
    <row r="126" spans="2:38" ht="13.5" customHeight="1" x14ac:dyDescent="0.15">
      <c r="B126" s="567"/>
      <c r="C126" s="568"/>
      <c r="D126" s="563"/>
      <c r="E126" s="563"/>
      <c r="F126" s="563"/>
      <c r="G126" s="563"/>
      <c r="H126" s="563"/>
      <c r="I126" s="563"/>
      <c r="J126" s="563"/>
      <c r="K126" s="563"/>
      <c r="L126" s="563"/>
      <c r="M126" s="563"/>
      <c r="N126" s="563"/>
      <c r="O126" s="563"/>
      <c r="P126" s="563"/>
      <c r="Q126" s="563"/>
      <c r="R126" s="563"/>
      <c r="S126" s="563"/>
      <c r="T126" s="563"/>
      <c r="U126" s="563"/>
      <c r="V126" s="563"/>
      <c r="W126" s="563"/>
      <c r="X126" s="563"/>
      <c r="Y126" s="563"/>
      <c r="Z126" s="563"/>
      <c r="AA126" s="563"/>
      <c r="AB126" s="563"/>
      <c r="AC126" s="563"/>
      <c r="AD126" s="563"/>
      <c r="AE126" s="563"/>
      <c r="AF126" s="563"/>
      <c r="AG126" s="589"/>
      <c r="AH126" s="230" t="s">
        <v>67</v>
      </c>
      <c r="AI126" s="231">
        <f>+COUNTIF(C127:AG128,"休")</f>
        <v>8</v>
      </c>
      <c r="AJ126" s="232" t="str">
        <f>IF(AI127&gt;0.285,"",IF(AI126&lt;AI123,"←計画日数が足りません",""))</f>
        <v/>
      </c>
    </row>
    <row r="127" spans="2:38" ht="13.5" customHeight="1" x14ac:dyDescent="0.15">
      <c r="B127" s="590" t="s">
        <v>60</v>
      </c>
      <c r="C127" s="591"/>
      <c r="D127" s="592"/>
      <c r="E127" s="588"/>
      <c r="F127" s="588"/>
      <c r="G127" s="588"/>
      <c r="H127" s="588" t="s">
        <v>83</v>
      </c>
      <c r="I127" s="588" t="s">
        <v>83</v>
      </c>
      <c r="J127" s="588"/>
      <c r="K127" s="592"/>
      <c r="L127" s="588"/>
      <c r="M127" s="588"/>
      <c r="N127" s="588"/>
      <c r="O127" s="588" t="s">
        <v>83</v>
      </c>
      <c r="P127" s="588" t="s">
        <v>83</v>
      </c>
      <c r="Q127" s="588"/>
      <c r="R127" s="592"/>
      <c r="S127" s="588"/>
      <c r="T127" s="588"/>
      <c r="U127" s="588"/>
      <c r="V127" s="588" t="s">
        <v>83</v>
      </c>
      <c r="W127" s="588" t="s">
        <v>83</v>
      </c>
      <c r="X127" s="588"/>
      <c r="Y127" s="592"/>
      <c r="Z127" s="588"/>
      <c r="AA127" s="588"/>
      <c r="AB127" s="588"/>
      <c r="AC127" s="588" t="s">
        <v>83</v>
      </c>
      <c r="AD127" s="588" t="s">
        <v>83</v>
      </c>
      <c r="AE127" s="588"/>
      <c r="AF127" s="588"/>
      <c r="AG127" s="606"/>
      <c r="AH127" s="230" t="s">
        <v>68</v>
      </c>
      <c r="AI127" s="233">
        <f>+AI126/AI125</f>
        <v>0.2857142857142857</v>
      </c>
    </row>
    <row r="128" spans="2:38" x14ac:dyDescent="0.15">
      <c r="B128" s="590"/>
      <c r="C128" s="591"/>
      <c r="D128" s="592"/>
      <c r="E128" s="588"/>
      <c r="F128" s="588"/>
      <c r="G128" s="588"/>
      <c r="H128" s="588"/>
      <c r="I128" s="588"/>
      <c r="J128" s="588"/>
      <c r="K128" s="592"/>
      <c r="L128" s="588"/>
      <c r="M128" s="588"/>
      <c r="N128" s="588"/>
      <c r="O128" s="588"/>
      <c r="P128" s="588"/>
      <c r="Q128" s="588"/>
      <c r="R128" s="592"/>
      <c r="S128" s="588"/>
      <c r="T128" s="588"/>
      <c r="U128" s="588"/>
      <c r="V128" s="588"/>
      <c r="W128" s="588"/>
      <c r="X128" s="588"/>
      <c r="Y128" s="592"/>
      <c r="Z128" s="588"/>
      <c r="AA128" s="588"/>
      <c r="AB128" s="588"/>
      <c r="AC128" s="588"/>
      <c r="AD128" s="588"/>
      <c r="AE128" s="588"/>
      <c r="AF128" s="588"/>
      <c r="AG128" s="606"/>
      <c r="AH128" s="230" t="s">
        <v>57</v>
      </c>
      <c r="AI128" s="231">
        <f>+COUNTA(C129:AG130)</f>
        <v>8</v>
      </c>
    </row>
    <row r="129" spans="2:38" x14ac:dyDescent="0.15">
      <c r="B129" s="594" t="s">
        <v>62</v>
      </c>
      <c r="C129" s="596"/>
      <c r="D129" s="600"/>
      <c r="E129" s="592"/>
      <c r="F129" s="592"/>
      <c r="G129" s="592"/>
      <c r="H129" s="592" t="s">
        <v>83</v>
      </c>
      <c r="I129" s="592" t="s">
        <v>83</v>
      </c>
      <c r="J129" s="592"/>
      <c r="K129" s="600"/>
      <c r="L129" s="592"/>
      <c r="M129" s="592"/>
      <c r="N129" s="592"/>
      <c r="O129" s="592" t="s">
        <v>83</v>
      </c>
      <c r="P129" s="592" t="s">
        <v>83</v>
      </c>
      <c r="Q129" s="592"/>
      <c r="R129" s="600"/>
      <c r="S129" s="592"/>
      <c r="T129" s="592"/>
      <c r="U129" s="592"/>
      <c r="V129" s="592" t="s">
        <v>83</v>
      </c>
      <c r="W129" s="592" t="s">
        <v>83</v>
      </c>
      <c r="X129" s="592"/>
      <c r="Y129" s="600"/>
      <c r="Z129" s="592"/>
      <c r="AA129" s="592"/>
      <c r="AB129" s="592"/>
      <c r="AC129" s="592" t="s">
        <v>83</v>
      </c>
      <c r="AD129" s="592" t="s">
        <v>83</v>
      </c>
      <c r="AE129" s="592"/>
      <c r="AF129" s="592"/>
      <c r="AG129" s="609"/>
      <c r="AH129" s="234" t="s">
        <v>69</v>
      </c>
      <c r="AI129" s="235">
        <f>+AI128/AI125</f>
        <v>0.2857142857142857</v>
      </c>
      <c r="AL129" s="199">
        <f>+COUNTIF(C127:AG128,"休")</f>
        <v>8</v>
      </c>
    </row>
    <row r="130" spans="2:38" x14ac:dyDescent="0.15">
      <c r="B130" s="595"/>
      <c r="C130" s="597"/>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610"/>
      <c r="AH130" s="236" t="s">
        <v>153</v>
      </c>
      <c r="AI130" s="237" t="str">
        <f>IF(7&gt;AI125,"対象外",IF(AI128&gt;=AI123,"OK","NG"))</f>
        <v>OK</v>
      </c>
      <c r="AJ130" s="232" t="str">
        <f>IF(AI130="対象外","←７日間に満たない期間は達成判定の対象外",IF(AI130="NG","←月単位未達成","←月単位達成"))</f>
        <v>←月単位達成</v>
      </c>
      <c r="AL130" s="238" t="str">
        <f>IF(7&gt;AI125,"対象外",IF(AL129&gt;=AI123,"OK","NG"))</f>
        <v>OK</v>
      </c>
    </row>
    <row r="131" spans="2:38" hidden="1" x14ac:dyDescent="0.15">
      <c r="B131" s="239" t="s">
        <v>207</v>
      </c>
      <c r="C131" s="240">
        <f t="shared" ref="C131:AG131" si="52">IF(AND(DAY(C123)&gt;=22,DAY(C123)&lt;=28,C124="土"),1,0)</f>
        <v>0</v>
      </c>
      <c r="D131" s="240">
        <f t="shared" si="52"/>
        <v>0</v>
      </c>
      <c r="E131" s="240">
        <f t="shared" si="52"/>
        <v>0</v>
      </c>
      <c r="F131" s="240">
        <f t="shared" si="52"/>
        <v>0</v>
      </c>
      <c r="G131" s="240">
        <f t="shared" si="52"/>
        <v>0</v>
      </c>
      <c r="H131" s="240">
        <f t="shared" si="52"/>
        <v>0</v>
      </c>
      <c r="I131" s="240">
        <f t="shared" si="52"/>
        <v>0</v>
      </c>
      <c r="J131" s="240">
        <f t="shared" si="52"/>
        <v>0</v>
      </c>
      <c r="K131" s="240">
        <f t="shared" si="52"/>
        <v>0</v>
      </c>
      <c r="L131" s="240">
        <f t="shared" si="52"/>
        <v>0</v>
      </c>
      <c r="M131" s="240">
        <f t="shared" si="52"/>
        <v>0</v>
      </c>
      <c r="N131" s="240">
        <f t="shared" si="52"/>
        <v>0</v>
      </c>
      <c r="O131" s="240">
        <f t="shared" si="52"/>
        <v>0</v>
      </c>
      <c r="P131" s="240">
        <f t="shared" si="52"/>
        <v>0</v>
      </c>
      <c r="Q131" s="240">
        <f t="shared" si="52"/>
        <v>0</v>
      </c>
      <c r="R131" s="240">
        <f t="shared" si="52"/>
        <v>0</v>
      </c>
      <c r="S131" s="240">
        <f t="shared" si="52"/>
        <v>0</v>
      </c>
      <c r="T131" s="240">
        <f t="shared" si="52"/>
        <v>0</v>
      </c>
      <c r="U131" s="240">
        <f t="shared" si="52"/>
        <v>0</v>
      </c>
      <c r="V131" s="240">
        <f t="shared" si="52"/>
        <v>0</v>
      </c>
      <c r="W131" s="240">
        <f t="shared" si="52"/>
        <v>0</v>
      </c>
      <c r="X131" s="240">
        <f t="shared" si="52"/>
        <v>0</v>
      </c>
      <c r="Y131" s="240">
        <f t="shared" si="52"/>
        <v>0</v>
      </c>
      <c r="Z131" s="240">
        <f t="shared" si="52"/>
        <v>0</v>
      </c>
      <c r="AA131" s="240">
        <f t="shared" si="52"/>
        <v>0</v>
      </c>
      <c r="AB131" s="240">
        <f t="shared" si="52"/>
        <v>0</v>
      </c>
      <c r="AC131" s="240">
        <f t="shared" si="52"/>
        <v>1</v>
      </c>
      <c r="AD131" s="240">
        <f t="shared" si="52"/>
        <v>0</v>
      </c>
      <c r="AE131" s="240">
        <f t="shared" si="52"/>
        <v>0</v>
      </c>
      <c r="AF131" s="240">
        <f t="shared" si="52"/>
        <v>0</v>
      </c>
      <c r="AG131" s="240">
        <f t="shared" si="52"/>
        <v>0</v>
      </c>
      <c r="AH131" s="241" t="s">
        <v>179</v>
      </c>
      <c r="AI131" s="242">
        <f>_xlfn.AGGREGATE(9,6,C131:AG131)</f>
        <v>1</v>
      </c>
      <c r="AJ131" s="232"/>
    </row>
    <row r="132" spans="2:38" hidden="1" x14ac:dyDescent="0.15">
      <c r="B132" s="239" t="s">
        <v>208</v>
      </c>
      <c r="C132" s="243">
        <f t="shared" ref="C132:AG132" si="53">IF(AND(DAY(C123)&gt;=22,DAY(C123)&lt;=28,C124="土",OR(C129="休",C129="雨")),1,0)</f>
        <v>0</v>
      </c>
      <c r="D132" s="243">
        <f t="shared" si="53"/>
        <v>0</v>
      </c>
      <c r="E132" s="243">
        <f t="shared" si="53"/>
        <v>0</v>
      </c>
      <c r="F132" s="243">
        <f t="shared" si="53"/>
        <v>0</v>
      </c>
      <c r="G132" s="243">
        <f t="shared" si="53"/>
        <v>0</v>
      </c>
      <c r="H132" s="243">
        <f t="shared" si="53"/>
        <v>0</v>
      </c>
      <c r="I132" s="243">
        <f t="shared" si="53"/>
        <v>0</v>
      </c>
      <c r="J132" s="243">
        <f t="shared" si="53"/>
        <v>0</v>
      </c>
      <c r="K132" s="243">
        <f t="shared" si="53"/>
        <v>0</v>
      </c>
      <c r="L132" s="243">
        <f t="shared" si="53"/>
        <v>0</v>
      </c>
      <c r="M132" s="243">
        <f t="shared" si="53"/>
        <v>0</v>
      </c>
      <c r="N132" s="243">
        <f t="shared" si="53"/>
        <v>0</v>
      </c>
      <c r="O132" s="243">
        <f t="shared" si="53"/>
        <v>0</v>
      </c>
      <c r="P132" s="243">
        <f t="shared" si="53"/>
        <v>0</v>
      </c>
      <c r="Q132" s="243">
        <f t="shared" si="53"/>
        <v>0</v>
      </c>
      <c r="R132" s="243">
        <f t="shared" si="53"/>
        <v>0</v>
      </c>
      <c r="S132" s="243">
        <f t="shared" si="53"/>
        <v>0</v>
      </c>
      <c r="T132" s="243">
        <f t="shared" si="53"/>
        <v>0</v>
      </c>
      <c r="U132" s="243">
        <f t="shared" si="53"/>
        <v>0</v>
      </c>
      <c r="V132" s="243">
        <f t="shared" si="53"/>
        <v>0</v>
      </c>
      <c r="W132" s="243">
        <f t="shared" si="53"/>
        <v>0</v>
      </c>
      <c r="X132" s="243">
        <f t="shared" si="53"/>
        <v>0</v>
      </c>
      <c r="Y132" s="243">
        <f t="shared" si="53"/>
        <v>0</v>
      </c>
      <c r="Z132" s="243">
        <f t="shared" si="53"/>
        <v>0</v>
      </c>
      <c r="AA132" s="243">
        <f t="shared" si="53"/>
        <v>0</v>
      </c>
      <c r="AB132" s="243">
        <f t="shared" si="53"/>
        <v>0</v>
      </c>
      <c r="AC132" s="243">
        <f t="shared" si="53"/>
        <v>1</v>
      </c>
      <c r="AD132" s="243">
        <f t="shared" si="53"/>
        <v>0</v>
      </c>
      <c r="AE132" s="243">
        <f t="shared" si="53"/>
        <v>0</v>
      </c>
      <c r="AF132" s="243">
        <f t="shared" si="53"/>
        <v>0</v>
      </c>
      <c r="AG132" s="243">
        <f t="shared" si="53"/>
        <v>0</v>
      </c>
      <c r="AH132" s="241" t="s">
        <v>180</v>
      </c>
      <c r="AI132" s="242">
        <f>_xlfn.AGGREGATE(9,6,C132:AG132)</f>
        <v>1</v>
      </c>
      <c r="AJ132" s="232"/>
    </row>
    <row r="133" spans="2:38" hidden="1" x14ac:dyDescent="0.15">
      <c r="B133" s="239" t="s">
        <v>209</v>
      </c>
      <c r="C133" s="240">
        <f>IF(AND(DAY(C123)&gt;=8,DAY(C123)&lt;=14,C124="土"),1,0)</f>
        <v>0</v>
      </c>
      <c r="D133" s="240">
        <f>IF(AND(DAY(D123)&gt;=8,DAY(D123)&lt;=14,D124="土"),1,0)</f>
        <v>0</v>
      </c>
      <c r="E133" s="240">
        <f t="shared" ref="E133:AG133" si="54">IF(AND(DAY(E123)&gt;=8,DAY(E123)&lt;=14,E124="土"),1,0)</f>
        <v>0</v>
      </c>
      <c r="F133" s="240">
        <f t="shared" si="54"/>
        <v>0</v>
      </c>
      <c r="G133" s="240">
        <f t="shared" si="54"/>
        <v>0</v>
      </c>
      <c r="H133" s="240">
        <f t="shared" si="54"/>
        <v>0</v>
      </c>
      <c r="I133" s="240">
        <f t="shared" si="54"/>
        <v>0</v>
      </c>
      <c r="J133" s="240">
        <f t="shared" si="54"/>
        <v>0</v>
      </c>
      <c r="K133" s="240">
        <f t="shared" si="54"/>
        <v>0</v>
      </c>
      <c r="L133" s="240">
        <f t="shared" si="54"/>
        <v>0</v>
      </c>
      <c r="M133" s="240">
        <f t="shared" si="54"/>
        <v>0</v>
      </c>
      <c r="N133" s="240">
        <f t="shared" si="54"/>
        <v>0</v>
      </c>
      <c r="O133" s="240">
        <f t="shared" si="54"/>
        <v>1</v>
      </c>
      <c r="P133" s="240">
        <f t="shared" si="54"/>
        <v>0</v>
      </c>
      <c r="Q133" s="240">
        <f t="shared" si="54"/>
        <v>0</v>
      </c>
      <c r="R133" s="240">
        <f t="shared" si="54"/>
        <v>0</v>
      </c>
      <c r="S133" s="240">
        <f t="shared" si="54"/>
        <v>0</v>
      </c>
      <c r="T133" s="240">
        <f t="shared" si="54"/>
        <v>0</v>
      </c>
      <c r="U133" s="240">
        <f t="shared" si="54"/>
        <v>0</v>
      </c>
      <c r="V133" s="240">
        <f t="shared" si="54"/>
        <v>0</v>
      </c>
      <c r="W133" s="240">
        <f t="shared" si="54"/>
        <v>0</v>
      </c>
      <c r="X133" s="240">
        <f t="shared" si="54"/>
        <v>0</v>
      </c>
      <c r="Y133" s="240">
        <f t="shared" si="54"/>
        <v>0</v>
      </c>
      <c r="Z133" s="240">
        <f t="shared" si="54"/>
        <v>0</v>
      </c>
      <c r="AA133" s="240">
        <f t="shared" si="54"/>
        <v>0</v>
      </c>
      <c r="AB133" s="240">
        <f t="shared" si="54"/>
        <v>0</v>
      </c>
      <c r="AC133" s="240">
        <f t="shared" si="54"/>
        <v>0</v>
      </c>
      <c r="AD133" s="240">
        <f t="shared" si="54"/>
        <v>0</v>
      </c>
      <c r="AE133" s="240">
        <f t="shared" si="54"/>
        <v>0</v>
      </c>
      <c r="AF133" s="240">
        <f t="shared" si="54"/>
        <v>0</v>
      </c>
      <c r="AG133" s="240">
        <f t="shared" si="54"/>
        <v>0</v>
      </c>
      <c r="AH133" s="241" t="s">
        <v>179</v>
      </c>
      <c r="AI133" s="242">
        <f>_xlfn.AGGREGATE(9,6,C133:AG133)</f>
        <v>1</v>
      </c>
      <c r="AJ133" s="232"/>
    </row>
    <row r="134" spans="2:38" hidden="1" x14ac:dyDescent="0.15">
      <c r="B134" s="239" t="s">
        <v>210</v>
      </c>
      <c r="C134" s="243">
        <f>IF(AND(DAY(C123)&gt;=8,DAY(C123)&lt;=14,C124="土",OR(C129="休",C129="雨")),1,0)</f>
        <v>0</v>
      </c>
      <c r="D134" s="243">
        <f>IF(AND(DAY(D123)&gt;=8,DAY(D123)&lt;=14,D124="土",OR(D129="休",D129="雨")),1,0)</f>
        <v>0</v>
      </c>
      <c r="E134" s="243">
        <f t="shared" ref="E134:AG134" si="55">IF(AND(DAY(E123)&gt;=8,DAY(E123)&lt;=14,E124="土",OR(E129="休",E129="雨")),1,0)</f>
        <v>0</v>
      </c>
      <c r="F134" s="243">
        <f t="shared" si="55"/>
        <v>0</v>
      </c>
      <c r="G134" s="243">
        <f t="shared" si="55"/>
        <v>0</v>
      </c>
      <c r="H134" s="243">
        <f t="shared" si="55"/>
        <v>0</v>
      </c>
      <c r="I134" s="243">
        <f t="shared" si="55"/>
        <v>0</v>
      </c>
      <c r="J134" s="243">
        <f t="shared" si="55"/>
        <v>0</v>
      </c>
      <c r="K134" s="243">
        <f t="shared" si="55"/>
        <v>0</v>
      </c>
      <c r="L134" s="243">
        <f t="shared" si="55"/>
        <v>0</v>
      </c>
      <c r="M134" s="243">
        <f t="shared" si="55"/>
        <v>0</v>
      </c>
      <c r="N134" s="243">
        <f t="shared" si="55"/>
        <v>0</v>
      </c>
      <c r="O134" s="243">
        <f t="shared" si="55"/>
        <v>1</v>
      </c>
      <c r="P134" s="243">
        <f t="shared" si="55"/>
        <v>0</v>
      </c>
      <c r="Q134" s="243">
        <f t="shared" si="55"/>
        <v>0</v>
      </c>
      <c r="R134" s="243">
        <f t="shared" si="55"/>
        <v>0</v>
      </c>
      <c r="S134" s="243">
        <f t="shared" si="55"/>
        <v>0</v>
      </c>
      <c r="T134" s="243">
        <f t="shared" si="55"/>
        <v>0</v>
      </c>
      <c r="U134" s="243">
        <f t="shared" si="55"/>
        <v>0</v>
      </c>
      <c r="V134" s="243">
        <f t="shared" si="55"/>
        <v>0</v>
      </c>
      <c r="W134" s="243">
        <f t="shared" si="55"/>
        <v>0</v>
      </c>
      <c r="X134" s="243">
        <f t="shared" si="55"/>
        <v>0</v>
      </c>
      <c r="Y134" s="243">
        <f t="shared" si="55"/>
        <v>0</v>
      </c>
      <c r="Z134" s="243">
        <f t="shared" si="55"/>
        <v>0</v>
      </c>
      <c r="AA134" s="243">
        <f t="shared" si="55"/>
        <v>0</v>
      </c>
      <c r="AB134" s="243">
        <f t="shared" si="55"/>
        <v>0</v>
      </c>
      <c r="AC134" s="243">
        <f t="shared" si="55"/>
        <v>0</v>
      </c>
      <c r="AD134" s="243">
        <f t="shared" si="55"/>
        <v>0</v>
      </c>
      <c r="AE134" s="243">
        <f t="shared" si="55"/>
        <v>0</v>
      </c>
      <c r="AF134" s="243">
        <f t="shared" si="55"/>
        <v>0</v>
      </c>
      <c r="AG134" s="243">
        <f t="shared" si="55"/>
        <v>0</v>
      </c>
      <c r="AH134" s="241" t="s">
        <v>180</v>
      </c>
      <c r="AI134" s="242">
        <f>_xlfn.AGGREGATE(9,6,C134:AG134)</f>
        <v>1</v>
      </c>
      <c r="AJ134" s="232"/>
    </row>
    <row r="136" spans="2:38" hidden="1" x14ac:dyDescent="0.15">
      <c r="C136" s="199">
        <f>YEAR(C139)</f>
        <v>2026</v>
      </c>
      <c r="D136" s="199">
        <f>MONTH(C139)</f>
        <v>1</v>
      </c>
    </row>
    <row r="137" spans="2:38" x14ac:dyDescent="0.15">
      <c r="B137" s="203" t="s">
        <v>141</v>
      </c>
      <c r="C137" s="598">
        <f>C139</f>
        <v>46023</v>
      </c>
      <c r="D137" s="564"/>
      <c r="E137" s="564"/>
      <c r="F137" s="564"/>
      <c r="G137" s="564"/>
      <c r="H137" s="564"/>
      <c r="I137" s="564"/>
      <c r="J137" s="564"/>
      <c r="K137" s="564"/>
      <c r="L137" s="564"/>
      <c r="M137" s="564"/>
      <c r="N137" s="564"/>
      <c r="O137" s="564"/>
      <c r="P137" s="564"/>
      <c r="Q137" s="564"/>
      <c r="R137" s="564"/>
      <c r="S137" s="564"/>
      <c r="T137" s="564"/>
      <c r="U137" s="564"/>
      <c r="V137" s="564"/>
      <c r="W137" s="564"/>
      <c r="X137" s="564"/>
      <c r="Y137" s="564"/>
      <c r="Z137" s="564"/>
      <c r="AA137" s="564"/>
      <c r="AB137" s="564"/>
      <c r="AC137" s="564"/>
      <c r="AD137" s="564"/>
      <c r="AE137" s="564"/>
      <c r="AF137" s="564"/>
      <c r="AG137" s="564"/>
      <c r="AH137" s="564"/>
      <c r="AI137" s="565"/>
    </row>
    <row r="138" spans="2:38" hidden="1" x14ac:dyDescent="0.15">
      <c r="B138" s="245"/>
      <c r="C138" s="226">
        <f>DATE($C136,$D136,1)</f>
        <v>46023</v>
      </c>
      <c r="D138" s="226">
        <f t="shared" ref="D138:AG138" si="56">C138+1</f>
        <v>46024</v>
      </c>
      <c r="E138" s="226">
        <f t="shared" si="56"/>
        <v>46025</v>
      </c>
      <c r="F138" s="226">
        <f t="shared" si="56"/>
        <v>46026</v>
      </c>
      <c r="G138" s="226">
        <f t="shared" si="56"/>
        <v>46027</v>
      </c>
      <c r="H138" s="226">
        <f t="shared" si="56"/>
        <v>46028</v>
      </c>
      <c r="I138" s="226">
        <f t="shared" si="56"/>
        <v>46029</v>
      </c>
      <c r="J138" s="226">
        <f t="shared" si="56"/>
        <v>46030</v>
      </c>
      <c r="K138" s="226">
        <f t="shared" si="56"/>
        <v>46031</v>
      </c>
      <c r="L138" s="226">
        <f t="shared" si="56"/>
        <v>46032</v>
      </c>
      <c r="M138" s="226">
        <f t="shared" si="56"/>
        <v>46033</v>
      </c>
      <c r="N138" s="226">
        <f t="shared" si="56"/>
        <v>46034</v>
      </c>
      <c r="O138" s="226">
        <f t="shared" si="56"/>
        <v>46035</v>
      </c>
      <c r="P138" s="226">
        <f t="shared" si="56"/>
        <v>46036</v>
      </c>
      <c r="Q138" s="226">
        <f t="shared" si="56"/>
        <v>46037</v>
      </c>
      <c r="R138" s="226">
        <f t="shared" si="56"/>
        <v>46038</v>
      </c>
      <c r="S138" s="226">
        <f t="shared" si="56"/>
        <v>46039</v>
      </c>
      <c r="T138" s="226">
        <f t="shared" si="56"/>
        <v>46040</v>
      </c>
      <c r="U138" s="226">
        <f t="shared" si="56"/>
        <v>46041</v>
      </c>
      <c r="V138" s="226">
        <f t="shared" si="56"/>
        <v>46042</v>
      </c>
      <c r="W138" s="226">
        <f t="shared" si="56"/>
        <v>46043</v>
      </c>
      <c r="X138" s="226">
        <f t="shared" si="56"/>
        <v>46044</v>
      </c>
      <c r="Y138" s="226">
        <f t="shared" si="56"/>
        <v>46045</v>
      </c>
      <c r="Z138" s="226">
        <f t="shared" si="56"/>
        <v>46046</v>
      </c>
      <c r="AA138" s="226">
        <f t="shared" si="56"/>
        <v>46047</v>
      </c>
      <c r="AB138" s="226">
        <f t="shared" si="56"/>
        <v>46048</v>
      </c>
      <c r="AC138" s="226">
        <f t="shared" si="56"/>
        <v>46049</v>
      </c>
      <c r="AD138" s="226">
        <f t="shared" si="56"/>
        <v>46050</v>
      </c>
      <c r="AE138" s="226">
        <f t="shared" si="56"/>
        <v>46051</v>
      </c>
      <c r="AF138" s="226">
        <f t="shared" si="56"/>
        <v>46052</v>
      </c>
      <c r="AG138" s="226">
        <f t="shared" si="56"/>
        <v>46053</v>
      </c>
      <c r="AH138" s="246"/>
      <c r="AI138" s="247"/>
    </row>
    <row r="139" spans="2:38" x14ac:dyDescent="0.15">
      <c r="B139" s="248" t="s">
        <v>145</v>
      </c>
      <c r="C139" s="249">
        <f>IF(EDATE(C122,1)&gt;$G$6,"",EDATE(C122,1))</f>
        <v>46023</v>
      </c>
      <c r="D139" s="226">
        <f t="shared" ref="D139:AG139" si="57">IF(D138&gt;$G$6,"",IF(C139=EOMONTH(DATE($C136,$D136,1),0),"",IF(C139="","",C139+1)))</f>
        <v>46024</v>
      </c>
      <c r="E139" s="226">
        <f t="shared" si="57"/>
        <v>46025</v>
      </c>
      <c r="F139" s="226">
        <f t="shared" si="57"/>
        <v>46026</v>
      </c>
      <c r="G139" s="226">
        <f t="shared" si="57"/>
        <v>46027</v>
      </c>
      <c r="H139" s="226">
        <f t="shared" si="57"/>
        <v>46028</v>
      </c>
      <c r="I139" s="226">
        <f t="shared" si="57"/>
        <v>46029</v>
      </c>
      <c r="J139" s="226">
        <f t="shared" si="57"/>
        <v>46030</v>
      </c>
      <c r="K139" s="226">
        <f t="shared" si="57"/>
        <v>46031</v>
      </c>
      <c r="L139" s="226">
        <f t="shared" si="57"/>
        <v>46032</v>
      </c>
      <c r="M139" s="226">
        <f t="shared" si="57"/>
        <v>46033</v>
      </c>
      <c r="N139" s="226">
        <f t="shared" si="57"/>
        <v>46034</v>
      </c>
      <c r="O139" s="226">
        <f t="shared" si="57"/>
        <v>46035</v>
      </c>
      <c r="P139" s="226">
        <f t="shared" si="57"/>
        <v>46036</v>
      </c>
      <c r="Q139" s="226">
        <f t="shared" si="57"/>
        <v>46037</v>
      </c>
      <c r="R139" s="226">
        <f t="shared" si="57"/>
        <v>46038</v>
      </c>
      <c r="S139" s="226">
        <f t="shared" si="57"/>
        <v>46039</v>
      </c>
      <c r="T139" s="226">
        <f t="shared" si="57"/>
        <v>46040</v>
      </c>
      <c r="U139" s="226">
        <f t="shared" si="57"/>
        <v>46041</v>
      </c>
      <c r="V139" s="226">
        <f t="shared" si="57"/>
        <v>46042</v>
      </c>
      <c r="W139" s="226">
        <f t="shared" si="57"/>
        <v>46043</v>
      </c>
      <c r="X139" s="226">
        <f t="shared" si="57"/>
        <v>46044</v>
      </c>
      <c r="Y139" s="226">
        <f t="shared" si="57"/>
        <v>46045</v>
      </c>
      <c r="Z139" s="226">
        <f t="shared" si="57"/>
        <v>46046</v>
      </c>
      <c r="AA139" s="226">
        <f t="shared" si="57"/>
        <v>46047</v>
      </c>
      <c r="AB139" s="226" t="str">
        <f t="shared" si="57"/>
        <v/>
      </c>
      <c r="AC139" s="226" t="str">
        <f t="shared" si="57"/>
        <v/>
      </c>
      <c r="AD139" s="226" t="str">
        <f t="shared" si="57"/>
        <v/>
      </c>
      <c r="AE139" s="226" t="str">
        <f t="shared" si="57"/>
        <v/>
      </c>
      <c r="AF139" s="226" t="str">
        <f t="shared" si="57"/>
        <v/>
      </c>
      <c r="AG139" s="226" t="str">
        <f t="shared" si="57"/>
        <v/>
      </c>
      <c r="AH139" s="227" t="s">
        <v>177</v>
      </c>
      <c r="AI139" s="228">
        <f>+COUNTIFS(C140:AG140,"土",C141:AG141,"")+COUNTIFS(C140:AG140,"日",C141:AG141,"")</f>
        <v>7</v>
      </c>
    </row>
    <row r="140" spans="2:38" x14ac:dyDescent="0.15">
      <c r="B140" s="220" t="s">
        <v>65</v>
      </c>
      <c r="C140" s="229" t="str">
        <f>IFERROR(TEXT(WEEKDAY(+C139),"aaa"),"")</f>
        <v>木</v>
      </c>
      <c r="D140" s="229" t="str">
        <f t="shared" ref="D140:AG140" si="58">IFERROR(TEXT(WEEKDAY(+D139),"aaa"),"")</f>
        <v>金</v>
      </c>
      <c r="E140" s="229" t="str">
        <f t="shared" si="58"/>
        <v>土</v>
      </c>
      <c r="F140" s="229" t="str">
        <f t="shared" si="58"/>
        <v>日</v>
      </c>
      <c r="G140" s="229" t="str">
        <f t="shared" si="58"/>
        <v>月</v>
      </c>
      <c r="H140" s="229" t="str">
        <f t="shared" si="58"/>
        <v>火</v>
      </c>
      <c r="I140" s="229" t="str">
        <f t="shared" si="58"/>
        <v>水</v>
      </c>
      <c r="J140" s="229" t="str">
        <f t="shared" si="58"/>
        <v>木</v>
      </c>
      <c r="K140" s="229" t="str">
        <f t="shared" si="58"/>
        <v>金</v>
      </c>
      <c r="L140" s="229" t="str">
        <f t="shared" si="58"/>
        <v>土</v>
      </c>
      <c r="M140" s="229" t="str">
        <f t="shared" si="58"/>
        <v>日</v>
      </c>
      <c r="N140" s="229" t="str">
        <f t="shared" si="58"/>
        <v>月</v>
      </c>
      <c r="O140" s="229" t="str">
        <f t="shared" si="58"/>
        <v>火</v>
      </c>
      <c r="P140" s="229" t="str">
        <f t="shared" si="58"/>
        <v>水</v>
      </c>
      <c r="Q140" s="229" t="str">
        <f t="shared" si="58"/>
        <v>木</v>
      </c>
      <c r="R140" s="229" t="str">
        <f t="shared" si="58"/>
        <v>金</v>
      </c>
      <c r="S140" s="229" t="str">
        <f t="shared" si="58"/>
        <v>土</v>
      </c>
      <c r="T140" s="229" t="str">
        <f t="shared" si="58"/>
        <v>日</v>
      </c>
      <c r="U140" s="229" t="str">
        <f t="shared" si="58"/>
        <v>月</v>
      </c>
      <c r="V140" s="229" t="str">
        <f t="shared" si="58"/>
        <v>火</v>
      </c>
      <c r="W140" s="229" t="str">
        <f t="shared" si="58"/>
        <v>水</v>
      </c>
      <c r="X140" s="229" t="str">
        <f t="shared" si="58"/>
        <v>木</v>
      </c>
      <c r="Y140" s="229" t="str">
        <f t="shared" si="58"/>
        <v>金</v>
      </c>
      <c r="Z140" s="229" t="str">
        <f t="shared" si="58"/>
        <v>土</v>
      </c>
      <c r="AA140" s="229" t="str">
        <f t="shared" si="58"/>
        <v>日</v>
      </c>
      <c r="AB140" s="229" t="str">
        <f t="shared" si="58"/>
        <v/>
      </c>
      <c r="AC140" s="229" t="str">
        <f t="shared" si="58"/>
        <v/>
      </c>
      <c r="AD140" s="229" t="str">
        <f t="shared" si="58"/>
        <v/>
      </c>
      <c r="AE140" s="229" t="str">
        <f t="shared" si="58"/>
        <v/>
      </c>
      <c r="AF140" s="229" t="str">
        <f t="shared" si="58"/>
        <v/>
      </c>
      <c r="AG140" s="229" t="str">
        <f t="shared" si="58"/>
        <v/>
      </c>
      <c r="AH140" s="227" t="s">
        <v>178</v>
      </c>
      <c r="AI140" s="228">
        <f>+COUNTIF(C141:AG141,"夏休")+COUNTIF(C141:AG141,"冬休")+COUNTIF(C141:AG141,"中止")</f>
        <v>3</v>
      </c>
    </row>
    <row r="141" spans="2:38" ht="13.5" customHeight="1" x14ac:dyDescent="0.15">
      <c r="B141" s="566" t="s">
        <v>149</v>
      </c>
      <c r="C141" s="568" t="s">
        <v>94</v>
      </c>
      <c r="D141" s="563" t="s">
        <v>94</v>
      </c>
      <c r="E141" s="563" t="s">
        <v>94</v>
      </c>
      <c r="F141" s="563"/>
      <c r="G141" s="563"/>
      <c r="H141" s="563"/>
      <c r="I141" s="563"/>
      <c r="J141" s="563"/>
      <c r="K141" s="563"/>
      <c r="L141" s="563"/>
      <c r="M141" s="563"/>
      <c r="N141" s="563"/>
      <c r="O141" s="563"/>
      <c r="P141" s="563"/>
      <c r="Q141" s="563"/>
      <c r="R141" s="563"/>
      <c r="S141" s="563"/>
      <c r="T141" s="563"/>
      <c r="U141" s="563"/>
      <c r="V141" s="563"/>
      <c r="W141" s="563"/>
      <c r="X141" s="563"/>
      <c r="Y141" s="563"/>
      <c r="Z141" s="563"/>
      <c r="AA141" s="563"/>
      <c r="AB141" s="563"/>
      <c r="AC141" s="563"/>
      <c r="AD141" s="563"/>
      <c r="AE141" s="563"/>
      <c r="AF141" s="563"/>
      <c r="AG141" s="589"/>
      <c r="AH141" s="230" t="s">
        <v>66</v>
      </c>
      <c r="AI141" s="231">
        <f>COUNT(C139:AG139)-AI140</f>
        <v>22</v>
      </c>
    </row>
    <row r="142" spans="2:38" ht="13.5" customHeight="1" x14ac:dyDescent="0.15">
      <c r="B142" s="567"/>
      <c r="C142" s="568"/>
      <c r="D142" s="563"/>
      <c r="E142" s="563"/>
      <c r="F142" s="563"/>
      <c r="G142" s="563"/>
      <c r="H142" s="563"/>
      <c r="I142" s="563"/>
      <c r="J142" s="563"/>
      <c r="K142" s="563"/>
      <c r="L142" s="563"/>
      <c r="M142" s="563"/>
      <c r="N142" s="563"/>
      <c r="O142" s="563"/>
      <c r="P142" s="563"/>
      <c r="Q142" s="563"/>
      <c r="R142" s="563"/>
      <c r="S142" s="563"/>
      <c r="T142" s="563"/>
      <c r="U142" s="563"/>
      <c r="V142" s="563"/>
      <c r="W142" s="563"/>
      <c r="X142" s="563"/>
      <c r="Y142" s="563"/>
      <c r="Z142" s="563"/>
      <c r="AA142" s="563"/>
      <c r="AB142" s="563"/>
      <c r="AC142" s="563"/>
      <c r="AD142" s="563"/>
      <c r="AE142" s="563"/>
      <c r="AF142" s="563"/>
      <c r="AG142" s="589"/>
      <c r="AH142" s="230" t="s">
        <v>67</v>
      </c>
      <c r="AI142" s="231">
        <f>+COUNTIF(C143:AG144,"休")</f>
        <v>7</v>
      </c>
      <c r="AJ142" s="232" t="str">
        <f>IF(AI143&gt;0.285,"",IF(AI142&lt;AI139,"←計画日数が足りません",""))</f>
        <v/>
      </c>
    </row>
    <row r="143" spans="2:38" ht="13.5" customHeight="1" x14ac:dyDescent="0.15">
      <c r="B143" s="590" t="s">
        <v>60</v>
      </c>
      <c r="C143" s="588"/>
      <c r="D143" s="588"/>
      <c r="E143" s="588"/>
      <c r="F143" s="588" t="s">
        <v>83</v>
      </c>
      <c r="G143" s="588"/>
      <c r="H143" s="588"/>
      <c r="I143" s="592"/>
      <c r="J143" s="588"/>
      <c r="K143" s="588"/>
      <c r="L143" s="588" t="s">
        <v>83</v>
      </c>
      <c r="M143" s="588" t="s">
        <v>83</v>
      </c>
      <c r="N143" s="588"/>
      <c r="O143" s="588"/>
      <c r="P143" s="592"/>
      <c r="Q143" s="588"/>
      <c r="R143" s="588"/>
      <c r="S143" s="588" t="s">
        <v>83</v>
      </c>
      <c r="T143" s="588" t="s">
        <v>83</v>
      </c>
      <c r="U143" s="588"/>
      <c r="V143" s="588"/>
      <c r="W143" s="592"/>
      <c r="X143" s="588"/>
      <c r="Y143" s="588"/>
      <c r="Z143" s="588" t="s">
        <v>83</v>
      </c>
      <c r="AA143" s="588" t="s">
        <v>83</v>
      </c>
      <c r="AB143" s="588"/>
      <c r="AC143" s="588"/>
      <c r="AD143" s="592"/>
      <c r="AE143" s="588"/>
      <c r="AF143" s="588"/>
      <c r="AG143" s="606"/>
      <c r="AH143" s="230" t="s">
        <v>68</v>
      </c>
      <c r="AI143" s="233">
        <f>+AI142/AI141</f>
        <v>0.31818181818181818</v>
      </c>
    </row>
    <row r="144" spans="2:38" x14ac:dyDescent="0.15">
      <c r="B144" s="590"/>
      <c r="C144" s="588"/>
      <c r="D144" s="588"/>
      <c r="E144" s="588"/>
      <c r="F144" s="588"/>
      <c r="G144" s="588"/>
      <c r="H144" s="588"/>
      <c r="I144" s="592"/>
      <c r="J144" s="588"/>
      <c r="K144" s="588"/>
      <c r="L144" s="588"/>
      <c r="M144" s="588"/>
      <c r="N144" s="588"/>
      <c r="O144" s="588"/>
      <c r="P144" s="592"/>
      <c r="Q144" s="588"/>
      <c r="R144" s="588"/>
      <c r="S144" s="588"/>
      <c r="T144" s="588"/>
      <c r="U144" s="588"/>
      <c r="V144" s="588"/>
      <c r="W144" s="592"/>
      <c r="X144" s="588"/>
      <c r="Y144" s="588"/>
      <c r="Z144" s="588"/>
      <c r="AA144" s="588"/>
      <c r="AB144" s="588"/>
      <c r="AC144" s="588"/>
      <c r="AD144" s="592"/>
      <c r="AE144" s="588"/>
      <c r="AF144" s="588"/>
      <c r="AG144" s="606"/>
      <c r="AH144" s="230" t="s">
        <v>57</v>
      </c>
      <c r="AI144" s="231">
        <f>+COUNTA(C145:AG146)</f>
        <v>7</v>
      </c>
    </row>
    <row r="145" spans="2:38" x14ac:dyDescent="0.15">
      <c r="B145" s="594" t="s">
        <v>62</v>
      </c>
      <c r="C145" s="592"/>
      <c r="D145" s="592"/>
      <c r="E145" s="592"/>
      <c r="F145" s="592" t="s">
        <v>83</v>
      </c>
      <c r="G145" s="592"/>
      <c r="H145" s="592"/>
      <c r="I145" s="600"/>
      <c r="J145" s="592"/>
      <c r="K145" s="592"/>
      <c r="L145" s="592" t="s">
        <v>83</v>
      </c>
      <c r="M145" s="592" t="s">
        <v>83</v>
      </c>
      <c r="N145" s="592"/>
      <c r="O145" s="592"/>
      <c r="P145" s="600"/>
      <c r="Q145" s="592"/>
      <c r="R145" s="592"/>
      <c r="S145" s="592" t="s">
        <v>83</v>
      </c>
      <c r="T145" s="592" t="s">
        <v>83</v>
      </c>
      <c r="U145" s="592"/>
      <c r="V145" s="592"/>
      <c r="W145" s="600"/>
      <c r="X145" s="592"/>
      <c r="Y145" s="592"/>
      <c r="Z145" s="592" t="s">
        <v>83</v>
      </c>
      <c r="AA145" s="592" t="s">
        <v>83</v>
      </c>
      <c r="AB145" s="592"/>
      <c r="AC145" s="592"/>
      <c r="AD145" s="600"/>
      <c r="AE145" s="592"/>
      <c r="AF145" s="592"/>
      <c r="AG145" s="609"/>
      <c r="AH145" s="234" t="s">
        <v>69</v>
      </c>
      <c r="AI145" s="235">
        <f>+AI144/AI141</f>
        <v>0.31818181818181818</v>
      </c>
      <c r="AL145" s="199">
        <f>+COUNTIF(C143:AG144,"休")</f>
        <v>7</v>
      </c>
    </row>
    <row r="146" spans="2:38" x14ac:dyDescent="0.15">
      <c r="B146" s="595"/>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610"/>
      <c r="AH146" s="236" t="s">
        <v>153</v>
      </c>
      <c r="AI146" s="237" t="str">
        <f>IF(7&gt;AI141,"対象外",IF(AI144&gt;=AI139,"OK","NG"))</f>
        <v>OK</v>
      </c>
      <c r="AJ146" s="232" t="str">
        <f>IF(AI146="対象外","←７日間に満たない期間は達成判定の対象外",IF(AI146="NG","←月単位未達成","←月単位達成"))</f>
        <v>←月単位達成</v>
      </c>
      <c r="AL146" s="238" t="str">
        <f>IF(7&gt;AI141,"対象外",IF(AL145&gt;=AI139,"OK","NG"))</f>
        <v>OK</v>
      </c>
    </row>
    <row r="147" spans="2:38" hidden="1" x14ac:dyDescent="0.15">
      <c r="B147" s="239" t="s">
        <v>207</v>
      </c>
      <c r="C147" s="240">
        <f t="shared" ref="C147:AG147" si="59">IF(AND(DAY(C139)&gt;=22,DAY(C139)&lt;=28,C140="土"),1,0)</f>
        <v>0</v>
      </c>
      <c r="D147" s="240">
        <f t="shared" si="59"/>
        <v>0</v>
      </c>
      <c r="E147" s="240">
        <f t="shared" si="59"/>
        <v>0</v>
      </c>
      <c r="F147" s="240">
        <f t="shared" si="59"/>
        <v>0</v>
      </c>
      <c r="G147" s="240">
        <f t="shared" si="59"/>
        <v>0</v>
      </c>
      <c r="H147" s="240">
        <f t="shared" si="59"/>
        <v>0</v>
      </c>
      <c r="I147" s="240">
        <f t="shared" si="59"/>
        <v>0</v>
      </c>
      <c r="J147" s="240">
        <f t="shared" si="59"/>
        <v>0</v>
      </c>
      <c r="K147" s="240">
        <f t="shared" si="59"/>
        <v>0</v>
      </c>
      <c r="L147" s="240">
        <f t="shared" si="59"/>
        <v>0</v>
      </c>
      <c r="M147" s="240">
        <f t="shared" si="59"/>
        <v>0</v>
      </c>
      <c r="N147" s="240">
        <f t="shared" si="59"/>
        <v>0</v>
      </c>
      <c r="O147" s="240">
        <f t="shared" si="59"/>
        <v>0</v>
      </c>
      <c r="P147" s="240">
        <f t="shared" si="59"/>
        <v>0</v>
      </c>
      <c r="Q147" s="240">
        <f t="shared" si="59"/>
        <v>0</v>
      </c>
      <c r="R147" s="240">
        <f t="shared" si="59"/>
        <v>0</v>
      </c>
      <c r="S147" s="240">
        <f t="shared" si="59"/>
        <v>0</v>
      </c>
      <c r="T147" s="240">
        <f t="shared" si="59"/>
        <v>0</v>
      </c>
      <c r="U147" s="240">
        <f t="shared" si="59"/>
        <v>0</v>
      </c>
      <c r="V147" s="240">
        <f t="shared" si="59"/>
        <v>0</v>
      </c>
      <c r="W147" s="240">
        <f t="shared" si="59"/>
        <v>0</v>
      </c>
      <c r="X147" s="240">
        <f t="shared" si="59"/>
        <v>0</v>
      </c>
      <c r="Y147" s="240">
        <f t="shared" si="59"/>
        <v>0</v>
      </c>
      <c r="Z147" s="240">
        <f t="shared" si="59"/>
        <v>1</v>
      </c>
      <c r="AA147" s="240">
        <f t="shared" si="59"/>
        <v>0</v>
      </c>
      <c r="AB147" s="240" t="e">
        <f t="shared" si="59"/>
        <v>#VALUE!</v>
      </c>
      <c r="AC147" s="240" t="e">
        <f t="shared" si="59"/>
        <v>#VALUE!</v>
      </c>
      <c r="AD147" s="240" t="e">
        <f t="shared" si="59"/>
        <v>#VALUE!</v>
      </c>
      <c r="AE147" s="240" t="e">
        <f t="shared" si="59"/>
        <v>#VALUE!</v>
      </c>
      <c r="AF147" s="240" t="e">
        <f t="shared" si="59"/>
        <v>#VALUE!</v>
      </c>
      <c r="AG147" s="240" t="e">
        <f t="shared" si="59"/>
        <v>#VALUE!</v>
      </c>
      <c r="AH147" s="241" t="s">
        <v>179</v>
      </c>
      <c r="AI147" s="242">
        <f>_xlfn.AGGREGATE(9,6,C147:AG147)</f>
        <v>1</v>
      </c>
      <c r="AJ147" s="232"/>
    </row>
    <row r="148" spans="2:38" hidden="1" x14ac:dyDescent="0.15">
      <c r="B148" s="239" t="s">
        <v>208</v>
      </c>
      <c r="C148" s="243">
        <f t="shared" ref="C148:AG148" si="60">IF(AND(DAY(C139)&gt;=22,DAY(C139)&lt;=28,C140="土",OR(C145="休",C145="雨")),1,0)</f>
        <v>0</v>
      </c>
      <c r="D148" s="243">
        <f t="shared" si="60"/>
        <v>0</v>
      </c>
      <c r="E148" s="243">
        <f t="shared" si="60"/>
        <v>0</v>
      </c>
      <c r="F148" s="243">
        <f t="shared" si="60"/>
        <v>0</v>
      </c>
      <c r="G148" s="243">
        <f t="shared" si="60"/>
        <v>0</v>
      </c>
      <c r="H148" s="243">
        <f t="shared" si="60"/>
        <v>0</v>
      </c>
      <c r="I148" s="243">
        <f t="shared" si="60"/>
        <v>0</v>
      </c>
      <c r="J148" s="243">
        <f t="shared" si="60"/>
        <v>0</v>
      </c>
      <c r="K148" s="243">
        <f t="shared" si="60"/>
        <v>0</v>
      </c>
      <c r="L148" s="243">
        <f t="shared" si="60"/>
        <v>0</v>
      </c>
      <c r="M148" s="243">
        <f t="shared" si="60"/>
        <v>0</v>
      </c>
      <c r="N148" s="243">
        <f t="shared" si="60"/>
        <v>0</v>
      </c>
      <c r="O148" s="243">
        <f t="shared" si="60"/>
        <v>0</v>
      </c>
      <c r="P148" s="243">
        <f t="shared" si="60"/>
        <v>0</v>
      </c>
      <c r="Q148" s="243">
        <f t="shared" si="60"/>
        <v>0</v>
      </c>
      <c r="R148" s="243">
        <f t="shared" si="60"/>
        <v>0</v>
      </c>
      <c r="S148" s="243">
        <f t="shared" si="60"/>
        <v>0</v>
      </c>
      <c r="T148" s="243">
        <f t="shared" si="60"/>
        <v>0</v>
      </c>
      <c r="U148" s="243">
        <f t="shared" si="60"/>
        <v>0</v>
      </c>
      <c r="V148" s="243">
        <f t="shared" si="60"/>
        <v>0</v>
      </c>
      <c r="W148" s="243">
        <f t="shared" si="60"/>
        <v>0</v>
      </c>
      <c r="X148" s="243">
        <f t="shared" si="60"/>
        <v>0</v>
      </c>
      <c r="Y148" s="243">
        <f t="shared" si="60"/>
        <v>0</v>
      </c>
      <c r="Z148" s="243">
        <f t="shared" si="60"/>
        <v>1</v>
      </c>
      <c r="AA148" s="243">
        <f t="shared" si="60"/>
        <v>0</v>
      </c>
      <c r="AB148" s="243" t="e">
        <f t="shared" si="60"/>
        <v>#VALUE!</v>
      </c>
      <c r="AC148" s="243" t="e">
        <f t="shared" si="60"/>
        <v>#VALUE!</v>
      </c>
      <c r="AD148" s="243" t="e">
        <f t="shared" si="60"/>
        <v>#VALUE!</v>
      </c>
      <c r="AE148" s="243" t="e">
        <f>IF(AND(DAY(AE139)&gt;=22,DAY(AE139)&lt;=28,AE140="土",OR(AE145="休",AE145="雨")),1,0)</f>
        <v>#VALUE!</v>
      </c>
      <c r="AF148" s="243" t="e">
        <f t="shared" si="60"/>
        <v>#VALUE!</v>
      </c>
      <c r="AG148" s="243" t="e">
        <f t="shared" si="60"/>
        <v>#VALUE!</v>
      </c>
      <c r="AH148" s="241" t="s">
        <v>180</v>
      </c>
      <c r="AI148" s="242">
        <f>_xlfn.AGGREGATE(9,6,C148:AG148)</f>
        <v>1</v>
      </c>
      <c r="AJ148" s="232"/>
    </row>
    <row r="149" spans="2:38" hidden="1" x14ac:dyDescent="0.15">
      <c r="B149" s="239" t="s">
        <v>209</v>
      </c>
      <c r="C149" s="240">
        <f>IF(AND(DAY(C139)&gt;=8,DAY(C139)&lt;=14,C140="土"),1,0)</f>
        <v>0</v>
      </c>
      <c r="D149" s="240">
        <f>IF(AND(DAY(D139)&gt;=8,DAY(D139)&lt;=14,D140="土"),1,0)</f>
        <v>0</v>
      </c>
      <c r="E149" s="240">
        <f t="shared" ref="E149:AG149" si="61">IF(AND(DAY(E139)&gt;=8,DAY(E139)&lt;=14,E140="土"),1,0)</f>
        <v>0</v>
      </c>
      <c r="F149" s="240">
        <f t="shared" si="61"/>
        <v>0</v>
      </c>
      <c r="G149" s="240">
        <f t="shared" si="61"/>
        <v>0</v>
      </c>
      <c r="H149" s="240">
        <f t="shared" si="61"/>
        <v>0</v>
      </c>
      <c r="I149" s="240">
        <f t="shared" si="61"/>
        <v>0</v>
      </c>
      <c r="J149" s="240">
        <f t="shared" si="61"/>
        <v>0</v>
      </c>
      <c r="K149" s="240">
        <f t="shared" si="61"/>
        <v>0</v>
      </c>
      <c r="L149" s="240">
        <f t="shared" si="61"/>
        <v>1</v>
      </c>
      <c r="M149" s="240">
        <f t="shared" si="61"/>
        <v>0</v>
      </c>
      <c r="N149" s="240">
        <f t="shared" si="61"/>
        <v>0</v>
      </c>
      <c r="O149" s="240">
        <f t="shared" si="61"/>
        <v>0</v>
      </c>
      <c r="P149" s="240">
        <f t="shared" si="61"/>
        <v>0</v>
      </c>
      <c r="Q149" s="240">
        <f t="shared" si="61"/>
        <v>0</v>
      </c>
      <c r="R149" s="240">
        <f t="shared" si="61"/>
        <v>0</v>
      </c>
      <c r="S149" s="240">
        <f t="shared" si="61"/>
        <v>0</v>
      </c>
      <c r="T149" s="240">
        <f t="shared" si="61"/>
        <v>0</v>
      </c>
      <c r="U149" s="240">
        <f t="shared" si="61"/>
        <v>0</v>
      </c>
      <c r="V149" s="240">
        <f t="shared" si="61"/>
        <v>0</v>
      </c>
      <c r="W149" s="240">
        <f t="shared" si="61"/>
        <v>0</v>
      </c>
      <c r="X149" s="240">
        <f t="shared" si="61"/>
        <v>0</v>
      </c>
      <c r="Y149" s="240">
        <f t="shared" si="61"/>
        <v>0</v>
      </c>
      <c r="Z149" s="240">
        <f t="shared" si="61"/>
        <v>0</v>
      </c>
      <c r="AA149" s="240">
        <f t="shared" si="61"/>
        <v>0</v>
      </c>
      <c r="AB149" s="240" t="e">
        <f t="shared" si="61"/>
        <v>#VALUE!</v>
      </c>
      <c r="AC149" s="240" t="e">
        <f t="shared" si="61"/>
        <v>#VALUE!</v>
      </c>
      <c r="AD149" s="240" t="e">
        <f t="shared" si="61"/>
        <v>#VALUE!</v>
      </c>
      <c r="AE149" s="240" t="e">
        <f t="shared" si="61"/>
        <v>#VALUE!</v>
      </c>
      <c r="AF149" s="240" t="e">
        <f t="shared" si="61"/>
        <v>#VALUE!</v>
      </c>
      <c r="AG149" s="240" t="e">
        <f t="shared" si="61"/>
        <v>#VALUE!</v>
      </c>
      <c r="AH149" s="241" t="s">
        <v>179</v>
      </c>
      <c r="AI149" s="242">
        <f>_xlfn.AGGREGATE(9,6,C149:AG149)</f>
        <v>1</v>
      </c>
      <c r="AJ149" s="232"/>
    </row>
    <row r="150" spans="2:38" hidden="1" x14ac:dyDescent="0.15">
      <c r="B150" s="239" t="s">
        <v>210</v>
      </c>
      <c r="C150" s="243">
        <f>IF(AND(DAY(C139)&gt;=8,DAY(C139)&lt;=14,C140="土",OR(C145="休",C145="雨")),1,0)</f>
        <v>0</v>
      </c>
      <c r="D150" s="243">
        <f>IF(AND(DAY(D139)&gt;=8,DAY(D139)&lt;=14,D140="土",OR(D145="休",D145="雨")),1,0)</f>
        <v>0</v>
      </c>
      <c r="E150" s="243">
        <f t="shared" ref="E150:AG150" si="62">IF(AND(DAY(E139)&gt;=8,DAY(E139)&lt;=14,E140="土",OR(E145="休",E145="雨")),1,0)</f>
        <v>0</v>
      </c>
      <c r="F150" s="243">
        <f t="shared" si="62"/>
        <v>0</v>
      </c>
      <c r="G150" s="243">
        <f t="shared" si="62"/>
        <v>0</v>
      </c>
      <c r="H150" s="243">
        <f t="shared" si="62"/>
        <v>0</v>
      </c>
      <c r="I150" s="243">
        <f t="shared" si="62"/>
        <v>0</v>
      </c>
      <c r="J150" s="243">
        <f t="shared" si="62"/>
        <v>0</v>
      </c>
      <c r="K150" s="243">
        <f t="shared" si="62"/>
        <v>0</v>
      </c>
      <c r="L150" s="243">
        <f t="shared" si="62"/>
        <v>1</v>
      </c>
      <c r="M150" s="243">
        <f t="shared" si="62"/>
        <v>0</v>
      </c>
      <c r="N150" s="243">
        <f t="shared" si="62"/>
        <v>0</v>
      </c>
      <c r="O150" s="243">
        <f t="shared" si="62"/>
        <v>0</v>
      </c>
      <c r="P150" s="243">
        <f t="shared" si="62"/>
        <v>0</v>
      </c>
      <c r="Q150" s="243">
        <f t="shared" si="62"/>
        <v>0</v>
      </c>
      <c r="R150" s="243">
        <f t="shared" si="62"/>
        <v>0</v>
      </c>
      <c r="S150" s="243">
        <f t="shared" si="62"/>
        <v>0</v>
      </c>
      <c r="T150" s="243">
        <f t="shared" si="62"/>
        <v>0</v>
      </c>
      <c r="U150" s="243">
        <f t="shared" si="62"/>
        <v>0</v>
      </c>
      <c r="V150" s="243">
        <f t="shared" si="62"/>
        <v>0</v>
      </c>
      <c r="W150" s="243">
        <f t="shared" si="62"/>
        <v>0</v>
      </c>
      <c r="X150" s="243">
        <f t="shared" si="62"/>
        <v>0</v>
      </c>
      <c r="Y150" s="243">
        <f t="shared" si="62"/>
        <v>0</v>
      </c>
      <c r="Z150" s="243">
        <f t="shared" si="62"/>
        <v>0</v>
      </c>
      <c r="AA150" s="243">
        <f t="shared" si="62"/>
        <v>0</v>
      </c>
      <c r="AB150" s="243" t="e">
        <f t="shared" si="62"/>
        <v>#VALUE!</v>
      </c>
      <c r="AC150" s="243" t="e">
        <f t="shared" si="62"/>
        <v>#VALUE!</v>
      </c>
      <c r="AD150" s="243" t="e">
        <f t="shared" si="62"/>
        <v>#VALUE!</v>
      </c>
      <c r="AE150" s="243" t="e">
        <f t="shared" si="62"/>
        <v>#VALUE!</v>
      </c>
      <c r="AF150" s="243" t="e">
        <f t="shared" si="62"/>
        <v>#VALUE!</v>
      </c>
      <c r="AG150" s="243" t="e">
        <f t="shared" si="62"/>
        <v>#VALUE!</v>
      </c>
      <c r="AH150" s="241" t="s">
        <v>180</v>
      </c>
      <c r="AI150" s="242">
        <f>_xlfn.AGGREGATE(9,6,C150:AG150)</f>
        <v>1</v>
      </c>
      <c r="AJ150" s="232"/>
    </row>
    <row r="152" spans="2:38" hidden="1" x14ac:dyDescent="0.15">
      <c r="C152" s="199" t="e">
        <f>YEAR(C155)</f>
        <v>#VALUE!</v>
      </c>
      <c r="D152" s="199" t="e">
        <f>MONTH(C155)</f>
        <v>#VALUE!</v>
      </c>
    </row>
    <row r="153" spans="2:38" x14ac:dyDescent="0.15">
      <c r="B153" s="203" t="s">
        <v>141</v>
      </c>
      <c r="C153" s="598" t="str">
        <f>C155</f>
        <v/>
      </c>
      <c r="D153" s="564"/>
      <c r="E153" s="564"/>
      <c r="F153" s="564"/>
      <c r="G153" s="564"/>
      <c r="H153" s="564"/>
      <c r="I153" s="564"/>
      <c r="J153" s="564"/>
      <c r="K153" s="564"/>
      <c r="L153" s="564"/>
      <c r="M153" s="564"/>
      <c r="N153" s="564"/>
      <c r="O153" s="564"/>
      <c r="P153" s="564"/>
      <c r="Q153" s="564"/>
      <c r="R153" s="564"/>
      <c r="S153" s="564"/>
      <c r="T153" s="564"/>
      <c r="U153" s="564"/>
      <c r="V153" s="564"/>
      <c r="W153" s="564"/>
      <c r="X153" s="564"/>
      <c r="Y153" s="564"/>
      <c r="Z153" s="564"/>
      <c r="AA153" s="564"/>
      <c r="AB153" s="564"/>
      <c r="AC153" s="564"/>
      <c r="AD153" s="564"/>
      <c r="AE153" s="564"/>
      <c r="AF153" s="564"/>
      <c r="AG153" s="564"/>
      <c r="AH153" s="564"/>
      <c r="AI153" s="565"/>
    </row>
    <row r="154" spans="2:38" hidden="1" x14ac:dyDescent="0.15">
      <c r="B154" s="245"/>
      <c r="C154" s="226" t="e">
        <f>DATE($C152,$D152,1)</f>
        <v>#VALUE!</v>
      </c>
      <c r="D154" s="226" t="e">
        <f t="shared" ref="D154:AG154" si="63">C154+1</f>
        <v>#VALUE!</v>
      </c>
      <c r="E154" s="226" t="e">
        <f t="shared" si="63"/>
        <v>#VALUE!</v>
      </c>
      <c r="F154" s="226" t="e">
        <f t="shared" si="63"/>
        <v>#VALUE!</v>
      </c>
      <c r="G154" s="226" t="e">
        <f t="shared" si="63"/>
        <v>#VALUE!</v>
      </c>
      <c r="H154" s="226" t="e">
        <f t="shared" si="63"/>
        <v>#VALUE!</v>
      </c>
      <c r="I154" s="226" t="e">
        <f t="shared" si="63"/>
        <v>#VALUE!</v>
      </c>
      <c r="J154" s="226" t="e">
        <f t="shared" si="63"/>
        <v>#VALUE!</v>
      </c>
      <c r="K154" s="226" t="e">
        <f t="shared" si="63"/>
        <v>#VALUE!</v>
      </c>
      <c r="L154" s="226" t="e">
        <f t="shared" si="63"/>
        <v>#VALUE!</v>
      </c>
      <c r="M154" s="226" t="e">
        <f t="shared" si="63"/>
        <v>#VALUE!</v>
      </c>
      <c r="N154" s="226" t="e">
        <f t="shared" si="63"/>
        <v>#VALUE!</v>
      </c>
      <c r="O154" s="226" t="e">
        <f t="shared" si="63"/>
        <v>#VALUE!</v>
      </c>
      <c r="P154" s="226" t="e">
        <f t="shared" si="63"/>
        <v>#VALUE!</v>
      </c>
      <c r="Q154" s="226" t="e">
        <f t="shared" si="63"/>
        <v>#VALUE!</v>
      </c>
      <c r="R154" s="226" t="e">
        <f t="shared" si="63"/>
        <v>#VALUE!</v>
      </c>
      <c r="S154" s="226" t="e">
        <f t="shared" si="63"/>
        <v>#VALUE!</v>
      </c>
      <c r="T154" s="226" t="e">
        <f t="shared" si="63"/>
        <v>#VALUE!</v>
      </c>
      <c r="U154" s="226" t="e">
        <f t="shared" si="63"/>
        <v>#VALUE!</v>
      </c>
      <c r="V154" s="226" t="e">
        <f t="shared" si="63"/>
        <v>#VALUE!</v>
      </c>
      <c r="W154" s="226" t="e">
        <f t="shared" si="63"/>
        <v>#VALUE!</v>
      </c>
      <c r="X154" s="226" t="e">
        <f t="shared" si="63"/>
        <v>#VALUE!</v>
      </c>
      <c r="Y154" s="226" t="e">
        <f t="shared" si="63"/>
        <v>#VALUE!</v>
      </c>
      <c r="Z154" s="226" t="e">
        <f t="shared" si="63"/>
        <v>#VALUE!</v>
      </c>
      <c r="AA154" s="226" t="e">
        <f t="shared" si="63"/>
        <v>#VALUE!</v>
      </c>
      <c r="AB154" s="226" t="e">
        <f t="shared" si="63"/>
        <v>#VALUE!</v>
      </c>
      <c r="AC154" s="226" t="e">
        <f t="shared" si="63"/>
        <v>#VALUE!</v>
      </c>
      <c r="AD154" s="226" t="e">
        <f t="shared" si="63"/>
        <v>#VALUE!</v>
      </c>
      <c r="AE154" s="226" t="e">
        <f t="shared" si="63"/>
        <v>#VALUE!</v>
      </c>
      <c r="AF154" s="226" t="e">
        <f t="shared" si="63"/>
        <v>#VALUE!</v>
      </c>
      <c r="AG154" s="226" t="e">
        <f t="shared" si="63"/>
        <v>#VALUE!</v>
      </c>
      <c r="AH154" s="246"/>
      <c r="AI154" s="247"/>
    </row>
    <row r="155" spans="2:38" x14ac:dyDescent="0.15">
      <c r="B155" s="248" t="s">
        <v>145</v>
      </c>
      <c r="C155" s="249" t="str">
        <f>IF(EDATE(C138,1)&gt;$G$6,"",EDATE(C138,1))</f>
        <v/>
      </c>
      <c r="D155" s="226" t="e">
        <f t="shared" ref="D155:AG155" si="64">IF(D154&gt;$G$6,"",IF(C155=EOMONTH(DATE($C152,$D152,1),0),"",IF(C155="","",C155+1)))</f>
        <v>#VALUE!</v>
      </c>
      <c r="E155" s="226" t="e">
        <f t="shared" si="64"/>
        <v>#VALUE!</v>
      </c>
      <c r="F155" s="226" t="e">
        <f t="shared" si="64"/>
        <v>#VALUE!</v>
      </c>
      <c r="G155" s="226" t="e">
        <f t="shared" si="64"/>
        <v>#VALUE!</v>
      </c>
      <c r="H155" s="226" t="e">
        <f t="shared" si="64"/>
        <v>#VALUE!</v>
      </c>
      <c r="I155" s="226" t="e">
        <f t="shared" si="64"/>
        <v>#VALUE!</v>
      </c>
      <c r="J155" s="226" t="e">
        <f t="shared" si="64"/>
        <v>#VALUE!</v>
      </c>
      <c r="K155" s="226" t="e">
        <f t="shared" si="64"/>
        <v>#VALUE!</v>
      </c>
      <c r="L155" s="226" t="e">
        <f t="shared" si="64"/>
        <v>#VALUE!</v>
      </c>
      <c r="M155" s="226" t="e">
        <f t="shared" si="64"/>
        <v>#VALUE!</v>
      </c>
      <c r="N155" s="226" t="e">
        <f t="shared" si="64"/>
        <v>#VALUE!</v>
      </c>
      <c r="O155" s="226" t="e">
        <f t="shared" si="64"/>
        <v>#VALUE!</v>
      </c>
      <c r="P155" s="226" t="e">
        <f t="shared" si="64"/>
        <v>#VALUE!</v>
      </c>
      <c r="Q155" s="226" t="e">
        <f t="shared" si="64"/>
        <v>#VALUE!</v>
      </c>
      <c r="R155" s="226" t="e">
        <f t="shared" si="64"/>
        <v>#VALUE!</v>
      </c>
      <c r="S155" s="226" t="e">
        <f t="shared" si="64"/>
        <v>#VALUE!</v>
      </c>
      <c r="T155" s="226" t="e">
        <f t="shared" si="64"/>
        <v>#VALUE!</v>
      </c>
      <c r="U155" s="226" t="e">
        <f t="shared" si="64"/>
        <v>#VALUE!</v>
      </c>
      <c r="V155" s="226" t="e">
        <f t="shared" si="64"/>
        <v>#VALUE!</v>
      </c>
      <c r="W155" s="226" t="e">
        <f t="shared" si="64"/>
        <v>#VALUE!</v>
      </c>
      <c r="X155" s="226" t="e">
        <f t="shared" si="64"/>
        <v>#VALUE!</v>
      </c>
      <c r="Y155" s="226" t="e">
        <f t="shared" si="64"/>
        <v>#VALUE!</v>
      </c>
      <c r="Z155" s="226" t="e">
        <f t="shared" si="64"/>
        <v>#VALUE!</v>
      </c>
      <c r="AA155" s="226" t="e">
        <f t="shared" si="64"/>
        <v>#VALUE!</v>
      </c>
      <c r="AB155" s="226" t="e">
        <f t="shared" si="64"/>
        <v>#VALUE!</v>
      </c>
      <c r="AC155" s="226" t="e">
        <f t="shared" si="64"/>
        <v>#VALUE!</v>
      </c>
      <c r="AD155" s="226" t="e">
        <f t="shared" si="64"/>
        <v>#VALUE!</v>
      </c>
      <c r="AE155" s="226" t="e">
        <f t="shared" si="64"/>
        <v>#VALUE!</v>
      </c>
      <c r="AF155" s="226" t="e">
        <f t="shared" si="64"/>
        <v>#VALUE!</v>
      </c>
      <c r="AG155" s="226" t="e">
        <f t="shared" si="64"/>
        <v>#VALUE!</v>
      </c>
      <c r="AH155" s="227" t="s">
        <v>177</v>
      </c>
      <c r="AI155" s="228">
        <f>+COUNTIFS(C156:AG156,"土",C157:AG157,"")+COUNTIFS(C156:AG156,"日",C157:AG157,"")</f>
        <v>0</v>
      </c>
    </row>
    <row r="156" spans="2:38" x14ac:dyDescent="0.15">
      <c r="B156" s="220" t="s">
        <v>65</v>
      </c>
      <c r="C156" s="229" t="str">
        <f>IFERROR(TEXT(WEEKDAY(+C155),"aaa"),"")</f>
        <v/>
      </c>
      <c r="D156" s="229" t="str">
        <f t="shared" ref="D156:AG156" si="65">IFERROR(TEXT(WEEKDAY(+D155),"aaa"),"")</f>
        <v/>
      </c>
      <c r="E156" s="229" t="str">
        <f t="shared" si="65"/>
        <v/>
      </c>
      <c r="F156" s="229" t="str">
        <f t="shared" si="65"/>
        <v/>
      </c>
      <c r="G156" s="229" t="str">
        <f t="shared" si="65"/>
        <v/>
      </c>
      <c r="H156" s="229" t="str">
        <f t="shared" si="65"/>
        <v/>
      </c>
      <c r="I156" s="229" t="str">
        <f t="shared" si="65"/>
        <v/>
      </c>
      <c r="J156" s="229" t="str">
        <f t="shared" si="65"/>
        <v/>
      </c>
      <c r="K156" s="229" t="str">
        <f t="shared" si="65"/>
        <v/>
      </c>
      <c r="L156" s="229" t="str">
        <f t="shared" si="65"/>
        <v/>
      </c>
      <c r="M156" s="229" t="str">
        <f t="shared" si="65"/>
        <v/>
      </c>
      <c r="N156" s="229" t="str">
        <f t="shared" si="65"/>
        <v/>
      </c>
      <c r="O156" s="229" t="str">
        <f t="shared" si="65"/>
        <v/>
      </c>
      <c r="P156" s="229" t="str">
        <f t="shared" si="65"/>
        <v/>
      </c>
      <c r="Q156" s="229" t="str">
        <f t="shared" si="65"/>
        <v/>
      </c>
      <c r="R156" s="229" t="str">
        <f t="shared" si="65"/>
        <v/>
      </c>
      <c r="S156" s="229" t="str">
        <f t="shared" si="65"/>
        <v/>
      </c>
      <c r="T156" s="229" t="str">
        <f t="shared" si="65"/>
        <v/>
      </c>
      <c r="U156" s="229" t="str">
        <f t="shared" si="65"/>
        <v/>
      </c>
      <c r="V156" s="229" t="str">
        <f t="shared" si="65"/>
        <v/>
      </c>
      <c r="W156" s="229" t="str">
        <f t="shared" si="65"/>
        <v/>
      </c>
      <c r="X156" s="229" t="str">
        <f t="shared" si="65"/>
        <v/>
      </c>
      <c r="Y156" s="229" t="str">
        <f t="shared" si="65"/>
        <v/>
      </c>
      <c r="Z156" s="229" t="str">
        <f t="shared" si="65"/>
        <v/>
      </c>
      <c r="AA156" s="229" t="str">
        <f t="shared" si="65"/>
        <v/>
      </c>
      <c r="AB156" s="229" t="str">
        <f t="shared" si="65"/>
        <v/>
      </c>
      <c r="AC156" s="229" t="str">
        <f t="shared" si="65"/>
        <v/>
      </c>
      <c r="AD156" s="229" t="str">
        <f t="shared" si="65"/>
        <v/>
      </c>
      <c r="AE156" s="229" t="str">
        <f t="shared" si="65"/>
        <v/>
      </c>
      <c r="AF156" s="229" t="str">
        <f t="shared" si="65"/>
        <v/>
      </c>
      <c r="AG156" s="229" t="str">
        <f t="shared" si="65"/>
        <v/>
      </c>
      <c r="AH156" s="227" t="s">
        <v>178</v>
      </c>
      <c r="AI156" s="228">
        <f>+COUNTIF(C157:AG157,"夏休")+COUNTIF(C157:AG157,"冬休")+COUNTIF(C157:AG157,"中止")</f>
        <v>0</v>
      </c>
    </row>
    <row r="157" spans="2:38" ht="13.5" customHeight="1" x14ac:dyDescent="0.15">
      <c r="B157" s="566" t="s">
        <v>149</v>
      </c>
      <c r="C157" s="568"/>
      <c r="D157" s="563"/>
      <c r="E157" s="563"/>
      <c r="F157" s="563"/>
      <c r="G157" s="563"/>
      <c r="H157" s="563"/>
      <c r="I157" s="563"/>
      <c r="J157" s="563"/>
      <c r="K157" s="563"/>
      <c r="L157" s="563"/>
      <c r="M157" s="563"/>
      <c r="N157" s="563"/>
      <c r="O157" s="563"/>
      <c r="P157" s="563"/>
      <c r="Q157" s="563"/>
      <c r="R157" s="563"/>
      <c r="S157" s="563"/>
      <c r="T157" s="563"/>
      <c r="U157" s="563"/>
      <c r="V157" s="563"/>
      <c r="W157" s="563"/>
      <c r="X157" s="563"/>
      <c r="Y157" s="563"/>
      <c r="Z157" s="563"/>
      <c r="AA157" s="563"/>
      <c r="AB157" s="563"/>
      <c r="AC157" s="563"/>
      <c r="AD157" s="563"/>
      <c r="AE157" s="563"/>
      <c r="AF157" s="563"/>
      <c r="AG157" s="589"/>
      <c r="AH157" s="230" t="s">
        <v>66</v>
      </c>
      <c r="AI157" s="231">
        <f>COUNT(C155:AG155)-AI156</f>
        <v>0</v>
      </c>
    </row>
    <row r="158" spans="2:38" ht="13.5" customHeight="1" x14ac:dyDescent="0.15">
      <c r="B158" s="567"/>
      <c r="C158" s="568"/>
      <c r="D158" s="563"/>
      <c r="E158" s="563"/>
      <c r="F158" s="563"/>
      <c r="G158" s="563"/>
      <c r="H158" s="563"/>
      <c r="I158" s="563"/>
      <c r="J158" s="563"/>
      <c r="K158" s="563"/>
      <c r="L158" s="563"/>
      <c r="M158" s="563"/>
      <c r="N158" s="563"/>
      <c r="O158" s="563"/>
      <c r="P158" s="563"/>
      <c r="Q158" s="563"/>
      <c r="R158" s="563"/>
      <c r="S158" s="563"/>
      <c r="T158" s="563"/>
      <c r="U158" s="563"/>
      <c r="V158" s="563"/>
      <c r="W158" s="563"/>
      <c r="X158" s="563"/>
      <c r="Y158" s="563"/>
      <c r="Z158" s="563"/>
      <c r="AA158" s="563"/>
      <c r="AB158" s="563"/>
      <c r="AC158" s="563"/>
      <c r="AD158" s="563"/>
      <c r="AE158" s="563"/>
      <c r="AF158" s="563"/>
      <c r="AG158" s="589"/>
      <c r="AH158" s="230" t="s">
        <v>67</v>
      </c>
      <c r="AI158" s="231">
        <f>+COUNTIF(C159:AG160,"休")</f>
        <v>0</v>
      </c>
      <c r="AJ158" s="232" t="e">
        <f>IF(AI159&gt;0.285,"",IF(AI158&lt;AI155,"←計画日数が足りません",""))</f>
        <v>#DIV/0!</v>
      </c>
    </row>
    <row r="159" spans="2:38" ht="13.5" customHeight="1" x14ac:dyDescent="0.15">
      <c r="B159" s="590" t="s">
        <v>60</v>
      </c>
      <c r="C159" s="591"/>
      <c r="D159" s="588"/>
      <c r="E159" s="588"/>
      <c r="F159" s="592"/>
      <c r="G159" s="588"/>
      <c r="H159" s="588"/>
      <c r="I159" s="588"/>
      <c r="J159" s="588"/>
      <c r="K159" s="588"/>
      <c r="L159" s="588"/>
      <c r="M159" s="592"/>
      <c r="N159" s="588"/>
      <c r="O159" s="588"/>
      <c r="P159" s="588"/>
      <c r="Q159" s="588"/>
      <c r="R159" s="588"/>
      <c r="S159" s="588"/>
      <c r="T159" s="592"/>
      <c r="U159" s="588"/>
      <c r="V159" s="588"/>
      <c r="W159" s="588"/>
      <c r="X159" s="588"/>
      <c r="Y159" s="588"/>
      <c r="Z159" s="588"/>
      <c r="AA159" s="592"/>
      <c r="AB159" s="588"/>
      <c r="AC159" s="588"/>
      <c r="AD159" s="588"/>
      <c r="AE159" s="588"/>
      <c r="AF159" s="588"/>
      <c r="AG159" s="606"/>
      <c r="AH159" s="230" t="s">
        <v>68</v>
      </c>
      <c r="AI159" s="233" t="e">
        <f>+AI158/AI157</f>
        <v>#DIV/0!</v>
      </c>
    </row>
    <row r="160" spans="2:38" x14ac:dyDescent="0.15">
      <c r="B160" s="590"/>
      <c r="C160" s="591"/>
      <c r="D160" s="588"/>
      <c r="E160" s="588"/>
      <c r="F160" s="592"/>
      <c r="G160" s="588"/>
      <c r="H160" s="588"/>
      <c r="I160" s="588"/>
      <c r="J160" s="588"/>
      <c r="K160" s="588"/>
      <c r="L160" s="588"/>
      <c r="M160" s="592"/>
      <c r="N160" s="588"/>
      <c r="O160" s="588"/>
      <c r="P160" s="588"/>
      <c r="Q160" s="588"/>
      <c r="R160" s="588"/>
      <c r="S160" s="588"/>
      <c r="T160" s="592"/>
      <c r="U160" s="588"/>
      <c r="V160" s="588"/>
      <c r="W160" s="588"/>
      <c r="X160" s="588"/>
      <c r="Y160" s="588"/>
      <c r="Z160" s="588"/>
      <c r="AA160" s="592"/>
      <c r="AB160" s="588"/>
      <c r="AC160" s="588"/>
      <c r="AD160" s="588"/>
      <c r="AE160" s="588"/>
      <c r="AF160" s="588"/>
      <c r="AG160" s="606"/>
      <c r="AH160" s="230" t="s">
        <v>57</v>
      </c>
      <c r="AI160" s="231">
        <f>+COUNTA(C161:AG162)</f>
        <v>0</v>
      </c>
    </row>
    <row r="161" spans="2:38" x14ac:dyDescent="0.15">
      <c r="B161" s="594" t="s">
        <v>62</v>
      </c>
      <c r="C161" s="596"/>
      <c r="D161" s="592"/>
      <c r="E161" s="592"/>
      <c r="F161" s="600"/>
      <c r="G161" s="592"/>
      <c r="H161" s="592"/>
      <c r="I161" s="592"/>
      <c r="J161" s="592"/>
      <c r="K161" s="592"/>
      <c r="L161" s="592"/>
      <c r="M161" s="600"/>
      <c r="N161" s="592"/>
      <c r="O161" s="592"/>
      <c r="P161" s="592"/>
      <c r="Q161" s="592"/>
      <c r="R161" s="592"/>
      <c r="S161" s="592"/>
      <c r="T161" s="600"/>
      <c r="U161" s="592"/>
      <c r="V161" s="592"/>
      <c r="W161" s="592"/>
      <c r="X161" s="592"/>
      <c r="Y161" s="592"/>
      <c r="Z161" s="592"/>
      <c r="AA161" s="600"/>
      <c r="AB161" s="592"/>
      <c r="AC161" s="592"/>
      <c r="AD161" s="592"/>
      <c r="AE161" s="592"/>
      <c r="AF161" s="592"/>
      <c r="AG161" s="609"/>
      <c r="AH161" s="234" t="s">
        <v>69</v>
      </c>
      <c r="AI161" s="235" t="e">
        <f>+AI160/AI157</f>
        <v>#DIV/0!</v>
      </c>
      <c r="AL161" s="199">
        <f>+COUNTIF(C159:AG160,"休")</f>
        <v>0</v>
      </c>
    </row>
    <row r="162" spans="2:38" x14ac:dyDescent="0.15">
      <c r="B162" s="595"/>
      <c r="C162" s="597"/>
      <c r="D162" s="593"/>
      <c r="E162" s="593"/>
      <c r="F162" s="593"/>
      <c r="G162" s="593"/>
      <c r="H162" s="593"/>
      <c r="I162" s="593"/>
      <c r="J162" s="593"/>
      <c r="K162" s="593"/>
      <c r="L162" s="593"/>
      <c r="M162" s="593"/>
      <c r="N162" s="593"/>
      <c r="O162" s="593"/>
      <c r="P162" s="593"/>
      <c r="Q162" s="593"/>
      <c r="R162" s="593"/>
      <c r="S162" s="593"/>
      <c r="T162" s="593"/>
      <c r="U162" s="593"/>
      <c r="V162" s="593"/>
      <c r="W162" s="593"/>
      <c r="X162" s="593"/>
      <c r="Y162" s="593"/>
      <c r="Z162" s="593"/>
      <c r="AA162" s="593"/>
      <c r="AB162" s="593"/>
      <c r="AC162" s="593"/>
      <c r="AD162" s="593"/>
      <c r="AE162" s="593"/>
      <c r="AF162" s="593"/>
      <c r="AG162" s="610"/>
      <c r="AH162" s="236" t="s">
        <v>153</v>
      </c>
      <c r="AI162" s="237" t="str">
        <f>IF(7&gt;AI157,"対象外",IF(AI160&gt;=AI155,"OK","NG"))</f>
        <v>対象外</v>
      </c>
      <c r="AJ162" s="232" t="str">
        <f>IF(AI162="対象外","←７日間に満たない期間は達成判定の対象外",IF(AI162="NG","←月単位未達成","←月単位達成"))</f>
        <v>←７日間に満たない期間は達成判定の対象外</v>
      </c>
      <c r="AL162" s="238" t="str">
        <f>IF(7&gt;AI157,"対象外",IF(AL161&gt;=AI155,"OK","NG"))</f>
        <v>対象外</v>
      </c>
    </row>
    <row r="163" spans="2:38" hidden="1" x14ac:dyDescent="0.15">
      <c r="B163" s="239" t="s">
        <v>207</v>
      </c>
      <c r="C163" s="240" t="e">
        <f t="shared" ref="C163:AG163" si="66">IF(AND(DAY(C155)&gt;=22,DAY(C155)&lt;=28,C156="土"),1,0)</f>
        <v>#VALUE!</v>
      </c>
      <c r="D163" s="240" t="e">
        <f t="shared" si="66"/>
        <v>#VALUE!</v>
      </c>
      <c r="E163" s="240" t="e">
        <f t="shared" si="66"/>
        <v>#VALUE!</v>
      </c>
      <c r="F163" s="240" t="e">
        <f t="shared" si="66"/>
        <v>#VALUE!</v>
      </c>
      <c r="G163" s="240" t="e">
        <f t="shared" si="66"/>
        <v>#VALUE!</v>
      </c>
      <c r="H163" s="240" t="e">
        <f t="shared" si="66"/>
        <v>#VALUE!</v>
      </c>
      <c r="I163" s="240" t="e">
        <f t="shared" si="66"/>
        <v>#VALUE!</v>
      </c>
      <c r="J163" s="240" t="e">
        <f t="shared" si="66"/>
        <v>#VALUE!</v>
      </c>
      <c r="K163" s="240" t="e">
        <f t="shared" si="66"/>
        <v>#VALUE!</v>
      </c>
      <c r="L163" s="240" t="e">
        <f t="shared" si="66"/>
        <v>#VALUE!</v>
      </c>
      <c r="M163" s="240" t="e">
        <f t="shared" si="66"/>
        <v>#VALUE!</v>
      </c>
      <c r="N163" s="240" t="e">
        <f t="shared" si="66"/>
        <v>#VALUE!</v>
      </c>
      <c r="O163" s="240" t="e">
        <f t="shared" si="66"/>
        <v>#VALUE!</v>
      </c>
      <c r="P163" s="240" t="e">
        <f t="shared" si="66"/>
        <v>#VALUE!</v>
      </c>
      <c r="Q163" s="240" t="e">
        <f t="shared" si="66"/>
        <v>#VALUE!</v>
      </c>
      <c r="R163" s="240" t="e">
        <f t="shared" si="66"/>
        <v>#VALUE!</v>
      </c>
      <c r="S163" s="240" t="e">
        <f t="shared" si="66"/>
        <v>#VALUE!</v>
      </c>
      <c r="T163" s="240" t="e">
        <f t="shared" si="66"/>
        <v>#VALUE!</v>
      </c>
      <c r="U163" s="240" t="e">
        <f t="shared" si="66"/>
        <v>#VALUE!</v>
      </c>
      <c r="V163" s="240" t="e">
        <f t="shared" si="66"/>
        <v>#VALUE!</v>
      </c>
      <c r="W163" s="240" t="e">
        <f t="shared" si="66"/>
        <v>#VALUE!</v>
      </c>
      <c r="X163" s="240" t="e">
        <f t="shared" si="66"/>
        <v>#VALUE!</v>
      </c>
      <c r="Y163" s="240" t="e">
        <f t="shared" si="66"/>
        <v>#VALUE!</v>
      </c>
      <c r="Z163" s="240" t="e">
        <f t="shared" si="66"/>
        <v>#VALUE!</v>
      </c>
      <c r="AA163" s="240" t="e">
        <f t="shared" si="66"/>
        <v>#VALUE!</v>
      </c>
      <c r="AB163" s="240" t="e">
        <f t="shared" si="66"/>
        <v>#VALUE!</v>
      </c>
      <c r="AC163" s="240" t="e">
        <f t="shared" si="66"/>
        <v>#VALUE!</v>
      </c>
      <c r="AD163" s="240" t="e">
        <f t="shared" si="66"/>
        <v>#VALUE!</v>
      </c>
      <c r="AE163" s="240" t="e">
        <f t="shared" si="66"/>
        <v>#VALUE!</v>
      </c>
      <c r="AF163" s="240" t="e">
        <f t="shared" si="66"/>
        <v>#VALUE!</v>
      </c>
      <c r="AG163" s="240" t="e">
        <f t="shared" si="66"/>
        <v>#VALUE!</v>
      </c>
      <c r="AH163" s="241" t="s">
        <v>179</v>
      </c>
      <c r="AI163" s="242">
        <f>_xlfn.AGGREGATE(9,6,C163:AG163)</f>
        <v>0</v>
      </c>
      <c r="AJ163" s="232"/>
    </row>
    <row r="164" spans="2:38" hidden="1" x14ac:dyDescent="0.15">
      <c r="B164" s="239" t="s">
        <v>208</v>
      </c>
      <c r="C164" s="243" t="e">
        <f t="shared" ref="C164:AG164" si="67">IF(AND(DAY(C155)&gt;=22,DAY(C155)&lt;=28,C156="土",OR(C161="休",C161="雨")),1,0)</f>
        <v>#VALUE!</v>
      </c>
      <c r="D164" s="243" t="e">
        <f t="shared" si="67"/>
        <v>#VALUE!</v>
      </c>
      <c r="E164" s="243" t="e">
        <f t="shared" si="67"/>
        <v>#VALUE!</v>
      </c>
      <c r="F164" s="243" t="e">
        <f t="shared" si="67"/>
        <v>#VALUE!</v>
      </c>
      <c r="G164" s="243" t="e">
        <f t="shared" si="67"/>
        <v>#VALUE!</v>
      </c>
      <c r="H164" s="243" t="e">
        <f t="shared" si="67"/>
        <v>#VALUE!</v>
      </c>
      <c r="I164" s="243" t="e">
        <f t="shared" si="67"/>
        <v>#VALUE!</v>
      </c>
      <c r="J164" s="243" t="e">
        <f t="shared" si="67"/>
        <v>#VALUE!</v>
      </c>
      <c r="K164" s="243" t="e">
        <f t="shared" si="67"/>
        <v>#VALUE!</v>
      </c>
      <c r="L164" s="243" t="e">
        <f t="shared" si="67"/>
        <v>#VALUE!</v>
      </c>
      <c r="M164" s="243" t="e">
        <f t="shared" si="67"/>
        <v>#VALUE!</v>
      </c>
      <c r="N164" s="243" t="e">
        <f t="shared" si="67"/>
        <v>#VALUE!</v>
      </c>
      <c r="O164" s="243" t="e">
        <f t="shared" si="67"/>
        <v>#VALUE!</v>
      </c>
      <c r="P164" s="243" t="e">
        <f t="shared" si="67"/>
        <v>#VALUE!</v>
      </c>
      <c r="Q164" s="243" t="e">
        <f t="shared" si="67"/>
        <v>#VALUE!</v>
      </c>
      <c r="R164" s="243" t="e">
        <f t="shared" si="67"/>
        <v>#VALUE!</v>
      </c>
      <c r="S164" s="243" t="e">
        <f t="shared" si="67"/>
        <v>#VALUE!</v>
      </c>
      <c r="T164" s="243" t="e">
        <f t="shared" si="67"/>
        <v>#VALUE!</v>
      </c>
      <c r="U164" s="243" t="e">
        <f t="shared" si="67"/>
        <v>#VALUE!</v>
      </c>
      <c r="V164" s="243" t="e">
        <f t="shared" si="67"/>
        <v>#VALUE!</v>
      </c>
      <c r="W164" s="243" t="e">
        <f t="shared" si="67"/>
        <v>#VALUE!</v>
      </c>
      <c r="X164" s="243" t="e">
        <f t="shared" si="67"/>
        <v>#VALUE!</v>
      </c>
      <c r="Y164" s="243" t="e">
        <f t="shared" si="67"/>
        <v>#VALUE!</v>
      </c>
      <c r="Z164" s="243" t="e">
        <f t="shared" si="67"/>
        <v>#VALUE!</v>
      </c>
      <c r="AA164" s="243" t="e">
        <f t="shared" si="67"/>
        <v>#VALUE!</v>
      </c>
      <c r="AB164" s="243" t="e">
        <f t="shared" si="67"/>
        <v>#VALUE!</v>
      </c>
      <c r="AC164" s="243" t="e">
        <f t="shared" si="67"/>
        <v>#VALUE!</v>
      </c>
      <c r="AD164" s="243" t="e">
        <f t="shared" si="67"/>
        <v>#VALUE!</v>
      </c>
      <c r="AE164" s="243" t="e">
        <f t="shared" si="67"/>
        <v>#VALUE!</v>
      </c>
      <c r="AF164" s="243" t="e">
        <f t="shared" si="67"/>
        <v>#VALUE!</v>
      </c>
      <c r="AG164" s="243" t="e">
        <f t="shared" si="67"/>
        <v>#VALUE!</v>
      </c>
      <c r="AH164" s="241" t="s">
        <v>180</v>
      </c>
      <c r="AI164" s="242">
        <f>_xlfn.AGGREGATE(9,6,C164:AG164)</f>
        <v>0</v>
      </c>
      <c r="AJ164" s="232"/>
    </row>
    <row r="165" spans="2:38" hidden="1" x14ac:dyDescent="0.15">
      <c r="B165" s="239" t="s">
        <v>209</v>
      </c>
      <c r="C165" s="240" t="e">
        <f>IF(AND(DAY(C155)&gt;=8,DAY(C155)&lt;=14,C156="土"),1,0)</f>
        <v>#VALUE!</v>
      </c>
      <c r="D165" s="240" t="e">
        <f>IF(AND(DAY(D155)&gt;=8,DAY(D155)&lt;=14,D156="土"),1,0)</f>
        <v>#VALUE!</v>
      </c>
      <c r="E165" s="240" t="e">
        <f t="shared" ref="E165:AG165" si="68">IF(AND(DAY(E155)&gt;=8,DAY(E155)&lt;=14,E156="土"),1,0)</f>
        <v>#VALUE!</v>
      </c>
      <c r="F165" s="240" t="e">
        <f t="shared" si="68"/>
        <v>#VALUE!</v>
      </c>
      <c r="G165" s="240" t="e">
        <f t="shared" si="68"/>
        <v>#VALUE!</v>
      </c>
      <c r="H165" s="240" t="e">
        <f t="shared" si="68"/>
        <v>#VALUE!</v>
      </c>
      <c r="I165" s="240" t="e">
        <f t="shared" si="68"/>
        <v>#VALUE!</v>
      </c>
      <c r="J165" s="240" t="e">
        <f t="shared" si="68"/>
        <v>#VALUE!</v>
      </c>
      <c r="K165" s="240" t="e">
        <f t="shared" si="68"/>
        <v>#VALUE!</v>
      </c>
      <c r="L165" s="240" t="e">
        <f t="shared" si="68"/>
        <v>#VALUE!</v>
      </c>
      <c r="M165" s="240" t="e">
        <f t="shared" si="68"/>
        <v>#VALUE!</v>
      </c>
      <c r="N165" s="240" t="e">
        <f t="shared" si="68"/>
        <v>#VALUE!</v>
      </c>
      <c r="O165" s="240" t="e">
        <f t="shared" si="68"/>
        <v>#VALUE!</v>
      </c>
      <c r="P165" s="240" t="e">
        <f t="shared" si="68"/>
        <v>#VALUE!</v>
      </c>
      <c r="Q165" s="240" t="e">
        <f t="shared" si="68"/>
        <v>#VALUE!</v>
      </c>
      <c r="R165" s="240" t="e">
        <f t="shared" si="68"/>
        <v>#VALUE!</v>
      </c>
      <c r="S165" s="240" t="e">
        <f t="shared" si="68"/>
        <v>#VALUE!</v>
      </c>
      <c r="T165" s="240" t="e">
        <f t="shared" si="68"/>
        <v>#VALUE!</v>
      </c>
      <c r="U165" s="240" t="e">
        <f t="shared" si="68"/>
        <v>#VALUE!</v>
      </c>
      <c r="V165" s="240" t="e">
        <f t="shared" si="68"/>
        <v>#VALUE!</v>
      </c>
      <c r="W165" s="240" t="e">
        <f t="shared" si="68"/>
        <v>#VALUE!</v>
      </c>
      <c r="X165" s="240" t="e">
        <f t="shared" si="68"/>
        <v>#VALUE!</v>
      </c>
      <c r="Y165" s="240" t="e">
        <f t="shared" si="68"/>
        <v>#VALUE!</v>
      </c>
      <c r="Z165" s="240" t="e">
        <f t="shared" si="68"/>
        <v>#VALUE!</v>
      </c>
      <c r="AA165" s="240" t="e">
        <f t="shared" si="68"/>
        <v>#VALUE!</v>
      </c>
      <c r="AB165" s="240" t="e">
        <f t="shared" si="68"/>
        <v>#VALUE!</v>
      </c>
      <c r="AC165" s="240" t="e">
        <f t="shared" si="68"/>
        <v>#VALUE!</v>
      </c>
      <c r="AD165" s="240" t="e">
        <f t="shared" si="68"/>
        <v>#VALUE!</v>
      </c>
      <c r="AE165" s="240" t="e">
        <f t="shared" si="68"/>
        <v>#VALUE!</v>
      </c>
      <c r="AF165" s="240" t="e">
        <f t="shared" si="68"/>
        <v>#VALUE!</v>
      </c>
      <c r="AG165" s="240" t="e">
        <f t="shared" si="68"/>
        <v>#VALUE!</v>
      </c>
      <c r="AH165" s="241" t="s">
        <v>179</v>
      </c>
      <c r="AI165" s="242">
        <f>_xlfn.AGGREGATE(9,6,C165:AG165)</f>
        <v>0</v>
      </c>
      <c r="AJ165" s="232"/>
    </row>
    <row r="166" spans="2:38" hidden="1" x14ac:dyDescent="0.15">
      <c r="B166" s="239" t="s">
        <v>210</v>
      </c>
      <c r="C166" s="243" t="e">
        <f>IF(AND(DAY(C155)&gt;=8,DAY(C155)&lt;=14,C156="土",OR(C161="休",C161="雨")),1,0)</f>
        <v>#VALUE!</v>
      </c>
      <c r="D166" s="243" t="e">
        <f>IF(AND(DAY(D155)&gt;=8,DAY(D155)&lt;=14,D156="土",OR(D161="休",D161="雨")),1,0)</f>
        <v>#VALUE!</v>
      </c>
      <c r="E166" s="243" t="e">
        <f t="shared" ref="E166:AG166" si="69">IF(AND(DAY(E155)&gt;=8,DAY(E155)&lt;=14,E156="土",OR(E161="休",E161="雨")),1,0)</f>
        <v>#VALUE!</v>
      </c>
      <c r="F166" s="243" t="e">
        <f t="shared" si="69"/>
        <v>#VALUE!</v>
      </c>
      <c r="G166" s="243" t="e">
        <f t="shared" si="69"/>
        <v>#VALUE!</v>
      </c>
      <c r="H166" s="243" t="e">
        <f t="shared" si="69"/>
        <v>#VALUE!</v>
      </c>
      <c r="I166" s="243" t="e">
        <f t="shared" si="69"/>
        <v>#VALUE!</v>
      </c>
      <c r="J166" s="243" t="e">
        <f t="shared" si="69"/>
        <v>#VALUE!</v>
      </c>
      <c r="K166" s="243" t="e">
        <f t="shared" si="69"/>
        <v>#VALUE!</v>
      </c>
      <c r="L166" s="243" t="e">
        <f t="shared" si="69"/>
        <v>#VALUE!</v>
      </c>
      <c r="M166" s="243" t="e">
        <f t="shared" si="69"/>
        <v>#VALUE!</v>
      </c>
      <c r="N166" s="243" t="e">
        <f t="shared" si="69"/>
        <v>#VALUE!</v>
      </c>
      <c r="O166" s="243" t="e">
        <f t="shared" si="69"/>
        <v>#VALUE!</v>
      </c>
      <c r="P166" s="243" t="e">
        <f t="shared" si="69"/>
        <v>#VALUE!</v>
      </c>
      <c r="Q166" s="243" t="e">
        <f t="shared" si="69"/>
        <v>#VALUE!</v>
      </c>
      <c r="R166" s="243" t="e">
        <f t="shared" si="69"/>
        <v>#VALUE!</v>
      </c>
      <c r="S166" s="243" t="e">
        <f t="shared" si="69"/>
        <v>#VALUE!</v>
      </c>
      <c r="T166" s="243" t="e">
        <f t="shared" si="69"/>
        <v>#VALUE!</v>
      </c>
      <c r="U166" s="243" t="e">
        <f t="shared" si="69"/>
        <v>#VALUE!</v>
      </c>
      <c r="V166" s="243" t="e">
        <f t="shared" si="69"/>
        <v>#VALUE!</v>
      </c>
      <c r="W166" s="243" t="e">
        <f t="shared" si="69"/>
        <v>#VALUE!</v>
      </c>
      <c r="X166" s="243" t="e">
        <f t="shared" si="69"/>
        <v>#VALUE!</v>
      </c>
      <c r="Y166" s="243" t="e">
        <f t="shared" si="69"/>
        <v>#VALUE!</v>
      </c>
      <c r="Z166" s="243" t="e">
        <f t="shared" si="69"/>
        <v>#VALUE!</v>
      </c>
      <c r="AA166" s="243" t="e">
        <f t="shared" si="69"/>
        <v>#VALUE!</v>
      </c>
      <c r="AB166" s="243" t="e">
        <f t="shared" si="69"/>
        <v>#VALUE!</v>
      </c>
      <c r="AC166" s="243" t="e">
        <f t="shared" si="69"/>
        <v>#VALUE!</v>
      </c>
      <c r="AD166" s="243" t="e">
        <f t="shared" si="69"/>
        <v>#VALUE!</v>
      </c>
      <c r="AE166" s="243" t="e">
        <f t="shared" si="69"/>
        <v>#VALUE!</v>
      </c>
      <c r="AF166" s="243" t="e">
        <f t="shared" si="69"/>
        <v>#VALUE!</v>
      </c>
      <c r="AG166" s="243" t="e">
        <f t="shared" si="69"/>
        <v>#VALUE!</v>
      </c>
      <c r="AH166" s="241" t="s">
        <v>180</v>
      </c>
      <c r="AI166" s="242">
        <f>_xlfn.AGGREGATE(9,6,C166:AG166)</f>
        <v>0</v>
      </c>
      <c r="AJ166" s="232"/>
    </row>
    <row r="168" spans="2:38" hidden="1" x14ac:dyDescent="0.15">
      <c r="C168" s="199" t="e">
        <f>YEAR(C171)</f>
        <v>#VALUE!</v>
      </c>
      <c r="D168" s="199" t="e">
        <f>MONTH(C171)</f>
        <v>#VALUE!</v>
      </c>
    </row>
    <row r="169" spans="2:38" x14ac:dyDescent="0.15">
      <c r="B169" s="203" t="s">
        <v>141</v>
      </c>
      <c r="C169" s="598" t="e">
        <f>C171</f>
        <v>#VALUE!</v>
      </c>
      <c r="D169" s="564"/>
      <c r="E169" s="564"/>
      <c r="F169" s="564"/>
      <c r="G169" s="564"/>
      <c r="H169" s="564"/>
      <c r="I169" s="564"/>
      <c r="J169" s="564"/>
      <c r="K169" s="564"/>
      <c r="L169" s="564"/>
      <c r="M169" s="564"/>
      <c r="N169" s="564"/>
      <c r="O169" s="564"/>
      <c r="P169" s="564"/>
      <c r="Q169" s="564"/>
      <c r="R169" s="564"/>
      <c r="S169" s="564"/>
      <c r="T169" s="564"/>
      <c r="U169" s="564"/>
      <c r="V169" s="564"/>
      <c r="W169" s="564"/>
      <c r="X169" s="564"/>
      <c r="Y169" s="564"/>
      <c r="Z169" s="564"/>
      <c r="AA169" s="564"/>
      <c r="AB169" s="564"/>
      <c r="AC169" s="564"/>
      <c r="AD169" s="564"/>
      <c r="AE169" s="564"/>
      <c r="AF169" s="564"/>
      <c r="AG169" s="564"/>
      <c r="AH169" s="564"/>
      <c r="AI169" s="565"/>
    </row>
    <row r="170" spans="2:38" hidden="1" x14ac:dyDescent="0.15">
      <c r="B170" s="245"/>
      <c r="C170" s="226" t="e">
        <f>DATE($C168,$D168,1)</f>
        <v>#VALUE!</v>
      </c>
      <c r="D170" s="226" t="e">
        <f t="shared" ref="D170:AG170" si="70">C170+1</f>
        <v>#VALUE!</v>
      </c>
      <c r="E170" s="226" t="e">
        <f t="shared" si="70"/>
        <v>#VALUE!</v>
      </c>
      <c r="F170" s="226" t="e">
        <f t="shared" si="70"/>
        <v>#VALUE!</v>
      </c>
      <c r="G170" s="226" t="e">
        <f t="shared" si="70"/>
        <v>#VALUE!</v>
      </c>
      <c r="H170" s="226" t="e">
        <f t="shared" si="70"/>
        <v>#VALUE!</v>
      </c>
      <c r="I170" s="226" t="e">
        <f t="shared" si="70"/>
        <v>#VALUE!</v>
      </c>
      <c r="J170" s="226" t="e">
        <f t="shared" si="70"/>
        <v>#VALUE!</v>
      </c>
      <c r="K170" s="226" t="e">
        <f t="shared" si="70"/>
        <v>#VALUE!</v>
      </c>
      <c r="L170" s="226" t="e">
        <f t="shared" si="70"/>
        <v>#VALUE!</v>
      </c>
      <c r="M170" s="226" t="e">
        <f t="shared" si="70"/>
        <v>#VALUE!</v>
      </c>
      <c r="N170" s="226" t="e">
        <f t="shared" si="70"/>
        <v>#VALUE!</v>
      </c>
      <c r="O170" s="226" t="e">
        <f t="shared" si="70"/>
        <v>#VALUE!</v>
      </c>
      <c r="P170" s="226" t="e">
        <f t="shared" si="70"/>
        <v>#VALUE!</v>
      </c>
      <c r="Q170" s="226" t="e">
        <f t="shared" si="70"/>
        <v>#VALUE!</v>
      </c>
      <c r="R170" s="226" t="e">
        <f t="shared" si="70"/>
        <v>#VALUE!</v>
      </c>
      <c r="S170" s="226" t="e">
        <f t="shared" si="70"/>
        <v>#VALUE!</v>
      </c>
      <c r="T170" s="226" t="e">
        <f t="shared" si="70"/>
        <v>#VALUE!</v>
      </c>
      <c r="U170" s="226" t="e">
        <f t="shared" si="70"/>
        <v>#VALUE!</v>
      </c>
      <c r="V170" s="226" t="e">
        <f t="shared" si="70"/>
        <v>#VALUE!</v>
      </c>
      <c r="W170" s="226" t="e">
        <f t="shared" si="70"/>
        <v>#VALUE!</v>
      </c>
      <c r="X170" s="226" t="e">
        <f t="shared" si="70"/>
        <v>#VALUE!</v>
      </c>
      <c r="Y170" s="226" t="e">
        <f t="shared" si="70"/>
        <v>#VALUE!</v>
      </c>
      <c r="Z170" s="226" t="e">
        <f t="shared" si="70"/>
        <v>#VALUE!</v>
      </c>
      <c r="AA170" s="226" t="e">
        <f t="shared" si="70"/>
        <v>#VALUE!</v>
      </c>
      <c r="AB170" s="226" t="e">
        <f t="shared" si="70"/>
        <v>#VALUE!</v>
      </c>
      <c r="AC170" s="226" t="e">
        <f t="shared" si="70"/>
        <v>#VALUE!</v>
      </c>
      <c r="AD170" s="226" t="e">
        <f t="shared" si="70"/>
        <v>#VALUE!</v>
      </c>
      <c r="AE170" s="226" t="e">
        <f t="shared" si="70"/>
        <v>#VALUE!</v>
      </c>
      <c r="AF170" s="226" t="e">
        <f t="shared" si="70"/>
        <v>#VALUE!</v>
      </c>
      <c r="AG170" s="226" t="e">
        <f t="shared" si="70"/>
        <v>#VALUE!</v>
      </c>
      <c r="AH170" s="246"/>
      <c r="AI170" s="247"/>
    </row>
    <row r="171" spans="2:38" x14ac:dyDescent="0.15">
      <c r="B171" s="248" t="s">
        <v>145</v>
      </c>
      <c r="C171" s="249" t="e">
        <f>IF(EDATE(C154,1)&gt;$G$6,"",EDATE(C154,1))</f>
        <v>#VALUE!</v>
      </c>
      <c r="D171" s="226" t="e">
        <f t="shared" ref="D171:AG171" si="71">IF(D170&gt;$G$6,"",IF(C171=EOMONTH(DATE($C168,$D168,1),0),"",IF(C171="","",C171+1)))</f>
        <v>#VALUE!</v>
      </c>
      <c r="E171" s="226" t="e">
        <f t="shared" si="71"/>
        <v>#VALUE!</v>
      </c>
      <c r="F171" s="226" t="e">
        <f t="shared" si="71"/>
        <v>#VALUE!</v>
      </c>
      <c r="G171" s="226" t="e">
        <f t="shared" si="71"/>
        <v>#VALUE!</v>
      </c>
      <c r="H171" s="226" t="e">
        <f t="shared" si="71"/>
        <v>#VALUE!</v>
      </c>
      <c r="I171" s="226" t="e">
        <f t="shared" si="71"/>
        <v>#VALUE!</v>
      </c>
      <c r="J171" s="226" t="e">
        <f t="shared" si="71"/>
        <v>#VALUE!</v>
      </c>
      <c r="K171" s="226" t="e">
        <f t="shared" si="71"/>
        <v>#VALUE!</v>
      </c>
      <c r="L171" s="226" t="e">
        <f t="shared" si="71"/>
        <v>#VALUE!</v>
      </c>
      <c r="M171" s="226" t="e">
        <f t="shared" si="71"/>
        <v>#VALUE!</v>
      </c>
      <c r="N171" s="226" t="e">
        <f t="shared" si="71"/>
        <v>#VALUE!</v>
      </c>
      <c r="O171" s="226" t="e">
        <f t="shared" si="71"/>
        <v>#VALUE!</v>
      </c>
      <c r="P171" s="226" t="e">
        <f t="shared" si="71"/>
        <v>#VALUE!</v>
      </c>
      <c r="Q171" s="226" t="e">
        <f t="shared" si="71"/>
        <v>#VALUE!</v>
      </c>
      <c r="R171" s="226" t="e">
        <f t="shared" si="71"/>
        <v>#VALUE!</v>
      </c>
      <c r="S171" s="226" t="e">
        <f t="shared" si="71"/>
        <v>#VALUE!</v>
      </c>
      <c r="T171" s="226" t="e">
        <f t="shared" si="71"/>
        <v>#VALUE!</v>
      </c>
      <c r="U171" s="226" t="e">
        <f t="shared" si="71"/>
        <v>#VALUE!</v>
      </c>
      <c r="V171" s="226" t="e">
        <f t="shared" si="71"/>
        <v>#VALUE!</v>
      </c>
      <c r="W171" s="226" t="e">
        <f t="shared" si="71"/>
        <v>#VALUE!</v>
      </c>
      <c r="X171" s="226" t="e">
        <f t="shared" si="71"/>
        <v>#VALUE!</v>
      </c>
      <c r="Y171" s="226" t="e">
        <f t="shared" si="71"/>
        <v>#VALUE!</v>
      </c>
      <c r="Z171" s="226" t="e">
        <f t="shared" si="71"/>
        <v>#VALUE!</v>
      </c>
      <c r="AA171" s="226" t="e">
        <f t="shared" si="71"/>
        <v>#VALUE!</v>
      </c>
      <c r="AB171" s="226" t="e">
        <f t="shared" si="71"/>
        <v>#VALUE!</v>
      </c>
      <c r="AC171" s="226" t="e">
        <f t="shared" si="71"/>
        <v>#VALUE!</v>
      </c>
      <c r="AD171" s="226" t="e">
        <f t="shared" si="71"/>
        <v>#VALUE!</v>
      </c>
      <c r="AE171" s="226" t="e">
        <f t="shared" si="71"/>
        <v>#VALUE!</v>
      </c>
      <c r="AF171" s="226" t="e">
        <f t="shared" si="71"/>
        <v>#VALUE!</v>
      </c>
      <c r="AG171" s="226" t="e">
        <f t="shared" si="71"/>
        <v>#VALUE!</v>
      </c>
      <c r="AH171" s="227" t="s">
        <v>177</v>
      </c>
      <c r="AI171" s="228">
        <f>+COUNTIFS(C172:AG172,"土",C173:AG173,"")+COUNTIFS(C172:AG172,"日",C173:AG173,"")</f>
        <v>0</v>
      </c>
    </row>
    <row r="172" spans="2:38" x14ac:dyDescent="0.15">
      <c r="B172" s="220" t="s">
        <v>65</v>
      </c>
      <c r="C172" s="229" t="str">
        <f>IFERROR(TEXT(WEEKDAY(+C171),"aaa"),"")</f>
        <v/>
      </c>
      <c r="D172" s="229" t="str">
        <f t="shared" ref="D172:AG172" si="72">IFERROR(TEXT(WEEKDAY(+D171),"aaa"),"")</f>
        <v/>
      </c>
      <c r="E172" s="229" t="str">
        <f t="shared" si="72"/>
        <v/>
      </c>
      <c r="F172" s="229" t="str">
        <f t="shared" si="72"/>
        <v/>
      </c>
      <c r="G172" s="229" t="str">
        <f t="shared" si="72"/>
        <v/>
      </c>
      <c r="H172" s="229" t="str">
        <f t="shared" si="72"/>
        <v/>
      </c>
      <c r="I172" s="229" t="str">
        <f t="shared" si="72"/>
        <v/>
      </c>
      <c r="J172" s="229" t="str">
        <f t="shared" si="72"/>
        <v/>
      </c>
      <c r="K172" s="229" t="str">
        <f t="shared" si="72"/>
        <v/>
      </c>
      <c r="L172" s="229" t="str">
        <f t="shared" si="72"/>
        <v/>
      </c>
      <c r="M172" s="229" t="str">
        <f t="shared" si="72"/>
        <v/>
      </c>
      <c r="N172" s="229" t="str">
        <f t="shared" si="72"/>
        <v/>
      </c>
      <c r="O172" s="229" t="str">
        <f t="shared" si="72"/>
        <v/>
      </c>
      <c r="P172" s="229" t="str">
        <f t="shared" si="72"/>
        <v/>
      </c>
      <c r="Q172" s="229" t="str">
        <f t="shared" si="72"/>
        <v/>
      </c>
      <c r="R172" s="229" t="str">
        <f t="shared" si="72"/>
        <v/>
      </c>
      <c r="S172" s="229" t="str">
        <f t="shared" si="72"/>
        <v/>
      </c>
      <c r="T172" s="229" t="str">
        <f t="shared" si="72"/>
        <v/>
      </c>
      <c r="U172" s="229" t="str">
        <f t="shared" si="72"/>
        <v/>
      </c>
      <c r="V172" s="229" t="str">
        <f t="shared" si="72"/>
        <v/>
      </c>
      <c r="W172" s="229" t="str">
        <f t="shared" si="72"/>
        <v/>
      </c>
      <c r="X172" s="229" t="str">
        <f t="shared" si="72"/>
        <v/>
      </c>
      <c r="Y172" s="229" t="str">
        <f t="shared" si="72"/>
        <v/>
      </c>
      <c r="Z172" s="229" t="str">
        <f t="shared" si="72"/>
        <v/>
      </c>
      <c r="AA172" s="229" t="str">
        <f t="shared" si="72"/>
        <v/>
      </c>
      <c r="AB172" s="229" t="str">
        <f t="shared" si="72"/>
        <v/>
      </c>
      <c r="AC172" s="229" t="str">
        <f t="shared" si="72"/>
        <v/>
      </c>
      <c r="AD172" s="229" t="str">
        <f t="shared" si="72"/>
        <v/>
      </c>
      <c r="AE172" s="229" t="str">
        <f t="shared" si="72"/>
        <v/>
      </c>
      <c r="AF172" s="229" t="str">
        <f t="shared" si="72"/>
        <v/>
      </c>
      <c r="AG172" s="229" t="str">
        <f t="shared" si="72"/>
        <v/>
      </c>
      <c r="AH172" s="227" t="s">
        <v>178</v>
      </c>
      <c r="AI172" s="228">
        <f>+COUNTIF(C173:AG173,"夏休")+COUNTIF(C173:AG173,"冬休")+COUNTIF(C173:AG173,"中止")</f>
        <v>0</v>
      </c>
    </row>
    <row r="173" spans="2:38" ht="13.5" customHeight="1" x14ac:dyDescent="0.15">
      <c r="B173" s="566" t="s">
        <v>149</v>
      </c>
      <c r="C173" s="568"/>
      <c r="D173" s="563"/>
      <c r="E173" s="563"/>
      <c r="F173" s="563"/>
      <c r="G173" s="563"/>
      <c r="H173" s="563"/>
      <c r="I173" s="563"/>
      <c r="J173" s="563"/>
      <c r="K173" s="563"/>
      <c r="L173" s="563"/>
      <c r="M173" s="563"/>
      <c r="N173" s="563"/>
      <c r="O173" s="563"/>
      <c r="P173" s="563"/>
      <c r="Q173" s="563"/>
      <c r="R173" s="563"/>
      <c r="S173" s="563"/>
      <c r="T173" s="563"/>
      <c r="U173" s="563"/>
      <c r="V173" s="563"/>
      <c r="W173" s="563"/>
      <c r="X173" s="563"/>
      <c r="Y173" s="563"/>
      <c r="Z173" s="563"/>
      <c r="AA173" s="563"/>
      <c r="AB173" s="563"/>
      <c r="AC173" s="563"/>
      <c r="AD173" s="563"/>
      <c r="AE173" s="563"/>
      <c r="AF173" s="563"/>
      <c r="AG173" s="589"/>
      <c r="AH173" s="230" t="s">
        <v>66</v>
      </c>
      <c r="AI173" s="231">
        <f>COUNT(C171:AG171)-AI172</f>
        <v>0</v>
      </c>
    </row>
    <row r="174" spans="2:38" ht="13.5" customHeight="1" x14ac:dyDescent="0.15">
      <c r="B174" s="567"/>
      <c r="C174" s="568"/>
      <c r="D174" s="563"/>
      <c r="E174" s="563"/>
      <c r="F174" s="563"/>
      <c r="G174" s="563"/>
      <c r="H174" s="563"/>
      <c r="I174" s="563"/>
      <c r="J174" s="563"/>
      <c r="K174" s="563"/>
      <c r="L174" s="563"/>
      <c r="M174" s="563"/>
      <c r="N174" s="563"/>
      <c r="O174" s="563"/>
      <c r="P174" s="563"/>
      <c r="Q174" s="563"/>
      <c r="R174" s="563"/>
      <c r="S174" s="563"/>
      <c r="T174" s="563"/>
      <c r="U174" s="563"/>
      <c r="V174" s="563"/>
      <c r="W174" s="563"/>
      <c r="X174" s="563"/>
      <c r="Y174" s="563"/>
      <c r="Z174" s="563"/>
      <c r="AA174" s="563"/>
      <c r="AB174" s="563"/>
      <c r="AC174" s="563"/>
      <c r="AD174" s="563"/>
      <c r="AE174" s="563"/>
      <c r="AF174" s="563"/>
      <c r="AG174" s="589"/>
      <c r="AH174" s="230" t="s">
        <v>67</v>
      </c>
      <c r="AI174" s="231">
        <f>+COUNTIF(C175:AG176,"休")</f>
        <v>0</v>
      </c>
      <c r="AJ174" s="232" t="e">
        <f>IF(AI175&gt;0.285,"",IF(AI174&lt;AI171,"←計画日数が足りません",""))</f>
        <v>#DIV/0!</v>
      </c>
    </row>
    <row r="175" spans="2:38" ht="13.5" customHeight="1" x14ac:dyDescent="0.15">
      <c r="B175" s="590" t="s">
        <v>60</v>
      </c>
      <c r="C175" s="588"/>
      <c r="D175" s="588"/>
      <c r="E175" s="588"/>
      <c r="F175" s="588"/>
      <c r="G175" s="588"/>
      <c r="H175" s="588"/>
      <c r="I175" s="588"/>
      <c r="J175" s="588"/>
      <c r="K175" s="588"/>
      <c r="L175" s="588"/>
      <c r="M175" s="588"/>
      <c r="N175" s="588"/>
      <c r="O175" s="588"/>
      <c r="P175" s="588"/>
      <c r="Q175" s="588"/>
      <c r="R175" s="588"/>
      <c r="S175" s="588"/>
      <c r="T175" s="588"/>
      <c r="U175" s="588"/>
      <c r="V175" s="588"/>
      <c r="W175" s="588"/>
      <c r="X175" s="588"/>
      <c r="Y175" s="588"/>
      <c r="Z175" s="588"/>
      <c r="AA175" s="588"/>
      <c r="AB175" s="588"/>
      <c r="AC175" s="588"/>
      <c r="AD175" s="588"/>
      <c r="AE175" s="588"/>
      <c r="AF175" s="588"/>
      <c r="AG175" s="606"/>
      <c r="AH175" s="230" t="s">
        <v>68</v>
      </c>
      <c r="AI175" s="233" t="e">
        <f>+AI174/AI173</f>
        <v>#DIV/0!</v>
      </c>
    </row>
    <row r="176" spans="2:38" x14ac:dyDescent="0.15">
      <c r="B176" s="590"/>
      <c r="C176" s="588"/>
      <c r="D176" s="588"/>
      <c r="E176" s="588"/>
      <c r="F176" s="588"/>
      <c r="G176" s="588"/>
      <c r="H176" s="588"/>
      <c r="I176" s="588"/>
      <c r="J176" s="588"/>
      <c r="K176" s="588"/>
      <c r="L176" s="588"/>
      <c r="M176" s="588"/>
      <c r="N176" s="588"/>
      <c r="O176" s="588"/>
      <c r="P176" s="588"/>
      <c r="Q176" s="588"/>
      <c r="R176" s="588"/>
      <c r="S176" s="588"/>
      <c r="T176" s="588"/>
      <c r="U176" s="588"/>
      <c r="V176" s="588"/>
      <c r="W176" s="588"/>
      <c r="X176" s="588"/>
      <c r="Y176" s="588"/>
      <c r="Z176" s="588"/>
      <c r="AA176" s="588"/>
      <c r="AB176" s="588"/>
      <c r="AC176" s="588"/>
      <c r="AD176" s="588"/>
      <c r="AE176" s="588"/>
      <c r="AF176" s="588"/>
      <c r="AG176" s="606"/>
      <c r="AH176" s="230" t="s">
        <v>57</v>
      </c>
      <c r="AI176" s="231">
        <f>+COUNTA(C177:AG178)</f>
        <v>0</v>
      </c>
    </row>
    <row r="177" spans="2:38" x14ac:dyDescent="0.15">
      <c r="B177" s="594" t="s">
        <v>62</v>
      </c>
      <c r="C177" s="592"/>
      <c r="D177" s="592"/>
      <c r="E177" s="592"/>
      <c r="F177" s="592"/>
      <c r="G177" s="592"/>
      <c r="H177" s="592"/>
      <c r="I177" s="592"/>
      <c r="J177" s="592"/>
      <c r="K177" s="592"/>
      <c r="L177" s="592"/>
      <c r="M177" s="592"/>
      <c r="N177" s="592"/>
      <c r="O177" s="592"/>
      <c r="P177" s="592"/>
      <c r="Q177" s="592"/>
      <c r="R177" s="592"/>
      <c r="S177" s="592"/>
      <c r="T177" s="592"/>
      <c r="U177" s="592"/>
      <c r="V177" s="592"/>
      <c r="W177" s="592"/>
      <c r="X177" s="592"/>
      <c r="Y177" s="592"/>
      <c r="Z177" s="592"/>
      <c r="AA177" s="592"/>
      <c r="AB177" s="592"/>
      <c r="AC177" s="592"/>
      <c r="AD177" s="592"/>
      <c r="AE177" s="592"/>
      <c r="AF177" s="592"/>
      <c r="AG177" s="609"/>
      <c r="AH177" s="234" t="s">
        <v>69</v>
      </c>
      <c r="AI177" s="235" t="e">
        <f>+AI176/AI173</f>
        <v>#DIV/0!</v>
      </c>
      <c r="AL177" s="199">
        <f>+COUNTIF(C175:AG176,"休")</f>
        <v>0</v>
      </c>
    </row>
    <row r="178" spans="2:38" x14ac:dyDescent="0.15">
      <c r="B178" s="595"/>
      <c r="C178" s="593"/>
      <c r="D178" s="593"/>
      <c r="E178" s="593"/>
      <c r="F178" s="593"/>
      <c r="G178" s="593"/>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610"/>
      <c r="AH178" s="236" t="s">
        <v>153</v>
      </c>
      <c r="AI178" s="237" t="str">
        <f>IF(7&gt;AI173,"対象外",IF(AI176&gt;=AI171,"OK","NG"))</f>
        <v>対象外</v>
      </c>
      <c r="AJ178" s="232" t="str">
        <f>IF(AI178="対象外","←７日間に満たない期間は達成判定の対象外",IF(AI178="NG","←月単位未達成","←月単位達成"))</f>
        <v>←７日間に満たない期間は達成判定の対象外</v>
      </c>
      <c r="AL178" s="238" t="str">
        <f>IF(7&gt;AI173,"対象外",IF(AL177&gt;=AI171,"OK","NG"))</f>
        <v>対象外</v>
      </c>
    </row>
    <row r="179" spans="2:38" hidden="1" x14ac:dyDescent="0.15">
      <c r="B179" s="239" t="s">
        <v>207</v>
      </c>
      <c r="C179" s="240" t="e">
        <f t="shared" ref="C179:AG179" si="73">IF(AND(DAY(C171)&gt;=22,DAY(C171)&lt;=28,C172="土"),1,0)</f>
        <v>#VALUE!</v>
      </c>
      <c r="D179" s="240" t="e">
        <f t="shared" si="73"/>
        <v>#VALUE!</v>
      </c>
      <c r="E179" s="240" t="e">
        <f t="shared" si="73"/>
        <v>#VALUE!</v>
      </c>
      <c r="F179" s="240" t="e">
        <f t="shared" si="73"/>
        <v>#VALUE!</v>
      </c>
      <c r="G179" s="240" t="e">
        <f t="shared" si="73"/>
        <v>#VALUE!</v>
      </c>
      <c r="H179" s="240" t="e">
        <f t="shared" si="73"/>
        <v>#VALUE!</v>
      </c>
      <c r="I179" s="240" t="e">
        <f t="shared" si="73"/>
        <v>#VALUE!</v>
      </c>
      <c r="J179" s="240" t="e">
        <f t="shared" si="73"/>
        <v>#VALUE!</v>
      </c>
      <c r="K179" s="240" t="e">
        <f t="shared" si="73"/>
        <v>#VALUE!</v>
      </c>
      <c r="L179" s="240" t="e">
        <f t="shared" si="73"/>
        <v>#VALUE!</v>
      </c>
      <c r="M179" s="240" t="e">
        <f t="shared" si="73"/>
        <v>#VALUE!</v>
      </c>
      <c r="N179" s="240" t="e">
        <f t="shared" si="73"/>
        <v>#VALUE!</v>
      </c>
      <c r="O179" s="240" t="e">
        <f t="shared" si="73"/>
        <v>#VALUE!</v>
      </c>
      <c r="P179" s="240" t="e">
        <f t="shared" si="73"/>
        <v>#VALUE!</v>
      </c>
      <c r="Q179" s="240" t="e">
        <f t="shared" si="73"/>
        <v>#VALUE!</v>
      </c>
      <c r="R179" s="240" t="e">
        <f t="shared" si="73"/>
        <v>#VALUE!</v>
      </c>
      <c r="S179" s="240" t="e">
        <f t="shared" si="73"/>
        <v>#VALUE!</v>
      </c>
      <c r="T179" s="240" t="e">
        <f t="shared" si="73"/>
        <v>#VALUE!</v>
      </c>
      <c r="U179" s="240" t="e">
        <f t="shared" si="73"/>
        <v>#VALUE!</v>
      </c>
      <c r="V179" s="240" t="e">
        <f t="shared" si="73"/>
        <v>#VALUE!</v>
      </c>
      <c r="W179" s="240" t="e">
        <f t="shared" si="73"/>
        <v>#VALUE!</v>
      </c>
      <c r="X179" s="240" t="e">
        <f t="shared" si="73"/>
        <v>#VALUE!</v>
      </c>
      <c r="Y179" s="240" t="e">
        <f t="shared" si="73"/>
        <v>#VALUE!</v>
      </c>
      <c r="Z179" s="240" t="e">
        <f t="shared" si="73"/>
        <v>#VALUE!</v>
      </c>
      <c r="AA179" s="240" t="e">
        <f t="shared" si="73"/>
        <v>#VALUE!</v>
      </c>
      <c r="AB179" s="240" t="e">
        <f t="shared" si="73"/>
        <v>#VALUE!</v>
      </c>
      <c r="AC179" s="240" t="e">
        <f t="shared" si="73"/>
        <v>#VALUE!</v>
      </c>
      <c r="AD179" s="240" t="e">
        <f t="shared" si="73"/>
        <v>#VALUE!</v>
      </c>
      <c r="AE179" s="240" t="e">
        <f t="shared" si="73"/>
        <v>#VALUE!</v>
      </c>
      <c r="AF179" s="240" t="e">
        <f t="shared" si="73"/>
        <v>#VALUE!</v>
      </c>
      <c r="AG179" s="240" t="e">
        <f t="shared" si="73"/>
        <v>#VALUE!</v>
      </c>
      <c r="AH179" s="241" t="s">
        <v>179</v>
      </c>
      <c r="AI179" s="242">
        <f>_xlfn.AGGREGATE(9,6,C179:AG179)</f>
        <v>0</v>
      </c>
      <c r="AJ179" s="232"/>
    </row>
    <row r="180" spans="2:38" hidden="1" x14ac:dyDescent="0.15">
      <c r="B180" s="239" t="s">
        <v>208</v>
      </c>
      <c r="C180" s="243" t="e">
        <f t="shared" ref="C180:AG180" si="74">IF(AND(DAY(C171)&gt;=22,DAY(C171)&lt;=28,C172="土",OR(C177="休",C177="雨")),1,0)</f>
        <v>#VALUE!</v>
      </c>
      <c r="D180" s="243" t="e">
        <f t="shared" si="74"/>
        <v>#VALUE!</v>
      </c>
      <c r="E180" s="243" t="e">
        <f t="shared" si="74"/>
        <v>#VALUE!</v>
      </c>
      <c r="F180" s="243" t="e">
        <f t="shared" si="74"/>
        <v>#VALUE!</v>
      </c>
      <c r="G180" s="243" t="e">
        <f t="shared" si="74"/>
        <v>#VALUE!</v>
      </c>
      <c r="H180" s="243" t="e">
        <f t="shared" si="74"/>
        <v>#VALUE!</v>
      </c>
      <c r="I180" s="243" t="e">
        <f t="shared" si="74"/>
        <v>#VALUE!</v>
      </c>
      <c r="J180" s="243" t="e">
        <f t="shared" si="74"/>
        <v>#VALUE!</v>
      </c>
      <c r="K180" s="243" t="e">
        <f t="shared" si="74"/>
        <v>#VALUE!</v>
      </c>
      <c r="L180" s="243" t="e">
        <f t="shared" si="74"/>
        <v>#VALUE!</v>
      </c>
      <c r="M180" s="243" t="e">
        <f t="shared" si="74"/>
        <v>#VALUE!</v>
      </c>
      <c r="N180" s="243" t="e">
        <f t="shared" si="74"/>
        <v>#VALUE!</v>
      </c>
      <c r="O180" s="243" t="e">
        <f t="shared" si="74"/>
        <v>#VALUE!</v>
      </c>
      <c r="P180" s="243" t="e">
        <f t="shared" si="74"/>
        <v>#VALUE!</v>
      </c>
      <c r="Q180" s="243" t="e">
        <f t="shared" si="74"/>
        <v>#VALUE!</v>
      </c>
      <c r="R180" s="243" t="e">
        <f t="shared" si="74"/>
        <v>#VALUE!</v>
      </c>
      <c r="S180" s="243" t="e">
        <f t="shared" si="74"/>
        <v>#VALUE!</v>
      </c>
      <c r="T180" s="243" t="e">
        <f t="shared" si="74"/>
        <v>#VALUE!</v>
      </c>
      <c r="U180" s="243" t="e">
        <f t="shared" si="74"/>
        <v>#VALUE!</v>
      </c>
      <c r="V180" s="243" t="e">
        <f t="shared" si="74"/>
        <v>#VALUE!</v>
      </c>
      <c r="W180" s="243" t="e">
        <f t="shared" si="74"/>
        <v>#VALUE!</v>
      </c>
      <c r="X180" s="243" t="e">
        <f t="shared" si="74"/>
        <v>#VALUE!</v>
      </c>
      <c r="Y180" s="243" t="e">
        <f t="shared" si="74"/>
        <v>#VALUE!</v>
      </c>
      <c r="Z180" s="243" t="e">
        <f t="shared" si="74"/>
        <v>#VALUE!</v>
      </c>
      <c r="AA180" s="243" t="e">
        <f t="shared" si="74"/>
        <v>#VALUE!</v>
      </c>
      <c r="AB180" s="243" t="e">
        <f t="shared" si="74"/>
        <v>#VALUE!</v>
      </c>
      <c r="AC180" s="243" t="e">
        <f t="shared" si="74"/>
        <v>#VALUE!</v>
      </c>
      <c r="AD180" s="243" t="e">
        <f t="shared" si="74"/>
        <v>#VALUE!</v>
      </c>
      <c r="AE180" s="243" t="e">
        <f t="shared" si="74"/>
        <v>#VALUE!</v>
      </c>
      <c r="AF180" s="243" t="e">
        <f t="shared" si="74"/>
        <v>#VALUE!</v>
      </c>
      <c r="AG180" s="243" t="e">
        <f t="shared" si="74"/>
        <v>#VALUE!</v>
      </c>
      <c r="AH180" s="241" t="s">
        <v>180</v>
      </c>
      <c r="AI180" s="242">
        <f>_xlfn.AGGREGATE(9,6,C180:AG180)</f>
        <v>0</v>
      </c>
      <c r="AJ180" s="232"/>
    </row>
    <row r="181" spans="2:38" hidden="1" x14ac:dyDescent="0.15">
      <c r="B181" s="239" t="s">
        <v>209</v>
      </c>
      <c r="C181" s="240" t="e">
        <f>IF(AND(DAY(C171)&gt;=8,DAY(C171)&lt;=14,C172="土"),1,0)</f>
        <v>#VALUE!</v>
      </c>
      <c r="D181" s="240" t="e">
        <f>IF(AND(DAY(D171)&gt;=8,DAY(D171)&lt;=14,D172="土"),1,0)</f>
        <v>#VALUE!</v>
      </c>
      <c r="E181" s="240" t="e">
        <f t="shared" ref="E181:AG181" si="75">IF(AND(DAY(E171)&gt;=8,DAY(E171)&lt;=14,E172="土"),1,0)</f>
        <v>#VALUE!</v>
      </c>
      <c r="F181" s="240" t="e">
        <f t="shared" si="75"/>
        <v>#VALUE!</v>
      </c>
      <c r="G181" s="240" t="e">
        <f t="shared" si="75"/>
        <v>#VALUE!</v>
      </c>
      <c r="H181" s="240" t="e">
        <f t="shared" si="75"/>
        <v>#VALUE!</v>
      </c>
      <c r="I181" s="240" t="e">
        <f t="shared" si="75"/>
        <v>#VALUE!</v>
      </c>
      <c r="J181" s="240" t="e">
        <f t="shared" si="75"/>
        <v>#VALUE!</v>
      </c>
      <c r="K181" s="240" t="e">
        <f t="shared" si="75"/>
        <v>#VALUE!</v>
      </c>
      <c r="L181" s="240" t="e">
        <f t="shared" si="75"/>
        <v>#VALUE!</v>
      </c>
      <c r="M181" s="240" t="e">
        <f t="shared" si="75"/>
        <v>#VALUE!</v>
      </c>
      <c r="N181" s="240" t="e">
        <f t="shared" si="75"/>
        <v>#VALUE!</v>
      </c>
      <c r="O181" s="240" t="e">
        <f t="shared" si="75"/>
        <v>#VALUE!</v>
      </c>
      <c r="P181" s="240" t="e">
        <f t="shared" si="75"/>
        <v>#VALUE!</v>
      </c>
      <c r="Q181" s="240" t="e">
        <f t="shared" si="75"/>
        <v>#VALUE!</v>
      </c>
      <c r="R181" s="240" t="e">
        <f t="shared" si="75"/>
        <v>#VALUE!</v>
      </c>
      <c r="S181" s="240" t="e">
        <f t="shared" si="75"/>
        <v>#VALUE!</v>
      </c>
      <c r="T181" s="240" t="e">
        <f t="shared" si="75"/>
        <v>#VALUE!</v>
      </c>
      <c r="U181" s="240" t="e">
        <f t="shared" si="75"/>
        <v>#VALUE!</v>
      </c>
      <c r="V181" s="240" t="e">
        <f t="shared" si="75"/>
        <v>#VALUE!</v>
      </c>
      <c r="W181" s="240" t="e">
        <f t="shared" si="75"/>
        <v>#VALUE!</v>
      </c>
      <c r="X181" s="240" t="e">
        <f t="shared" si="75"/>
        <v>#VALUE!</v>
      </c>
      <c r="Y181" s="240" t="e">
        <f t="shared" si="75"/>
        <v>#VALUE!</v>
      </c>
      <c r="Z181" s="240" t="e">
        <f t="shared" si="75"/>
        <v>#VALUE!</v>
      </c>
      <c r="AA181" s="240" t="e">
        <f t="shared" si="75"/>
        <v>#VALUE!</v>
      </c>
      <c r="AB181" s="240" t="e">
        <f t="shared" si="75"/>
        <v>#VALUE!</v>
      </c>
      <c r="AC181" s="240" t="e">
        <f t="shared" si="75"/>
        <v>#VALUE!</v>
      </c>
      <c r="AD181" s="240" t="e">
        <f t="shared" si="75"/>
        <v>#VALUE!</v>
      </c>
      <c r="AE181" s="240" t="e">
        <f t="shared" si="75"/>
        <v>#VALUE!</v>
      </c>
      <c r="AF181" s="240" t="e">
        <f t="shared" si="75"/>
        <v>#VALUE!</v>
      </c>
      <c r="AG181" s="240" t="e">
        <f t="shared" si="75"/>
        <v>#VALUE!</v>
      </c>
      <c r="AH181" s="241" t="s">
        <v>179</v>
      </c>
      <c r="AI181" s="242">
        <f>_xlfn.AGGREGATE(9,6,C181:AG181)</f>
        <v>0</v>
      </c>
      <c r="AJ181" s="232"/>
    </row>
    <row r="182" spans="2:38" hidden="1" x14ac:dyDescent="0.15">
      <c r="B182" s="239" t="s">
        <v>210</v>
      </c>
      <c r="C182" s="243" t="e">
        <f>IF(AND(DAY(C171)&gt;=8,DAY(C171)&lt;=14,C172="土",OR(C177="休",C177="雨")),1,0)</f>
        <v>#VALUE!</v>
      </c>
      <c r="D182" s="243" t="e">
        <f>IF(AND(DAY(D171)&gt;=8,DAY(D171)&lt;=14,D172="土",OR(D177="休",D177="雨")),1,0)</f>
        <v>#VALUE!</v>
      </c>
      <c r="E182" s="243" t="e">
        <f t="shared" ref="E182:AG182" si="76">IF(AND(DAY(E171)&gt;=8,DAY(E171)&lt;=14,E172="土",OR(E177="休",E177="雨")),1,0)</f>
        <v>#VALUE!</v>
      </c>
      <c r="F182" s="243" t="e">
        <f t="shared" si="76"/>
        <v>#VALUE!</v>
      </c>
      <c r="G182" s="243" t="e">
        <f t="shared" si="76"/>
        <v>#VALUE!</v>
      </c>
      <c r="H182" s="243" t="e">
        <f t="shared" si="76"/>
        <v>#VALUE!</v>
      </c>
      <c r="I182" s="243" t="e">
        <f t="shared" si="76"/>
        <v>#VALUE!</v>
      </c>
      <c r="J182" s="243" t="e">
        <f t="shared" si="76"/>
        <v>#VALUE!</v>
      </c>
      <c r="K182" s="243" t="e">
        <f t="shared" si="76"/>
        <v>#VALUE!</v>
      </c>
      <c r="L182" s="243" t="e">
        <f t="shared" si="76"/>
        <v>#VALUE!</v>
      </c>
      <c r="M182" s="243" t="e">
        <f t="shared" si="76"/>
        <v>#VALUE!</v>
      </c>
      <c r="N182" s="243" t="e">
        <f t="shared" si="76"/>
        <v>#VALUE!</v>
      </c>
      <c r="O182" s="243" t="e">
        <f t="shared" si="76"/>
        <v>#VALUE!</v>
      </c>
      <c r="P182" s="243" t="e">
        <f t="shared" si="76"/>
        <v>#VALUE!</v>
      </c>
      <c r="Q182" s="243" t="e">
        <f t="shared" si="76"/>
        <v>#VALUE!</v>
      </c>
      <c r="R182" s="243" t="e">
        <f t="shared" si="76"/>
        <v>#VALUE!</v>
      </c>
      <c r="S182" s="243" t="e">
        <f t="shared" si="76"/>
        <v>#VALUE!</v>
      </c>
      <c r="T182" s="243" t="e">
        <f t="shared" si="76"/>
        <v>#VALUE!</v>
      </c>
      <c r="U182" s="243" t="e">
        <f t="shared" si="76"/>
        <v>#VALUE!</v>
      </c>
      <c r="V182" s="243" t="e">
        <f t="shared" si="76"/>
        <v>#VALUE!</v>
      </c>
      <c r="W182" s="243" t="e">
        <f t="shared" si="76"/>
        <v>#VALUE!</v>
      </c>
      <c r="X182" s="243" t="e">
        <f t="shared" si="76"/>
        <v>#VALUE!</v>
      </c>
      <c r="Y182" s="243" t="e">
        <f t="shared" si="76"/>
        <v>#VALUE!</v>
      </c>
      <c r="Z182" s="243" t="e">
        <f t="shared" si="76"/>
        <v>#VALUE!</v>
      </c>
      <c r="AA182" s="243" t="e">
        <f t="shared" si="76"/>
        <v>#VALUE!</v>
      </c>
      <c r="AB182" s="243" t="e">
        <f t="shared" si="76"/>
        <v>#VALUE!</v>
      </c>
      <c r="AC182" s="243" t="e">
        <f t="shared" si="76"/>
        <v>#VALUE!</v>
      </c>
      <c r="AD182" s="243" t="e">
        <f t="shared" si="76"/>
        <v>#VALUE!</v>
      </c>
      <c r="AE182" s="243" t="e">
        <f t="shared" si="76"/>
        <v>#VALUE!</v>
      </c>
      <c r="AF182" s="243" t="e">
        <f t="shared" si="76"/>
        <v>#VALUE!</v>
      </c>
      <c r="AG182" s="243" t="e">
        <f t="shared" si="76"/>
        <v>#VALUE!</v>
      </c>
      <c r="AH182" s="241" t="s">
        <v>180</v>
      </c>
      <c r="AI182" s="242">
        <f>_xlfn.AGGREGATE(9,6,C182:AG182)</f>
        <v>0</v>
      </c>
      <c r="AJ182" s="232"/>
    </row>
    <row r="183" spans="2:38" x14ac:dyDescent="0.15">
      <c r="F183" s="240"/>
    </row>
    <row r="184" spans="2:38" hidden="1" x14ac:dyDescent="0.15">
      <c r="C184" s="199" t="e">
        <f>YEAR(C187)</f>
        <v>#VALUE!</v>
      </c>
      <c r="D184" s="199" t="e">
        <f>MONTH(C187)</f>
        <v>#VALUE!</v>
      </c>
    </row>
    <row r="185" spans="2:38" x14ac:dyDescent="0.15">
      <c r="B185" s="203" t="s">
        <v>141</v>
      </c>
      <c r="C185" s="598" t="e">
        <f>C187</f>
        <v>#VALUE!</v>
      </c>
      <c r="D185" s="564"/>
      <c r="E185" s="564"/>
      <c r="F185" s="564"/>
      <c r="G185" s="564"/>
      <c r="H185" s="564"/>
      <c r="I185" s="564"/>
      <c r="J185" s="564"/>
      <c r="K185" s="564"/>
      <c r="L185" s="564"/>
      <c r="M185" s="564"/>
      <c r="N185" s="564"/>
      <c r="O185" s="564"/>
      <c r="P185" s="564"/>
      <c r="Q185" s="564"/>
      <c r="R185" s="564"/>
      <c r="S185" s="564"/>
      <c r="T185" s="564"/>
      <c r="U185" s="564"/>
      <c r="V185" s="564"/>
      <c r="W185" s="564"/>
      <c r="X185" s="564"/>
      <c r="Y185" s="564"/>
      <c r="Z185" s="564"/>
      <c r="AA185" s="564"/>
      <c r="AB185" s="564"/>
      <c r="AC185" s="564"/>
      <c r="AD185" s="564"/>
      <c r="AE185" s="564"/>
      <c r="AF185" s="564"/>
      <c r="AG185" s="564"/>
      <c r="AH185" s="564"/>
      <c r="AI185" s="565"/>
    </row>
    <row r="186" spans="2:38" hidden="1" x14ac:dyDescent="0.15">
      <c r="B186" s="245"/>
      <c r="C186" s="226" t="e">
        <f>DATE($C184,$D184,1)</f>
        <v>#VALUE!</v>
      </c>
      <c r="D186" s="226" t="e">
        <f t="shared" ref="D186:AG186" si="77">C186+1</f>
        <v>#VALUE!</v>
      </c>
      <c r="E186" s="226" t="e">
        <f t="shared" si="77"/>
        <v>#VALUE!</v>
      </c>
      <c r="F186" s="226" t="e">
        <f t="shared" si="77"/>
        <v>#VALUE!</v>
      </c>
      <c r="G186" s="226" t="e">
        <f t="shared" si="77"/>
        <v>#VALUE!</v>
      </c>
      <c r="H186" s="226" t="e">
        <f t="shared" si="77"/>
        <v>#VALUE!</v>
      </c>
      <c r="I186" s="226" t="e">
        <f t="shared" si="77"/>
        <v>#VALUE!</v>
      </c>
      <c r="J186" s="226" t="e">
        <f t="shared" si="77"/>
        <v>#VALUE!</v>
      </c>
      <c r="K186" s="226" t="e">
        <f t="shared" si="77"/>
        <v>#VALUE!</v>
      </c>
      <c r="L186" s="226" t="e">
        <f t="shared" si="77"/>
        <v>#VALUE!</v>
      </c>
      <c r="M186" s="226" t="e">
        <f t="shared" si="77"/>
        <v>#VALUE!</v>
      </c>
      <c r="N186" s="226" t="e">
        <f t="shared" si="77"/>
        <v>#VALUE!</v>
      </c>
      <c r="O186" s="226" t="e">
        <f t="shared" si="77"/>
        <v>#VALUE!</v>
      </c>
      <c r="P186" s="226" t="e">
        <f t="shared" si="77"/>
        <v>#VALUE!</v>
      </c>
      <c r="Q186" s="226" t="e">
        <f t="shared" si="77"/>
        <v>#VALUE!</v>
      </c>
      <c r="R186" s="226" t="e">
        <f t="shared" si="77"/>
        <v>#VALUE!</v>
      </c>
      <c r="S186" s="226" t="e">
        <f t="shared" si="77"/>
        <v>#VALUE!</v>
      </c>
      <c r="T186" s="226" t="e">
        <f t="shared" si="77"/>
        <v>#VALUE!</v>
      </c>
      <c r="U186" s="226" t="e">
        <f t="shared" si="77"/>
        <v>#VALUE!</v>
      </c>
      <c r="V186" s="226" t="e">
        <f t="shared" si="77"/>
        <v>#VALUE!</v>
      </c>
      <c r="W186" s="226" t="e">
        <f t="shared" si="77"/>
        <v>#VALUE!</v>
      </c>
      <c r="X186" s="226" t="e">
        <f t="shared" si="77"/>
        <v>#VALUE!</v>
      </c>
      <c r="Y186" s="226" t="e">
        <f t="shared" si="77"/>
        <v>#VALUE!</v>
      </c>
      <c r="Z186" s="226" t="e">
        <f t="shared" si="77"/>
        <v>#VALUE!</v>
      </c>
      <c r="AA186" s="226" t="e">
        <f t="shared" si="77"/>
        <v>#VALUE!</v>
      </c>
      <c r="AB186" s="226" t="e">
        <f t="shared" si="77"/>
        <v>#VALUE!</v>
      </c>
      <c r="AC186" s="226" t="e">
        <f t="shared" si="77"/>
        <v>#VALUE!</v>
      </c>
      <c r="AD186" s="226" t="e">
        <f t="shared" si="77"/>
        <v>#VALUE!</v>
      </c>
      <c r="AE186" s="226" t="e">
        <f t="shared" si="77"/>
        <v>#VALUE!</v>
      </c>
      <c r="AF186" s="226" t="e">
        <f t="shared" si="77"/>
        <v>#VALUE!</v>
      </c>
      <c r="AG186" s="226" t="e">
        <f t="shared" si="77"/>
        <v>#VALUE!</v>
      </c>
      <c r="AH186" s="246"/>
      <c r="AI186" s="247"/>
    </row>
    <row r="187" spans="2:38" x14ac:dyDescent="0.15">
      <c r="B187" s="248" t="s">
        <v>145</v>
      </c>
      <c r="C187" s="249" t="e">
        <f>IF(EDATE(C170,1)&gt;$G$6,"",EDATE(C170,1))</f>
        <v>#VALUE!</v>
      </c>
      <c r="D187" s="226" t="e">
        <f t="shared" ref="D187:AG187" si="78">IF(D186&gt;$G$6,"",IF(C187=EOMONTH(DATE($C184,$D184,1),0),"",IF(C187="","",C187+1)))</f>
        <v>#VALUE!</v>
      </c>
      <c r="E187" s="226" t="e">
        <f t="shared" si="78"/>
        <v>#VALUE!</v>
      </c>
      <c r="F187" s="226" t="e">
        <f t="shared" si="78"/>
        <v>#VALUE!</v>
      </c>
      <c r="G187" s="226" t="e">
        <f t="shared" si="78"/>
        <v>#VALUE!</v>
      </c>
      <c r="H187" s="226" t="e">
        <f t="shared" si="78"/>
        <v>#VALUE!</v>
      </c>
      <c r="I187" s="226" t="e">
        <f t="shared" si="78"/>
        <v>#VALUE!</v>
      </c>
      <c r="J187" s="226" t="e">
        <f t="shared" si="78"/>
        <v>#VALUE!</v>
      </c>
      <c r="K187" s="226" t="e">
        <f t="shared" si="78"/>
        <v>#VALUE!</v>
      </c>
      <c r="L187" s="226" t="e">
        <f t="shared" si="78"/>
        <v>#VALUE!</v>
      </c>
      <c r="M187" s="226" t="e">
        <f t="shared" si="78"/>
        <v>#VALUE!</v>
      </c>
      <c r="N187" s="226" t="e">
        <f t="shared" si="78"/>
        <v>#VALUE!</v>
      </c>
      <c r="O187" s="226" t="e">
        <f t="shared" si="78"/>
        <v>#VALUE!</v>
      </c>
      <c r="P187" s="226" t="e">
        <f t="shared" si="78"/>
        <v>#VALUE!</v>
      </c>
      <c r="Q187" s="226" t="e">
        <f t="shared" si="78"/>
        <v>#VALUE!</v>
      </c>
      <c r="R187" s="226" t="e">
        <f t="shared" si="78"/>
        <v>#VALUE!</v>
      </c>
      <c r="S187" s="226" t="e">
        <f t="shared" si="78"/>
        <v>#VALUE!</v>
      </c>
      <c r="T187" s="226" t="e">
        <f t="shared" si="78"/>
        <v>#VALUE!</v>
      </c>
      <c r="U187" s="226" t="e">
        <f t="shared" si="78"/>
        <v>#VALUE!</v>
      </c>
      <c r="V187" s="226" t="e">
        <f t="shared" si="78"/>
        <v>#VALUE!</v>
      </c>
      <c r="W187" s="226" t="e">
        <f t="shared" si="78"/>
        <v>#VALUE!</v>
      </c>
      <c r="X187" s="226" t="e">
        <f t="shared" si="78"/>
        <v>#VALUE!</v>
      </c>
      <c r="Y187" s="226" t="e">
        <f t="shared" si="78"/>
        <v>#VALUE!</v>
      </c>
      <c r="Z187" s="226" t="e">
        <f t="shared" si="78"/>
        <v>#VALUE!</v>
      </c>
      <c r="AA187" s="226" t="e">
        <f t="shared" si="78"/>
        <v>#VALUE!</v>
      </c>
      <c r="AB187" s="226" t="e">
        <f t="shared" si="78"/>
        <v>#VALUE!</v>
      </c>
      <c r="AC187" s="226" t="e">
        <f t="shared" si="78"/>
        <v>#VALUE!</v>
      </c>
      <c r="AD187" s="226" t="e">
        <f t="shared" si="78"/>
        <v>#VALUE!</v>
      </c>
      <c r="AE187" s="226" t="e">
        <f t="shared" si="78"/>
        <v>#VALUE!</v>
      </c>
      <c r="AF187" s="226" t="e">
        <f t="shared" si="78"/>
        <v>#VALUE!</v>
      </c>
      <c r="AG187" s="226" t="e">
        <f t="shared" si="78"/>
        <v>#VALUE!</v>
      </c>
      <c r="AH187" s="227" t="s">
        <v>177</v>
      </c>
      <c r="AI187" s="228">
        <f>+COUNTIFS(C188:AG188,"土",C189:AG189,"")+COUNTIFS(C188:AG188,"日",C189:AG189,"")</f>
        <v>0</v>
      </c>
    </row>
    <row r="188" spans="2:38" x14ac:dyDescent="0.15">
      <c r="B188" s="220" t="s">
        <v>65</v>
      </c>
      <c r="C188" s="229" t="str">
        <f>IFERROR(TEXT(WEEKDAY(+C187),"aaa"),"")</f>
        <v/>
      </c>
      <c r="D188" s="229" t="str">
        <f t="shared" ref="D188:AG188" si="79">IFERROR(TEXT(WEEKDAY(+D187),"aaa"),"")</f>
        <v/>
      </c>
      <c r="E188" s="229" t="str">
        <f t="shared" si="79"/>
        <v/>
      </c>
      <c r="F188" s="229" t="str">
        <f t="shared" si="79"/>
        <v/>
      </c>
      <c r="G188" s="229" t="str">
        <f t="shared" si="79"/>
        <v/>
      </c>
      <c r="H188" s="229" t="str">
        <f t="shared" si="79"/>
        <v/>
      </c>
      <c r="I188" s="229" t="str">
        <f t="shared" si="79"/>
        <v/>
      </c>
      <c r="J188" s="229" t="str">
        <f t="shared" si="79"/>
        <v/>
      </c>
      <c r="K188" s="229" t="str">
        <f t="shared" si="79"/>
        <v/>
      </c>
      <c r="L188" s="229" t="str">
        <f t="shared" si="79"/>
        <v/>
      </c>
      <c r="M188" s="229" t="str">
        <f t="shared" si="79"/>
        <v/>
      </c>
      <c r="N188" s="229" t="str">
        <f t="shared" si="79"/>
        <v/>
      </c>
      <c r="O188" s="229" t="str">
        <f t="shared" si="79"/>
        <v/>
      </c>
      <c r="P188" s="229" t="str">
        <f t="shared" si="79"/>
        <v/>
      </c>
      <c r="Q188" s="229" t="str">
        <f t="shared" si="79"/>
        <v/>
      </c>
      <c r="R188" s="229" t="str">
        <f t="shared" si="79"/>
        <v/>
      </c>
      <c r="S188" s="229" t="str">
        <f t="shared" si="79"/>
        <v/>
      </c>
      <c r="T188" s="229" t="str">
        <f t="shared" si="79"/>
        <v/>
      </c>
      <c r="U188" s="229" t="str">
        <f t="shared" si="79"/>
        <v/>
      </c>
      <c r="V188" s="229" t="str">
        <f t="shared" si="79"/>
        <v/>
      </c>
      <c r="W188" s="229" t="str">
        <f t="shared" si="79"/>
        <v/>
      </c>
      <c r="X188" s="229" t="str">
        <f t="shared" si="79"/>
        <v/>
      </c>
      <c r="Y188" s="229" t="str">
        <f t="shared" si="79"/>
        <v/>
      </c>
      <c r="Z188" s="229" t="str">
        <f t="shared" si="79"/>
        <v/>
      </c>
      <c r="AA188" s="229" t="str">
        <f t="shared" si="79"/>
        <v/>
      </c>
      <c r="AB188" s="229" t="str">
        <f t="shared" si="79"/>
        <v/>
      </c>
      <c r="AC188" s="229" t="str">
        <f t="shared" si="79"/>
        <v/>
      </c>
      <c r="AD188" s="229" t="str">
        <f t="shared" si="79"/>
        <v/>
      </c>
      <c r="AE188" s="229" t="str">
        <f t="shared" si="79"/>
        <v/>
      </c>
      <c r="AF188" s="229" t="str">
        <f t="shared" si="79"/>
        <v/>
      </c>
      <c r="AG188" s="229" t="str">
        <f t="shared" si="79"/>
        <v/>
      </c>
      <c r="AH188" s="227" t="s">
        <v>178</v>
      </c>
      <c r="AI188" s="228">
        <f>+COUNTIF(C189:AG189,"夏休")+COUNTIF(C189:AG189,"冬休")+COUNTIF(C189:AG189,"中止")</f>
        <v>0</v>
      </c>
    </row>
    <row r="189" spans="2:38" ht="13.5" customHeight="1" x14ac:dyDescent="0.15">
      <c r="B189" s="566" t="s">
        <v>149</v>
      </c>
      <c r="C189" s="568"/>
      <c r="D189" s="563"/>
      <c r="E189" s="563"/>
      <c r="F189" s="563"/>
      <c r="G189" s="563"/>
      <c r="H189" s="563"/>
      <c r="I189" s="563"/>
      <c r="J189" s="563"/>
      <c r="K189" s="563"/>
      <c r="L189" s="563"/>
      <c r="M189" s="563"/>
      <c r="N189" s="563"/>
      <c r="O189" s="563"/>
      <c r="P189" s="563"/>
      <c r="Q189" s="563"/>
      <c r="R189" s="563"/>
      <c r="S189" s="563"/>
      <c r="T189" s="563"/>
      <c r="U189" s="563"/>
      <c r="V189" s="563"/>
      <c r="W189" s="563"/>
      <c r="X189" s="563"/>
      <c r="Y189" s="563"/>
      <c r="Z189" s="563"/>
      <c r="AA189" s="563"/>
      <c r="AB189" s="563"/>
      <c r="AC189" s="563"/>
      <c r="AD189" s="563"/>
      <c r="AE189" s="563"/>
      <c r="AF189" s="563"/>
      <c r="AG189" s="589"/>
      <c r="AH189" s="230" t="s">
        <v>66</v>
      </c>
      <c r="AI189" s="231">
        <f>COUNT(C187:AG187)-AI188</f>
        <v>0</v>
      </c>
    </row>
    <row r="190" spans="2:38" ht="13.5" customHeight="1" x14ac:dyDescent="0.15">
      <c r="B190" s="567"/>
      <c r="C190" s="568"/>
      <c r="D190" s="563"/>
      <c r="E190" s="563"/>
      <c r="F190" s="563"/>
      <c r="G190" s="563"/>
      <c r="H190" s="563"/>
      <c r="I190" s="563"/>
      <c r="J190" s="563"/>
      <c r="K190" s="563"/>
      <c r="L190" s="563"/>
      <c r="M190" s="563"/>
      <c r="N190" s="563"/>
      <c r="O190" s="563"/>
      <c r="P190" s="563"/>
      <c r="Q190" s="563"/>
      <c r="R190" s="563"/>
      <c r="S190" s="563"/>
      <c r="T190" s="563"/>
      <c r="U190" s="563"/>
      <c r="V190" s="563"/>
      <c r="W190" s="563"/>
      <c r="X190" s="563"/>
      <c r="Y190" s="563"/>
      <c r="Z190" s="563"/>
      <c r="AA190" s="563"/>
      <c r="AB190" s="563"/>
      <c r="AC190" s="563"/>
      <c r="AD190" s="563"/>
      <c r="AE190" s="563"/>
      <c r="AF190" s="563"/>
      <c r="AG190" s="589"/>
      <c r="AH190" s="230" t="s">
        <v>67</v>
      </c>
      <c r="AI190" s="231">
        <f>+COUNTIF(C191:AG192,"休")</f>
        <v>0</v>
      </c>
      <c r="AJ190" s="232" t="e">
        <f>IF(AI191&gt;0.285,"",IF(AI190&lt;AI187,"←計画日数が足りません",""))</f>
        <v>#DIV/0!</v>
      </c>
    </row>
    <row r="191" spans="2:38" ht="13.5" customHeight="1" x14ac:dyDescent="0.15">
      <c r="B191" s="590" t="s">
        <v>60</v>
      </c>
      <c r="C191" s="591"/>
      <c r="D191" s="588"/>
      <c r="E191" s="588"/>
      <c r="F191" s="588"/>
      <c r="G191" s="588"/>
      <c r="H191" s="588"/>
      <c r="I191" s="588"/>
      <c r="J191" s="588"/>
      <c r="K191" s="588"/>
      <c r="L191" s="588"/>
      <c r="M191" s="588"/>
      <c r="N191" s="588"/>
      <c r="O191" s="588"/>
      <c r="P191" s="588"/>
      <c r="Q191" s="588"/>
      <c r="R191" s="588"/>
      <c r="S191" s="588"/>
      <c r="T191" s="588"/>
      <c r="U191" s="588"/>
      <c r="V191" s="588"/>
      <c r="W191" s="588"/>
      <c r="X191" s="588"/>
      <c r="Y191" s="588"/>
      <c r="Z191" s="588"/>
      <c r="AA191" s="588"/>
      <c r="AB191" s="588"/>
      <c r="AC191" s="588"/>
      <c r="AD191" s="588"/>
      <c r="AE191" s="588"/>
      <c r="AF191" s="588"/>
      <c r="AG191" s="606"/>
      <c r="AH191" s="230" t="s">
        <v>68</v>
      </c>
      <c r="AI191" s="233" t="e">
        <f>+AI190/AI189</f>
        <v>#DIV/0!</v>
      </c>
    </row>
    <row r="192" spans="2:38" x14ac:dyDescent="0.15">
      <c r="B192" s="590"/>
      <c r="C192" s="591"/>
      <c r="D192" s="588"/>
      <c r="E192" s="588"/>
      <c r="F192" s="588"/>
      <c r="G192" s="588"/>
      <c r="H192" s="588"/>
      <c r="I192" s="588"/>
      <c r="J192" s="588"/>
      <c r="K192" s="588"/>
      <c r="L192" s="588"/>
      <c r="M192" s="588"/>
      <c r="N192" s="588"/>
      <c r="O192" s="588"/>
      <c r="P192" s="588"/>
      <c r="Q192" s="588"/>
      <c r="R192" s="588"/>
      <c r="S192" s="588"/>
      <c r="T192" s="588"/>
      <c r="U192" s="588"/>
      <c r="V192" s="588"/>
      <c r="W192" s="588"/>
      <c r="X192" s="588"/>
      <c r="Y192" s="588"/>
      <c r="Z192" s="588"/>
      <c r="AA192" s="588"/>
      <c r="AB192" s="588"/>
      <c r="AC192" s="588"/>
      <c r="AD192" s="588"/>
      <c r="AE192" s="588"/>
      <c r="AF192" s="588"/>
      <c r="AG192" s="606"/>
      <c r="AH192" s="230" t="s">
        <v>57</v>
      </c>
      <c r="AI192" s="231">
        <f>+COUNTA(C193:AG194)</f>
        <v>0</v>
      </c>
    </row>
    <row r="193" spans="2:38" x14ac:dyDescent="0.15">
      <c r="B193" s="594" t="s">
        <v>62</v>
      </c>
      <c r="C193" s="596"/>
      <c r="D193" s="592"/>
      <c r="E193" s="592"/>
      <c r="F193" s="592"/>
      <c r="G193" s="592"/>
      <c r="H193" s="592"/>
      <c r="I193" s="592"/>
      <c r="J193" s="592"/>
      <c r="K193" s="592"/>
      <c r="L193" s="592"/>
      <c r="M193" s="592"/>
      <c r="N193" s="592"/>
      <c r="O193" s="592"/>
      <c r="P193" s="592"/>
      <c r="Q193" s="592"/>
      <c r="R193" s="592"/>
      <c r="S193" s="592"/>
      <c r="T193" s="592"/>
      <c r="U193" s="592"/>
      <c r="V193" s="592"/>
      <c r="W193" s="592"/>
      <c r="X193" s="592"/>
      <c r="Y193" s="592"/>
      <c r="Z193" s="592"/>
      <c r="AA193" s="592"/>
      <c r="AB193" s="592"/>
      <c r="AC193" s="592"/>
      <c r="AD193" s="592"/>
      <c r="AE193" s="592"/>
      <c r="AF193" s="592"/>
      <c r="AG193" s="609"/>
      <c r="AH193" s="234" t="s">
        <v>69</v>
      </c>
      <c r="AI193" s="235" t="e">
        <f>+AI192/AI189</f>
        <v>#DIV/0!</v>
      </c>
      <c r="AL193" s="199">
        <f>+COUNTIF(C191:AG192,"休")</f>
        <v>0</v>
      </c>
    </row>
    <row r="194" spans="2:38" x14ac:dyDescent="0.15">
      <c r="B194" s="595"/>
      <c r="C194" s="597"/>
      <c r="D194" s="593"/>
      <c r="E194" s="593"/>
      <c r="F194" s="593"/>
      <c r="G194" s="593"/>
      <c r="H194" s="593"/>
      <c r="I194" s="593"/>
      <c r="J194" s="593"/>
      <c r="K194" s="593"/>
      <c r="L194" s="593"/>
      <c r="M194" s="593"/>
      <c r="N194" s="593"/>
      <c r="O194" s="593"/>
      <c r="P194" s="593"/>
      <c r="Q194" s="593"/>
      <c r="R194" s="593"/>
      <c r="S194" s="593"/>
      <c r="T194" s="593"/>
      <c r="U194" s="593"/>
      <c r="V194" s="593"/>
      <c r="W194" s="593"/>
      <c r="X194" s="593"/>
      <c r="Y194" s="593"/>
      <c r="Z194" s="593"/>
      <c r="AA194" s="593"/>
      <c r="AB194" s="593"/>
      <c r="AC194" s="593"/>
      <c r="AD194" s="593"/>
      <c r="AE194" s="593"/>
      <c r="AF194" s="593"/>
      <c r="AG194" s="610"/>
      <c r="AH194" s="236" t="s">
        <v>153</v>
      </c>
      <c r="AI194" s="237" t="str">
        <f>IF(7&gt;AI189,"対象外",IF(AI192&gt;=AI187,"OK","NG"))</f>
        <v>対象外</v>
      </c>
      <c r="AJ194" s="232" t="str">
        <f>IF(AI194="対象外","←７日間に満たない期間は達成判定の対象外",IF(AI194="NG","←月単位未達成","←月単位達成"))</f>
        <v>←７日間に満たない期間は達成判定の対象外</v>
      </c>
      <c r="AL194" s="238" t="str">
        <f>IF(7&gt;AI189,"対象外",IF(AL193&gt;=AI187,"OK","NG"))</f>
        <v>対象外</v>
      </c>
    </row>
    <row r="195" spans="2:38" hidden="1" x14ac:dyDescent="0.15">
      <c r="B195" s="239" t="s">
        <v>207</v>
      </c>
      <c r="C195" s="240" t="e">
        <f t="shared" ref="C195:AG195" si="80">IF(AND(DAY(C187)&gt;=22,DAY(C187)&lt;=28,C188="土"),1,0)</f>
        <v>#VALUE!</v>
      </c>
      <c r="D195" s="240" t="e">
        <f t="shared" si="80"/>
        <v>#VALUE!</v>
      </c>
      <c r="E195" s="240" t="e">
        <f t="shared" si="80"/>
        <v>#VALUE!</v>
      </c>
      <c r="F195" s="240" t="e">
        <f t="shared" si="80"/>
        <v>#VALUE!</v>
      </c>
      <c r="G195" s="240" t="e">
        <f t="shared" si="80"/>
        <v>#VALUE!</v>
      </c>
      <c r="H195" s="240" t="e">
        <f t="shared" si="80"/>
        <v>#VALUE!</v>
      </c>
      <c r="I195" s="240" t="e">
        <f t="shared" si="80"/>
        <v>#VALUE!</v>
      </c>
      <c r="J195" s="240" t="e">
        <f t="shared" si="80"/>
        <v>#VALUE!</v>
      </c>
      <c r="K195" s="240" t="e">
        <f t="shared" si="80"/>
        <v>#VALUE!</v>
      </c>
      <c r="L195" s="240" t="e">
        <f t="shared" si="80"/>
        <v>#VALUE!</v>
      </c>
      <c r="M195" s="240" t="e">
        <f t="shared" si="80"/>
        <v>#VALUE!</v>
      </c>
      <c r="N195" s="240" t="e">
        <f t="shared" si="80"/>
        <v>#VALUE!</v>
      </c>
      <c r="O195" s="240" t="e">
        <f t="shared" si="80"/>
        <v>#VALUE!</v>
      </c>
      <c r="P195" s="240" t="e">
        <f t="shared" si="80"/>
        <v>#VALUE!</v>
      </c>
      <c r="Q195" s="240" t="e">
        <f t="shared" si="80"/>
        <v>#VALUE!</v>
      </c>
      <c r="R195" s="240" t="e">
        <f t="shared" si="80"/>
        <v>#VALUE!</v>
      </c>
      <c r="S195" s="240" t="e">
        <f t="shared" si="80"/>
        <v>#VALUE!</v>
      </c>
      <c r="T195" s="240" t="e">
        <f t="shared" si="80"/>
        <v>#VALUE!</v>
      </c>
      <c r="U195" s="240" t="e">
        <f t="shared" si="80"/>
        <v>#VALUE!</v>
      </c>
      <c r="V195" s="240" t="e">
        <f t="shared" si="80"/>
        <v>#VALUE!</v>
      </c>
      <c r="W195" s="240" t="e">
        <f t="shared" si="80"/>
        <v>#VALUE!</v>
      </c>
      <c r="X195" s="240" t="e">
        <f t="shared" si="80"/>
        <v>#VALUE!</v>
      </c>
      <c r="Y195" s="240" t="e">
        <f t="shared" si="80"/>
        <v>#VALUE!</v>
      </c>
      <c r="Z195" s="240" t="e">
        <f t="shared" si="80"/>
        <v>#VALUE!</v>
      </c>
      <c r="AA195" s="240" t="e">
        <f t="shared" si="80"/>
        <v>#VALUE!</v>
      </c>
      <c r="AB195" s="240" t="e">
        <f t="shared" si="80"/>
        <v>#VALUE!</v>
      </c>
      <c r="AC195" s="240" t="e">
        <f t="shared" si="80"/>
        <v>#VALUE!</v>
      </c>
      <c r="AD195" s="240" t="e">
        <f t="shared" si="80"/>
        <v>#VALUE!</v>
      </c>
      <c r="AE195" s="240" t="e">
        <f t="shared" si="80"/>
        <v>#VALUE!</v>
      </c>
      <c r="AF195" s="240" t="e">
        <f t="shared" si="80"/>
        <v>#VALUE!</v>
      </c>
      <c r="AG195" s="240" t="e">
        <f t="shared" si="80"/>
        <v>#VALUE!</v>
      </c>
      <c r="AH195" s="241" t="s">
        <v>179</v>
      </c>
      <c r="AI195" s="242">
        <f>_xlfn.AGGREGATE(9,6,C195:AG195)</f>
        <v>0</v>
      </c>
      <c r="AJ195" s="232"/>
    </row>
    <row r="196" spans="2:38" hidden="1" x14ac:dyDescent="0.15">
      <c r="B196" s="239" t="s">
        <v>208</v>
      </c>
      <c r="C196" s="243" t="e">
        <f t="shared" ref="C196:AG196" si="81">IF(AND(DAY(C187)&gt;=22,DAY(C187)&lt;=28,C188="土",OR(C193="休",C193="雨")),1,0)</f>
        <v>#VALUE!</v>
      </c>
      <c r="D196" s="243" t="e">
        <f t="shared" si="81"/>
        <v>#VALUE!</v>
      </c>
      <c r="E196" s="243" t="e">
        <f t="shared" si="81"/>
        <v>#VALUE!</v>
      </c>
      <c r="F196" s="243" t="e">
        <f t="shared" si="81"/>
        <v>#VALUE!</v>
      </c>
      <c r="G196" s="243" t="e">
        <f t="shared" si="81"/>
        <v>#VALUE!</v>
      </c>
      <c r="H196" s="243" t="e">
        <f t="shared" si="81"/>
        <v>#VALUE!</v>
      </c>
      <c r="I196" s="243" t="e">
        <f t="shared" si="81"/>
        <v>#VALUE!</v>
      </c>
      <c r="J196" s="243" t="e">
        <f t="shared" si="81"/>
        <v>#VALUE!</v>
      </c>
      <c r="K196" s="243" t="e">
        <f t="shared" si="81"/>
        <v>#VALUE!</v>
      </c>
      <c r="L196" s="243" t="e">
        <f t="shared" si="81"/>
        <v>#VALUE!</v>
      </c>
      <c r="M196" s="243" t="e">
        <f t="shared" si="81"/>
        <v>#VALUE!</v>
      </c>
      <c r="N196" s="243" t="e">
        <f t="shared" si="81"/>
        <v>#VALUE!</v>
      </c>
      <c r="O196" s="243" t="e">
        <f t="shared" si="81"/>
        <v>#VALUE!</v>
      </c>
      <c r="P196" s="243" t="e">
        <f t="shared" si="81"/>
        <v>#VALUE!</v>
      </c>
      <c r="Q196" s="243" t="e">
        <f t="shared" si="81"/>
        <v>#VALUE!</v>
      </c>
      <c r="R196" s="243" t="e">
        <f t="shared" si="81"/>
        <v>#VALUE!</v>
      </c>
      <c r="S196" s="243" t="e">
        <f t="shared" si="81"/>
        <v>#VALUE!</v>
      </c>
      <c r="T196" s="243" t="e">
        <f t="shared" si="81"/>
        <v>#VALUE!</v>
      </c>
      <c r="U196" s="243" t="e">
        <f t="shared" si="81"/>
        <v>#VALUE!</v>
      </c>
      <c r="V196" s="243" t="e">
        <f t="shared" si="81"/>
        <v>#VALUE!</v>
      </c>
      <c r="W196" s="243" t="e">
        <f t="shared" si="81"/>
        <v>#VALUE!</v>
      </c>
      <c r="X196" s="243" t="e">
        <f t="shared" si="81"/>
        <v>#VALUE!</v>
      </c>
      <c r="Y196" s="243" t="e">
        <f t="shared" si="81"/>
        <v>#VALUE!</v>
      </c>
      <c r="Z196" s="243" t="e">
        <f t="shared" si="81"/>
        <v>#VALUE!</v>
      </c>
      <c r="AA196" s="243" t="e">
        <f t="shared" si="81"/>
        <v>#VALUE!</v>
      </c>
      <c r="AB196" s="243" t="e">
        <f t="shared" si="81"/>
        <v>#VALUE!</v>
      </c>
      <c r="AC196" s="243" t="e">
        <f t="shared" si="81"/>
        <v>#VALUE!</v>
      </c>
      <c r="AD196" s="243" t="e">
        <f t="shared" si="81"/>
        <v>#VALUE!</v>
      </c>
      <c r="AE196" s="243" t="e">
        <f t="shared" si="81"/>
        <v>#VALUE!</v>
      </c>
      <c r="AF196" s="243" t="e">
        <f t="shared" si="81"/>
        <v>#VALUE!</v>
      </c>
      <c r="AG196" s="243" t="e">
        <f t="shared" si="81"/>
        <v>#VALUE!</v>
      </c>
      <c r="AH196" s="241" t="s">
        <v>180</v>
      </c>
      <c r="AI196" s="242">
        <f>_xlfn.AGGREGATE(9,6,C196:AG196)</f>
        <v>0</v>
      </c>
      <c r="AJ196" s="232"/>
    </row>
    <row r="197" spans="2:38" hidden="1" x14ac:dyDescent="0.15">
      <c r="B197" s="239" t="s">
        <v>209</v>
      </c>
      <c r="C197" s="240" t="e">
        <f>IF(AND(DAY(C187)&gt;=8,DAY(C187)&lt;=14,C188="土"),1,0)</f>
        <v>#VALUE!</v>
      </c>
      <c r="D197" s="240" t="e">
        <f>IF(AND(DAY(D187)&gt;=8,DAY(D187)&lt;=14,D188="土"),1,0)</f>
        <v>#VALUE!</v>
      </c>
      <c r="E197" s="240" t="e">
        <f t="shared" ref="E197:AG197" si="82">IF(AND(DAY(E187)&gt;=8,DAY(E187)&lt;=14,E188="土"),1,0)</f>
        <v>#VALUE!</v>
      </c>
      <c r="F197" s="240" t="e">
        <f t="shared" si="82"/>
        <v>#VALUE!</v>
      </c>
      <c r="G197" s="240" t="e">
        <f t="shared" si="82"/>
        <v>#VALUE!</v>
      </c>
      <c r="H197" s="240" t="e">
        <f t="shared" si="82"/>
        <v>#VALUE!</v>
      </c>
      <c r="I197" s="240" t="e">
        <f t="shared" si="82"/>
        <v>#VALUE!</v>
      </c>
      <c r="J197" s="240" t="e">
        <f t="shared" si="82"/>
        <v>#VALUE!</v>
      </c>
      <c r="K197" s="240" t="e">
        <f t="shared" si="82"/>
        <v>#VALUE!</v>
      </c>
      <c r="L197" s="240" t="e">
        <f t="shared" si="82"/>
        <v>#VALUE!</v>
      </c>
      <c r="M197" s="240" t="e">
        <f t="shared" si="82"/>
        <v>#VALUE!</v>
      </c>
      <c r="N197" s="240" t="e">
        <f t="shared" si="82"/>
        <v>#VALUE!</v>
      </c>
      <c r="O197" s="240" t="e">
        <f t="shared" si="82"/>
        <v>#VALUE!</v>
      </c>
      <c r="P197" s="240" t="e">
        <f t="shared" si="82"/>
        <v>#VALUE!</v>
      </c>
      <c r="Q197" s="240" t="e">
        <f t="shared" si="82"/>
        <v>#VALUE!</v>
      </c>
      <c r="R197" s="240" t="e">
        <f t="shared" si="82"/>
        <v>#VALUE!</v>
      </c>
      <c r="S197" s="240" t="e">
        <f t="shared" si="82"/>
        <v>#VALUE!</v>
      </c>
      <c r="T197" s="240" t="e">
        <f t="shared" si="82"/>
        <v>#VALUE!</v>
      </c>
      <c r="U197" s="240" t="e">
        <f t="shared" si="82"/>
        <v>#VALUE!</v>
      </c>
      <c r="V197" s="240" t="e">
        <f t="shared" si="82"/>
        <v>#VALUE!</v>
      </c>
      <c r="W197" s="240" t="e">
        <f t="shared" si="82"/>
        <v>#VALUE!</v>
      </c>
      <c r="X197" s="240" t="e">
        <f t="shared" si="82"/>
        <v>#VALUE!</v>
      </c>
      <c r="Y197" s="240" t="e">
        <f t="shared" si="82"/>
        <v>#VALUE!</v>
      </c>
      <c r="Z197" s="240" t="e">
        <f t="shared" si="82"/>
        <v>#VALUE!</v>
      </c>
      <c r="AA197" s="240" t="e">
        <f t="shared" si="82"/>
        <v>#VALUE!</v>
      </c>
      <c r="AB197" s="240" t="e">
        <f t="shared" si="82"/>
        <v>#VALUE!</v>
      </c>
      <c r="AC197" s="240" t="e">
        <f t="shared" si="82"/>
        <v>#VALUE!</v>
      </c>
      <c r="AD197" s="240" t="e">
        <f t="shared" si="82"/>
        <v>#VALUE!</v>
      </c>
      <c r="AE197" s="240" t="e">
        <f t="shared" si="82"/>
        <v>#VALUE!</v>
      </c>
      <c r="AF197" s="240" t="e">
        <f t="shared" si="82"/>
        <v>#VALUE!</v>
      </c>
      <c r="AG197" s="240" t="e">
        <f t="shared" si="82"/>
        <v>#VALUE!</v>
      </c>
      <c r="AH197" s="241" t="s">
        <v>179</v>
      </c>
      <c r="AI197" s="242">
        <f>_xlfn.AGGREGATE(9,6,C197:AG197)</f>
        <v>0</v>
      </c>
      <c r="AJ197" s="232"/>
    </row>
    <row r="198" spans="2:38" hidden="1" x14ac:dyDescent="0.15">
      <c r="B198" s="239" t="s">
        <v>210</v>
      </c>
      <c r="C198" s="243" t="e">
        <f>IF(AND(DAY(C187)&gt;=8,DAY(C187)&lt;=14,C188="土",OR(C193="休",C193="雨")),1,0)</f>
        <v>#VALUE!</v>
      </c>
      <c r="D198" s="243" t="e">
        <f>IF(AND(DAY(D187)&gt;=8,DAY(D187)&lt;=14,D188="土",OR(D193="休",D193="雨")),1,0)</f>
        <v>#VALUE!</v>
      </c>
      <c r="E198" s="243" t="e">
        <f t="shared" ref="E198:AG198" si="83">IF(AND(DAY(E187)&gt;=8,DAY(E187)&lt;=14,E188="土",OR(E193="休",E193="雨")),1,0)</f>
        <v>#VALUE!</v>
      </c>
      <c r="F198" s="243" t="e">
        <f t="shared" si="83"/>
        <v>#VALUE!</v>
      </c>
      <c r="G198" s="243" t="e">
        <f t="shared" si="83"/>
        <v>#VALUE!</v>
      </c>
      <c r="H198" s="243" t="e">
        <f t="shared" si="83"/>
        <v>#VALUE!</v>
      </c>
      <c r="I198" s="243" t="e">
        <f t="shared" si="83"/>
        <v>#VALUE!</v>
      </c>
      <c r="J198" s="243" t="e">
        <f t="shared" si="83"/>
        <v>#VALUE!</v>
      </c>
      <c r="K198" s="243" t="e">
        <f t="shared" si="83"/>
        <v>#VALUE!</v>
      </c>
      <c r="L198" s="243" t="e">
        <f t="shared" si="83"/>
        <v>#VALUE!</v>
      </c>
      <c r="M198" s="243" t="e">
        <f t="shared" si="83"/>
        <v>#VALUE!</v>
      </c>
      <c r="N198" s="243" t="e">
        <f t="shared" si="83"/>
        <v>#VALUE!</v>
      </c>
      <c r="O198" s="243" t="e">
        <f t="shared" si="83"/>
        <v>#VALUE!</v>
      </c>
      <c r="P198" s="243" t="e">
        <f t="shared" si="83"/>
        <v>#VALUE!</v>
      </c>
      <c r="Q198" s="243" t="e">
        <f t="shared" si="83"/>
        <v>#VALUE!</v>
      </c>
      <c r="R198" s="243" t="e">
        <f t="shared" si="83"/>
        <v>#VALUE!</v>
      </c>
      <c r="S198" s="243" t="e">
        <f t="shared" si="83"/>
        <v>#VALUE!</v>
      </c>
      <c r="T198" s="243" t="e">
        <f t="shared" si="83"/>
        <v>#VALUE!</v>
      </c>
      <c r="U198" s="243" t="e">
        <f t="shared" si="83"/>
        <v>#VALUE!</v>
      </c>
      <c r="V198" s="243" t="e">
        <f t="shared" si="83"/>
        <v>#VALUE!</v>
      </c>
      <c r="W198" s="243" t="e">
        <f t="shared" si="83"/>
        <v>#VALUE!</v>
      </c>
      <c r="X198" s="243" t="e">
        <f t="shared" si="83"/>
        <v>#VALUE!</v>
      </c>
      <c r="Y198" s="243" t="e">
        <f t="shared" si="83"/>
        <v>#VALUE!</v>
      </c>
      <c r="Z198" s="243" t="e">
        <f t="shared" si="83"/>
        <v>#VALUE!</v>
      </c>
      <c r="AA198" s="243" t="e">
        <f t="shared" si="83"/>
        <v>#VALUE!</v>
      </c>
      <c r="AB198" s="243" t="e">
        <f t="shared" si="83"/>
        <v>#VALUE!</v>
      </c>
      <c r="AC198" s="243" t="e">
        <f t="shared" si="83"/>
        <v>#VALUE!</v>
      </c>
      <c r="AD198" s="243" t="e">
        <f t="shared" si="83"/>
        <v>#VALUE!</v>
      </c>
      <c r="AE198" s="243" t="e">
        <f t="shared" si="83"/>
        <v>#VALUE!</v>
      </c>
      <c r="AF198" s="243" t="e">
        <f t="shared" si="83"/>
        <v>#VALUE!</v>
      </c>
      <c r="AG198" s="243" t="e">
        <f t="shared" si="83"/>
        <v>#VALUE!</v>
      </c>
      <c r="AH198" s="241" t="s">
        <v>180</v>
      </c>
      <c r="AI198" s="242">
        <f>_xlfn.AGGREGATE(9,6,C198:AG198)</f>
        <v>0</v>
      </c>
      <c r="AJ198" s="232"/>
    </row>
    <row r="200" spans="2:38" hidden="1" x14ac:dyDescent="0.15">
      <c r="C200" s="199" t="e">
        <f>YEAR(C203)</f>
        <v>#VALUE!</v>
      </c>
      <c r="D200" s="199" t="e">
        <f>MONTH(C203)</f>
        <v>#VALUE!</v>
      </c>
    </row>
    <row r="201" spans="2:38" x14ac:dyDescent="0.15">
      <c r="B201" s="203" t="s">
        <v>141</v>
      </c>
      <c r="C201" s="598" t="e">
        <f>C203</f>
        <v>#VALUE!</v>
      </c>
      <c r="D201" s="564"/>
      <c r="E201" s="564"/>
      <c r="F201" s="564"/>
      <c r="G201" s="564"/>
      <c r="H201" s="564"/>
      <c r="I201" s="564"/>
      <c r="J201" s="564"/>
      <c r="K201" s="564"/>
      <c r="L201" s="564"/>
      <c r="M201" s="564"/>
      <c r="N201" s="564"/>
      <c r="O201" s="564"/>
      <c r="P201" s="564"/>
      <c r="Q201" s="564"/>
      <c r="R201" s="564"/>
      <c r="S201" s="564"/>
      <c r="T201" s="564"/>
      <c r="U201" s="564"/>
      <c r="V201" s="564"/>
      <c r="W201" s="564"/>
      <c r="X201" s="564"/>
      <c r="Y201" s="564"/>
      <c r="Z201" s="564"/>
      <c r="AA201" s="564"/>
      <c r="AB201" s="564"/>
      <c r="AC201" s="564"/>
      <c r="AD201" s="564"/>
      <c r="AE201" s="564"/>
      <c r="AF201" s="564"/>
      <c r="AG201" s="564"/>
      <c r="AH201" s="564"/>
      <c r="AI201" s="565"/>
    </row>
    <row r="202" spans="2:38" hidden="1" x14ac:dyDescent="0.15">
      <c r="B202" s="245"/>
      <c r="C202" s="226" t="e">
        <f>DATE($C200,$D200,1)</f>
        <v>#VALUE!</v>
      </c>
      <c r="D202" s="226" t="e">
        <f t="shared" ref="D202:AG202" si="84">C202+1</f>
        <v>#VALUE!</v>
      </c>
      <c r="E202" s="226" t="e">
        <f t="shared" si="84"/>
        <v>#VALUE!</v>
      </c>
      <c r="F202" s="226" t="e">
        <f t="shared" si="84"/>
        <v>#VALUE!</v>
      </c>
      <c r="G202" s="226" t="e">
        <f t="shared" si="84"/>
        <v>#VALUE!</v>
      </c>
      <c r="H202" s="226" t="e">
        <f t="shared" si="84"/>
        <v>#VALUE!</v>
      </c>
      <c r="I202" s="226" t="e">
        <f t="shared" si="84"/>
        <v>#VALUE!</v>
      </c>
      <c r="J202" s="226" t="e">
        <f t="shared" si="84"/>
        <v>#VALUE!</v>
      </c>
      <c r="K202" s="226" t="e">
        <f t="shared" si="84"/>
        <v>#VALUE!</v>
      </c>
      <c r="L202" s="226" t="e">
        <f t="shared" si="84"/>
        <v>#VALUE!</v>
      </c>
      <c r="M202" s="226" t="e">
        <f t="shared" si="84"/>
        <v>#VALUE!</v>
      </c>
      <c r="N202" s="226" t="e">
        <f t="shared" si="84"/>
        <v>#VALUE!</v>
      </c>
      <c r="O202" s="226" t="e">
        <f t="shared" si="84"/>
        <v>#VALUE!</v>
      </c>
      <c r="P202" s="226" t="e">
        <f t="shared" si="84"/>
        <v>#VALUE!</v>
      </c>
      <c r="Q202" s="226" t="e">
        <f t="shared" si="84"/>
        <v>#VALUE!</v>
      </c>
      <c r="R202" s="226" t="e">
        <f t="shared" si="84"/>
        <v>#VALUE!</v>
      </c>
      <c r="S202" s="226" t="e">
        <f t="shared" si="84"/>
        <v>#VALUE!</v>
      </c>
      <c r="T202" s="226" t="e">
        <f t="shared" si="84"/>
        <v>#VALUE!</v>
      </c>
      <c r="U202" s="226" t="e">
        <f t="shared" si="84"/>
        <v>#VALUE!</v>
      </c>
      <c r="V202" s="226" t="e">
        <f t="shared" si="84"/>
        <v>#VALUE!</v>
      </c>
      <c r="W202" s="226" t="e">
        <f t="shared" si="84"/>
        <v>#VALUE!</v>
      </c>
      <c r="X202" s="226" t="e">
        <f t="shared" si="84"/>
        <v>#VALUE!</v>
      </c>
      <c r="Y202" s="226" t="e">
        <f t="shared" si="84"/>
        <v>#VALUE!</v>
      </c>
      <c r="Z202" s="226" t="e">
        <f t="shared" si="84"/>
        <v>#VALUE!</v>
      </c>
      <c r="AA202" s="226" t="e">
        <f t="shared" si="84"/>
        <v>#VALUE!</v>
      </c>
      <c r="AB202" s="226" t="e">
        <f t="shared" si="84"/>
        <v>#VALUE!</v>
      </c>
      <c r="AC202" s="226" t="e">
        <f t="shared" si="84"/>
        <v>#VALUE!</v>
      </c>
      <c r="AD202" s="226" t="e">
        <f t="shared" si="84"/>
        <v>#VALUE!</v>
      </c>
      <c r="AE202" s="226" t="e">
        <f t="shared" si="84"/>
        <v>#VALUE!</v>
      </c>
      <c r="AF202" s="226" t="e">
        <f t="shared" si="84"/>
        <v>#VALUE!</v>
      </c>
      <c r="AG202" s="226" t="e">
        <f t="shared" si="84"/>
        <v>#VALUE!</v>
      </c>
      <c r="AH202" s="246"/>
      <c r="AI202" s="247"/>
    </row>
    <row r="203" spans="2:38" x14ac:dyDescent="0.15">
      <c r="B203" s="248" t="s">
        <v>145</v>
      </c>
      <c r="C203" s="249" t="e">
        <f>IF(EDATE(C186,1)&gt;$G$6,"",EDATE(C186,1))</f>
        <v>#VALUE!</v>
      </c>
      <c r="D203" s="226" t="e">
        <f t="shared" ref="D203:AG203" si="85">IF(D202&gt;$G$6,"",IF(C203=EOMONTH(DATE($C200,$D200,1),0),"",IF(C203="","",C203+1)))</f>
        <v>#VALUE!</v>
      </c>
      <c r="E203" s="226" t="e">
        <f t="shared" si="85"/>
        <v>#VALUE!</v>
      </c>
      <c r="F203" s="226" t="e">
        <f t="shared" si="85"/>
        <v>#VALUE!</v>
      </c>
      <c r="G203" s="226" t="e">
        <f t="shared" si="85"/>
        <v>#VALUE!</v>
      </c>
      <c r="H203" s="226" t="e">
        <f t="shared" si="85"/>
        <v>#VALUE!</v>
      </c>
      <c r="I203" s="226" t="e">
        <f t="shared" si="85"/>
        <v>#VALUE!</v>
      </c>
      <c r="J203" s="226" t="e">
        <f t="shared" si="85"/>
        <v>#VALUE!</v>
      </c>
      <c r="K203" s="226" t="e">
        <f t="shared" si="85"/>
        <v>#VALUE!</v>
      </c>
      <c r="L203" s="226" t="e">
        <f t="shared" si="85"/>
        <v>#VALUE!</v>
      </c>
      <c r="M203" s="226" t="e">
        <f t="shared" si="85"/>
        <v>#VALUE!</v>
      </c>
      <c r="N203" s="226" t="e">
        <f t="shared" si="85"/>
        <v>#VALUE!</v>
      </c>
      <c r="O203" s="226" t="e">
        <f t="shared" si="85"/>
        <v>#VALUE!</v>
      </c>
      <c r="P203" s="226" t="e">
        <f t="shared" si="85"/>
        <v>#VALUE!</v>
      </c>
      <c r="Q203" s="226" t="e">
        <f t="shared" si="85"/>
        <v>#VALUE!</v>
      </c>
      <c r="R203" s="226" t="e">
        <f t="shared" si="85"/>
        <v>#VALUE!</v>
      </c>
      <c r="S203" s="226" t="e">
        <f t="shared" si="85"/>
        <v>#VALUE!</v>
      </c>
      <c r="T203" s="226" t="e">
        <f t="shared" si="85"/>
        <v>#VALUE!</v>
      </c>
      <c r="U203" s="226" t="e">
        <f t="shared" si="85"/>
        <v>#VALUE!</v>
      </c>
      <c r="V203" s="226" t="e">
        <f t="shared" si="85"/>
        <v>#VALUE!</v>
      </c>
      <c r="W203" s="226" t="e">
        <f t="shared" si="85"/>
        <v>#VALUE!</v>
      </c>
      <c r="X203" s="226" t="e">
        <f t="shared" si="85"/>
        <v>#VALUE!</v>
      </c>
      <c r="Y203" s="226" t="e">
        <f t="shared" si="85"/>
        <v>#VALUE!</v>
      </c>
      <c r="Z203" s="226" t="e">
        <f t="shared" si="85"/>
        <v>#VALUE!</v>
      </c>
      <c r="AA203" s="226" t="e">
        <f t="shared" si="85"/>
        <v>#VALUE!</v>
      </c>
      <c r="AB203" s="226" t="e">
        <f t="shared" si="85"/>
        <v>#VALUE!</v>
      </c>
      <c r="AC203" s="226" t="e">
        <f t="shared" si="85"/>
        <v>#VALUE!</v>
      </c>
      <c r="AD203" s="226" t="e">
        <f t="shared" si="85"/>
        <v>#VALUE!</v>
      </c>
      <c r="AE203" s="226" t="e">
        <f t="shared" si="85"/>
        <v>#VALUE!</v>
      </c>
      <c r="AF203" s="226" t="e">
        <f t="shared" si="85"/>
        <v>#VALUE!</v>
      </c>
      <c r="AG203" s="226" t="e">
        <f t="shared" si="85"/>
        <v>#VALUE!</v>
      </c>
      <c r="AH203" s="227" t="s">
        <v>177</v>
      </c>
      <c r="AI203" s="228">
        <f>+COUNTIFS(C204:AG204,"土",C205:AG205,"")+COUNTIFS(C204:AG204,"日",C205:AG205,"")</f>
        <v>0</v>
      </c>
    </row>
    <row r="204" spans="2:38" x14ac:dyDescent="0.15">
      <c r="B204" s="220" t="s">
        <v>65</v>
      </c>
      <c r="C204" s="229" t="str">
        <f>IFERROR(TEXT(WEEKDAY(+C203),"aaa"),"")</f>
        <v/>
      </c>
      <c r="D204" s="229" t="str">
        <f t="shared" ref="D204:AG204" si="86">IFERROR(TEXT(WEEKDAY(+D203),"aaa"),"")</f>
        <v/>
      </c>
      <c r="E204" s="229" t="str">
        <f t="shared" si="86"/>
        <v/>
      </c>
      <c r="F204" s="229" t="str">
        <f t="shared" si="86"/>
        <v/>
      </c>
      <c r="G204" s="229" t="str">
        <f t="shared" si="86"/>
        <v/>
      </c>
      <c r="H204" s="229" t="str">
        <f t="shared" si="86"/>
        <v/>
      </c>
      <c r="I204" s="229" t="str">
        <f t="shared" si="86"/>
        <v/>
      </c>
      <c r="J204" s="229" t="str">
        <f t="shared" si="86"/>
        <v/>
      </c>
      <c r="K204" s="229" t="str">
        <f t="shared" si="86"/>
        <v/>
      </c>
      <c r="L204" s="229" t="str">
        <f t="shared" si="86"/>
        <v/>
      </c>
      <c r="M204" s="229" t="str">
        <f t="shared" si="86"/>
        <v/>
      </c>
      <c r="N204" s="229" t="str">
        <f t="shared" si="86"/>
        <v/>
      </c>
      <c r="O204" s="229" t="str">
        <f t="shared" si="86"/>
        <v/>
      </c>
      <c r="P204" s="229" t="str">
        <f t="shared" si="86"/>
        <v/>
      </c>
      <c r="Q204" s="229" t="str">
        <f t="shared" si="86"/>
        <v/>
      </c>
      <c r="R204" s="229" t="str">
        <f t="shared" si="86"/>
        <v/>
      </c>
      <c r="S204" s="229" t="str">
        <f t="shared" si="86"/>
        <v/>
      </c>
      <c r="T204" s="229" t="str">
        <f t="shared" si="86"/>
        <v/>
      </c>
      <c r="U204" s="229" t="str">
        <f t="shared" si="86"/>
        <v/>
      </c>
      <c r="V204" s="229" t="str">
        <f t="shared" si="86"/>
        <v/>
      </c>
      <c r="W204" s="229" t="str">
        <f t="shared" si="86"/>
        <v/>
      </c>
      <c r="X204" s="229" t="str">
        <f t="shared" si="86"/>
        <v/>
      </c>
      <c r="Y204" s="229" t="str">
        <f t="shared" si="86"/>
        <v/>
      </c>
      <c r="Z204" s="229" t="str">
        <f t="shared" si="86"/>
        <v/>
      </c>
      <c r="AA204" s="229" t="str">
        <f t="shared" si="86"/>
        <v/>
      </c>
      <c r="AB204" s="229" t="str">
        <f t="shared" si="86"/>
        <v/>
      </c>
      <c r="AC204" s="229" t="str">
        <f t="shared" si="86"/>
        <v/>
      </c>
      <c r="AD204" s="229" t="str">
        <f t="shared" si="86"/>
        <v/>
      </c>
      <c r="AE204" s="229" t="str">
        <f t="shared" si="86"/>
        <v/>
      </c>
      <c r="AF204" s="229" t="str">
        <f t="shared" si="86"/>
        <v/>
      </c>
      <c r="AG204" s="229" t="str">
        <f t="shared" si="86"/>
        <v/>
      </c>
      <c r="AH204" s="227" t="s">
        <v>178</v>
      </c>
      <c r="AI204" s="228">
        <f>+COUNTIF(C205:AG205,"夏休")+COUNTIF(C205:AG205,"冬休")+COUNTIF(C205:AG205,"中止")</f>
        <v>0</v>
      </c>
    </row>
    <row r="205" spans="2:38" ht="13.5" customHeight="1" x14ac:dyDescent="0.15">
      <c r="B205" s="566" t="s">
        <v>149</v>
      </c>
      <c r="C205" s="568"/>
      <c r="D205" s="563"/>
      <c r="E205" s="563"/>
      <c r="F205" s="563"/>
      <c r="G205" s="563"/>
      <c r="H205" s="563"/>
      <c r="I205" s="563"/>
      <c r="J205" s="563"/>
      <c r="K205" s="563"/>
      <c r="L205" s="563"/>
      <c r="M205" s="563"/>
      <c r="N205" s="563"/>
      <c r="O205" s="563"/>
      <c r="P205" s="563"/>
      <c r="Q205" s="563"/>
      <c r="R205" s="563"/>
      <c r="S205" s="563"/>
      <c r="T205" s="563"/>
      <c r="U205" s="563"/>
      <c r="V205" s="563"/>
      <c r="W205" s="563"/>
      <c r="X205" s="563"/>
      <c r="Y205" s="563"/>
      <c r="Z205" s="563"/>
      <c r="AA205" s="563"/>
      <c r="AB205" s="563"/>
      <c r="AC205" s="563"/>
      <c r="AD205" s="563"/>
      <c r="AE205" s="563"/>
      <c r="AF205" s="563"/>
      <c r="AG205" s="589"/>
      <c r="AH205" s="230" t="s">
        <v>66</v>
      </c>
      <c r="AI205" s="231">
        <f>COUNT(C203:AG203)-AI204</f>
        <v>0</v>
      </c>
    </row>
    <row r="206" spans="2:38" ht="13.5" customHeight="1" x14ac:dyDescent="0.15">
      <c r="B206" s="567"/>
      <c r="C206" s="568"/>
      <c r="D206" s="563"/>
      <c r="E206" s="563"/>
      <c r="F206" s="563"/>
      <c r="G206" s="563"/>
      <c r="H206" s="563"/>
      <c r="I206" s="563"/>
      <c r="J206" s="563"/>
      <c r="K206" s="563"/>
      <c r="L206" s="563"/>
      <c r="M206" s="563"/>
      <c r="N206" s="563"/>
      <c r="O206" s="563"/>
      <c r="P206" s="563"/>
      <c r="Q206" s="563"/>
      <c r="R206" s="563"/>
      <c r="S206" s="563"/>
      <c r="T206" s="563"/>
      <c r="U206" s="563"/>
      <c r="V206" s="563"/>
      <c r="W206" s="563"/>
      <c r="X206" s="563"/>
      <c r="Y206" s="563"/>
      <c r="Z206" s="563"/>
      <c r="AA206" s="563"/>
      <c r="AB206" s="563"/>
      <c r="AC206" s="563"/>
      <c r="AD206" s="563"/>
      <c r="AE206" s="563"/>
      <c r="AF206" s="563"/>
      <c r="AG206" s="589"/>
      <c r="AH206" s="230" t="s">
        <v>67</v>
      </c>
      <c r="AI206" s="231">
        <f>+COUNTIF(C207:AG208,"休")</f>
        <v>0</v>
      </c>
      <c r="AJ206" s="232" t="e">
        <f>IF(AI207&gt;0.285,"",IF(AI206&lt;AI203,"←計画日数が足りません",""))</f>
        <v>#DIV/0!</v>
      </c>
    </row>
    <row r="207" spans="2:38" ht="13.5" customHeight="1" x14ac:dyDescent="0.15">
      <c r="B207" s="590" t="s">
        <v>60</v>
      </c>
      <c r="C207" s="591"/>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606"/>
      <c r="AH207" s="230" t="s">
        <v>68</v>
      </c>
      <c r="AI207" s="233" t="e">
        <f>+AI206/AI205</f>
        <v>#DIV/0!</v>
      </c>
    </row>
    <row r="208" spans="2:38" x14ac:dyDescent="0.15">
      <c r="B208" s="590"/>
      <c r="C208" s="591"/>
      <c r="D208" s="588"/>
      <c r="E208" s="588"/>
      <c r="F208" s="588"/>
      <c r="G208" s="588"/>
      <c r="H208" s="588"/>
      <c r="I208" s="588"/>
      <c r="J208" s="588"/>
      <c r="K208" s="588"/>
      <c r="L208" s="588"/>
      <c r="M208" s="588"/>
      <c r="N208" s="588"/>
      <c r="O208" s="588"/>
      <c r="P208" s="588"/>
      <c r="Q208" s="588"/>
      <c r="R208" s="588"/>
      <c r="S208" s="588"/>
      <c r="T208" s="588"/>
      <c r="U208" s="588"/>
      <c r="V208" s="588"/>
      <c r="W208" s="588"/>
      <c r="X208" s="588"/>
      <c r="Y208" s="588"/>
      <c r="Z208" s="588"/>
      <c r="AA208" s="588"/>
      <c r="AB208" s="588"/>
      <c r="AC208" s="588"/>
      <c r="AD208" s="588"/>
      <c r="AE208" s="588"/>
      <c r="AF208" s="588"/>
      <c r="AG208" s="606"/>
      <c r="AH208" s="230" t="s">
        <v>57</v>
      </c>
      <c r="AI208" s="231">
        <f>+COUNTA(C209:AG210)</f>
        <v>0</v>
      </c>
    </row>
    <row r="209" spans="2:38" x14ac:dyDescent="0.15">
      <c r="B209" s="594" t="s">
        <v>62</v>
      </c>
      <c r="C209" s="596"/>
      <c r="D209" s="592"/>
      <c r="E209" s="592"/>
      <c r="F209" s="592"/>
      <c r="G209" s="592"/>
      <c r="H209" s="592"/>
      <c r="I209" s="592"/>
      <c r="J209" s="592"/>
      <c r="K209" s="592"/>
      <c r="L209" s="592"/>
      <c r="M209" s="592"/>
      <c r="N209" s="592"/>
      <c r="O209" s="592"/>
      <c r="P209" s="592"/>
      <c r="Q209" s="592"/>
      <c r="R209" s="592"/>
      <c r="S209" s="592"/>
      <c r="T209" s="592"/>
      <c r="U209" s="592"/>
      <c r="V209" s="592"/>
      <c r="W209" s="592"/>
      <c r="X209" s="592"/>
      <c r="Y209" s="592"/>
      <c r="Z209" s="592"/>
      <c r="AA209" s="592"/>
      <c r="AB209" s="592"/>
      <c r="AC209" s="592"/>
      <c r="AD209" s="592"/>
      <c r="AE209" s="592"/>
      <c r="AF209" s="592"/>
      <c r="AG209" s="609"/>
      <c r="AH209" s="234" t="s">
        <v>69</v>
      </c>
      <c r="AI209" s="235" t="e">
        <f>+AI208/AI205</f>
        <v>#DIV/0!</v>
      </c>
      <c r="AL209" s="199">
        <f>+COUNTIF(C207:AG208,"休")</f>
        <v>0</v>
      </c>
    </row>
    <row r="210" spans="2:38" x14ac:dyDescent="0.15">
      <c r="B210" s="595"/>
      <c r="C210" s="597"/>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610"/>
      <c r="AH210" s="236" t="s">
        <v>153</v>
      </c>
      <c r="AI210" s="237" t="str">
        <f>IF(7&gt;AI205,"対象外",IF(AI208&gt;=AI203,"OK","NG"))</f>
        <v>対象外</v>
      </c>
      <c r="AJ210" s="232" t="str">
        <f>IF(AI210="対象外","←７日間に満たない期間は達成判定の対象外",IF(AI210="NG","←月単位未達成","←月単位達成"))</f>
        <v>←７日間に満たない期間は達成判定の対象外</v>
      </c>
      <c r="AL210" s="238" t="str">
        <f>IF(7&gt;AI205,"対象外",IF(AL209&gt;=AI203,"OK","NG"))</f>
        <v>対象外</v>
      </c>
    </row>
    <row r="211" spans="2:38" hidden="1" x14ac:dyDescent="0.15">
      <c r="B211" s="239" t="s">
        <v>207</v>
      </c>
      <c r="C211" s="240" t="e">
        <f t="shared" ref="C211:AG211" si="87">IF(AND(DAY(C203)&gt;=22,DAY(C203)&lt;=28,C204="土"),1,0)</f>
        <v>#VALUE!</v>
      </c>
      <c r="D211" s="240" t="e">
        <f t="shared" si="87"/>
        <v>#VALUE!</v>
      </c>
      <c r="E211" s="240" t="e">
        <f t="shared" si="87"/>
        <v>#VALUE!</v>
      </c>
      <c r="F211" s="240" t="e">
        <f t="shared" si="87"/>
        <v>#VALUE!</v>
      </c>
      <c r="G211" s="240" t="e">
        <f t="shared" si="87"/>
        <v>#VALUE!</v>
      </c>
      <c r="H211" s="240" t="e">
        <f t="shared" si="87"/>
        <v>#VALUE!</v>
      </c>
      <c r="I211" s="240" t="e">
        <f t="shared" si="87"/>
        <v>#VALUE!</v>
      </c>
      <c r="J211" s="240" t="e">
        <f t="shared" si="87"/>
        <v>#VALUE!</v>
      </c>
      <c r="K211" s="240" t="e">
        <f t="shared" si="87"/>
        <v>#VALUE!</v>
      </c>
      <c r="L211" s="240" t="e">
        <f t="shared" si="87"/>
        <v>#VALUE!</v>
      </c>
      <c r="M211" s="240" t="e">
        <f t="shared" si="87"/>
        <v>#VALUE!</v>
      </c>
      <c r="N211" s="240" t="e">
        <f t="shared" si="87"/>
        <v>#VALUE!</v>
      </c>
      <c r="O211" s="240" t="e">
        <f t="shared" si="87"/>
        <v>#VALUE!</v>
      </c>
      <c r="P211" s="240" t="e">
        <f t="shared" si="87"/>
        <v>#VALUE!</v>
      </c>
      <c r="Q211" s="240" t="e">
        <f t="shared" si="87"/>
        <v>#VALUE!</v>
      </c>
      <c r="R211" s="240" t="e">
        <f t="shared" si="87"/>
        <v>#VALUE!</v>
      </c>
      <c r="S211" s="240" t="e">
        <f t="shared" si="87"/>
        <v>#VALUE!</v>
      </c>
      <c r="T211" s="240" t="e">
        <f t="shared" si="87"/>
        <v>#VALUE!</v>
      </c>
      <c r="U211" s="240" t="e">
        <f t="shared" si="87"/>
        <v>#VALUE!</v>
      </c>
      <c r="V211" s="240" t="e">
        <f t="shared" si="87"/>
        <v>#VALUE!</v>
      </c>
      <c r="W211" s="240" t="e">
        <f t="shared" si="87"/>
        <v>#VALUE!</v>
      </c>
      <c r="X211" s="240" t="e">
        <f t="shared" si="87"/>
        <v>#VALUE!</v>
      </c>
      <c r="Y211" s="240" t="e">
        <f t="shared" si="87"/>
        <v>#VALUE!</v>
      </c>
      <c r="Z211" s="240" t="e">
        <f t="shared" si="87"/>
        <v>#VALUE!</v>
      </c>
      <c r="AA211" s="240" t="e">
        <f t="shared" si="87"/>
        <v>#VALUE!</v>
      </c>
      <c r="AB211" s="240" t="e">
        <f t="shared" si="87"/>
        <v>#VALUE!</v>
      </c>
      <c r="AC211" s="240" t="e">
        <f t="shared" si="87"/>
        <v>#VALUE!</v>
      </c>
      <c r="AD211" s="240" t="e">
        <f t="shared" si="87"/>
        <v>#VALUE!</v>
      </c>
      <c r="AE211" s="240" t="e">
        <f t="shared" si="87"/>
        <v>#VALUE!</v>
      </c>
      <c r="AF211" s="240" t="e">
        <f t="shared" si="87"/>
        <v>#VALUE!</v>
      </c>
      <c r="AG211" s="240" t="e">
        <f t="shared" si="87"/>
        <v>#VALUE!</v>
      </c>
      <c r="AH211" s="241" t="s">
        <v>179</v>
      </c>
      <c r="AI211" s="242">
        <f>_xlfn.AGGREGATE(9,6,C211:AG211)</f>
        <v>0</v>
      </c>
      <c r="AJ211" s="232"/>
    </row>
    <row r="212" spans="2:38" hidden="1" x14ac:dyDescent="0.15">
      <c r="B212" s="239" t="s">
        <v>208</v>
      </c>
      <c r="C212" s="243" t="e">
        <f t="shared" ref="C212:AG212" si="88">IF(AND(DAY(C203)&gt;=22,DAY(C203)&lt;=28,C204="土",OR(C209="休",C209="雨")),1,0)</f>
        <v>#VALUE!</v>
      </c>
      <c r="D212" s="243" t="e">
        <f t="shared" si="88"/>
        <v>#VALUE!</v>
      </c>
      <c r="E212" s="243" t="e">
        <f t="shared" si="88"/>
        <v>#VALUE!</v>
      </c>
      <c r="F212" s="243" t="e">
        <f t="shared" si="88"/>
        <v>#VALUE!</v>
      </c>
      <c r="G212" s="243" t="e">
        <f t="shared" si="88"/>
        <v>#VALUE!</v>
      </c>
      <c r="H212" s="243" t="e">
        <f t="shared" si="88"/>
        <v>#VALUE!</v>
      </c>
      <c r="I212" s="243" t="e">
        <f t="shared" si="88"/>
        <v>#VALUE!</v>
      </c>
      <c r="J212" s="243" t="e">
        <f t="shared" si="88"/>
        <v>#VALUE!</v>
      </c>
      <c r="K212" s="243" t="e">
        <f t="shared" si="88"/>
        <v>#VALUE!</v>
      </c>
      <c r="L212" s="243" t="e">
        <f t="shared" si="88"/>
        <v>#VALUE!</v>
      </c>
      <c r="M212" s="243" t="e">
        <f t="shared" si="88"/>
        <v>#VALUE!</v>
      </c>
      <c r="N212" s="243" t="e">
        <f t="shared" si="88"/>
        <v>#VALUE!</v>
      </c>
      <c r="O212" s="243" t="e">
        <f t="shared" si="88"/>
        <v>#VALUE!</v>
      </c>
      <c r="P212" s="243" t="e">
        <f t="shared" si="88"/>
        <v>#VALUE!</v>
      </c>
      <c r="Q212" s="243" t="e">
        <f t="shared" si="88"/>
        <v>#VALUE!</v>
      </c>
      <c r="R212" s="243" t="e">
        <f t="shared" si="88"/>
        <v>#VALUE!</v>
      </c>
      <c r="S212" s="243" t="e">
        <f t="shared" si="88"/>
        <v>#VALUE!</v>
      </c>
      <c r="T212" s="243" t="e">
        <f t="shared" si="88"/>
        <v>#VALUE!</v>
      </c>
      <c r="U212" s="243" t="e">
        <f t="shared" si="88"/>
        <v>#VALUE!</v>
      </c>
      <c r="V212" s="243" t="e">
        <f t="shared" si="88"/>
        <v>#VALUE!</v>
      </c>
      <c r="W212" s="243" t="e">
        <f t="shared" si="88"/>
        <v>#VALUE!</v>
      </c>
      <c r="X212" s="243" t="e">
        <f t="shared" si="88"/>
        <v>#VALUE!</v>
      </c>
      <c r="Y212" s="243" t="e">
        <f t="shared" si="88"/>
        <v>#VALUE!</v>
      </c>
      <c r="Z212" s="243" t="e">
        <f t="shared" si="88"/>
        <v>#VALUE!</v>
      </c>
      <c r="AA212" s="243" t="e">
        <f t="shared" si="88"/>
        <v>#VALUE!</v>
      </c>
      <c r="AB212" s="243" t="e">
        <f t="shared" si="88"/>
        <v>#VALUE!</v>
      </c>
      <c r="AC212" s="243" t="e">
        <f t="shared" si="88"/>
        <v>#VALUE!</v>
      </c>
      <c r="AD212" s="243" t="e">
        <f t="shared" si="88"/>
        <v>#VALUE!</v>
      </c>
      <c r="AE212" s="243" t="e">
        <f t="shared" si="88"/>
        <v>#VALUE!</v>
      </c>
      <c r="AF212" s="243" t="e">
        <f t="shared" si="88"/>
        <v>#VALUE!</v>
      </c>
      <c r="AG212" s="243" t="e">
        <f t="shared" si="88"/>
        <v>#VALUE!</v>
      </c>
      <c r="AH212" s="241" t="s">
        <v>180</v>
      </c>
      <c r="AI212" s="242">
        <f>_xlfn.AGGREGATE(9,6,C212:AG212)</f>
        <v>0</v>
      </c>
      <c r="AJ212" s="232"/>
    </row>
    <row r="213" spans="2:38" hidden="1" x14ac:dyDescent="0.15">
      <c r="B213" s="239" t="s">
        <v>209</v>
      </c>
      <c r="C213" s="240" t="e">
        <f>IF(AND(DAY(C203)&gt;=8,DAY(C203)&lt;=14,C204="土"),1,0)</f>
        <v>#VALUE!</v>
      </c>
      <c r="D213" s="240" t="e">
        <f>IF(AND(DAY(D203)&gt;=8,DAY(D203)&lt;=14,D204="土"),1,0)</f>
        <v>#VALUE!</v>
      </c>
      <c r="E213" s="240" t="e">
        <f t="shared" ref="E213:AG213" si="89">IF(AND(DAY(E203)&gt;=8,DAY(E203)&lt;=14,E204="土"),1,0)</f>
        <v>#VALUE!</v>
      </c>
      <c r="F213" s="240" t="e">
        <f t="shared" si="89"/>
        <v>#VALUE!</v>
      </c>
      <c r="G213" s="240" t="e">
        <f t="shared" si="89"/>
        <v>#VALUE!</v>
      </c>
      <c r="H213" s="240" t="e">
        <f t="shared" si="89"/>
        <v>#VALUE!</v>
      </c>
      <c r="I213" s="240" t="e">
        <f t="shared" si="89"/>
        <v>#VALUE!</v>
      </c>
      <c r="J213" s="240" t="e">
        <f t="shared" si="89"/>
        <v>#VALUE!</v>
      </c>
      <c r="K213" s="240" t="e">
        <f t="shared" si="89"/>
        <v>#VALUE!</v>
      </c>
      <c r="L213" s="240" t="e">
        <f t="shared" si="89"/>
        <v>#VALUE!</v>
      </c>
      <c r="M213" s="240" t="e">
        <f t="shared" si="89"/>
        <v>#VALUE!</v>
      </c>
      <c r="N213" s="240" t="e">
        <f t="shared" si="89"/>
        <v>#VALUE!</v>
      </c>
      <c r="O213" s="240" t="e">
        <f t="shared" si="89"/>
        <v>#VALUE!</v>
      </c>
      <c r="P213" s="240" t="e">
        <f t="shared" si="89"/>
        <v>#VALUE!</v>
      </c>
      <c r="Q213" s="240" t="e">
        <f t="shared" si="89"/>
        <v>#VALUE!</v>
      </c>
      <c r="R213" s="240" t="e">
        <f t="shared" si="89"/>
        <v>#VALUE!</v>
      </c>
      <c r="S213" s="240" t="e">
        <f t="shared" si="89"/>
        <v>#VALUE!</v>
      </c>
      <c r="T213" s="240" t="e">
        <f t="shared" si="89"/>
        <v>#VALUE!</v>
      </c>
      <c r="U213" s="240" t="e">
        <f t="shared" si="89"/>
        <v>#VALUE!</v>
      </c>
      <c r="V213" s="240" t="e">
        <f t="shared" si="89"/>
        <v>#VALUE!</v>
      </c>
      <c r="W213" s="240" t="e">
        <f t="shared" si="89"/>
        <v>#VALUE!</v>
      </c>
      <c r="X213" s="240" t="e">
        <f t="shared" si="89"/>
        <v>#VALUE!</v>
      </c>
      <c r="Y213" s="240" t="e">
        <f t="shared" si="89"/>
        <v>#VALUE!</v>
      </c>
      <c r="Z213" s="240" t="e">
        <f t="shared" si="89"/>
        <v>#VALUE!</v>
      </c>
      <c r="AA213" s="240" t="e">
        <f t="shared" si="89"/>
        <v>#VALUE!</v>
      </c>
      <c r="AB213" s="240" t="e">
        <f t="shared" si="89"/>
        <v>#VALUE!</v>
      </c>
      <c r="AC213" s="240" t="e">
        <f t="shared" si="89"/>
        <v>#VALUE!</v>
      </c>
      <c r="AD213" s="240" t="e">
        <f t="shared" si="89"/>
        <v>#VALUE!</v>
      </c>
      <c r="AE213" s="240" t="e">
        <f t="shared" si="89"/>
        <v>#VALUE!</v>
      </c>
      <c r="AF213" s="240" t="e">
        <f t="shared" si="89"/>
        <v>#VALUE!</v>
      </c>
      <c r="AG213" s="240" t="e">
        <f t="shared" si="89"/>
        <v>#VALUE!</v>
      </c>
      <c r="AH213" s="241" t="s">
        <v>179</v>
      </c>
      <c r="AI213" s="242">
        <f>_xlfn.AGGREGATE(9,6,C213:AG213)</f>
        <v>0</v>
      </c>
      <c r="AJ213" s="232"/>
    </row>
    <row r="214" spans="2:38" hidden="1" x14ac:dyDescent="0.15">
      <c r="B214" s="239" t="s">
        <v>210</v>
      </c>
      <c r="C214" s="243" t="e">
        <f>IF(AND(DAY(C203)&gt;=8,DAY(C203)&lt;=14,C204="土",OR(C209="休",C209="雨")),1,0)</f>
        <v>#VALUE!</v>
      </c>
      <c r="D214" s="243" t="e">
        <f>IF(AND(DAY(D203)&gt;=8,DAY(D203)&lt;=14,D204="土",OR(D209="休",D209="雨")),1,0)</f>
        <v>#VALUE!</v>
      </c>
      <c r="E214" s="243" t="e">
        <f t="shared" ref="E214:AG214" si="90">IF(AND(DAY(E203)&gt;=8,DAY(E203)&lt;=14,E204="土",OR(E209="休",E209="雨")),1,0)</f>
        <v>#VALUE!</v>
      </c>
      <c r="F214" s="243" t="e">
        <f t="shared" si="90"/>
        <v>#VALUE!</v>
      </c>
      <c r="G214" s="243" t="e">
        <f t="shared" si="90"/>
        <v>#VALUE!</v>
      </c>
      <c r="H214" s="243" t="e">
        <f t="shared" si="90"/>
        <v>#VALUE!</v>
      </c>
      <c r="I214" s="243" t="e">
        <f t="shared" si="90"/>
        <v>#VALUE!</v>
      </c>
      <c r="J214" s="243" t="e">
        <f t="shared" si="90"/>
        <v>#VALUE!</v>
      </c>
      <c r="K214" s="243" t="e">
        <f t="shared" si="90"/>
        <v>#VALUE!</v>
      </c>
      <c r="L214" s="243" t="e">
        <f t="shared" si="90"/>
        <v>#VALUE!</v>
      </c>
      <c r="M214" s="243" t="e">
        <f t="shared" si="90"/>
        <v>#VALUE!</v>
      </c>
      <c r="N214" s="243" t="e">
        <f t="shared" si="90"/>
        <v>#VALUE!</v>
      </c>
      <c r="O214" s="243" t="e">
        <f t="shared" si="90"/>
        <v>#VALUE!</v>
      </c>
      <c r="P214" s="243" t="e">
        <f t="shared" si="90"/>
        <v>#VALUE!</v>
      </c>
      <c r="Q214" s="243" t="e">
        <f t="shared" si="90"/>
        <v>#VALUE!</v>
      </c>
      <c r="R214" s="243" t="e">
        <f t="shared" si="90"/>
        <v>#VALUE!</v>
      </c>
      <c r="S214" s="243" t="e">
        <f t="shared" si="90"/>
        <v>#VALUE!</v>
      </c>
      <c r="T214" s="243" t="e">
        <f t="shared" si="90"/>
        <v>#VALUE!</v>
      </c>
      <c r="U214" s="243" t="e">
        <f t="shared" si="90"/>
        <v>#VALUE!</v>
      </c>
      <c r="V214" s="243" t="e">
        <f t="shared" si="90"/>
        <v>#VALUE!</v>
      </c>
      <c r="W214" s="243" t="e">
        <f t="shared" si="90"/>
        <v>#VALUE!</v>
      </c>
      <c r="X214" s="243" t="e">
        <f t="shared" si="90"/>
        <v>#VALUE!</v>
      </c>
      <c r="Y214" s="243" t="e">
        <f t="shared" si="90"/>
        <v>#VALUE!</v>
      </c>
      <c r="Z214" s="243" t="e">
        <f t="shared" si="90"/>
        <v>#VALUE!</v>
      </c>
      <c r="AA214" s="243" t="e">
        <f t="shared" si="90"/>
        <v>#VALUE!</v>
      </c>
      <c r="AB214" s="243" t="e">
        <f t="shared" si="90"/>
        <v>#VALUE!</v>
      </c>
      <c r="AC214" s="243" t="e">
        <f t="shared" si="90"/>
        <v>#VALUE!</v>
      </c>
      <c r="AD214" s="243" t="e">
        <f t="shared" si="90"/>
        <v>#VALUE!</v>
      </c>
      <c r="AE214" s="243" t="e">
        <f t="shared" si="90"/>
        <v>#VALUE!</v>
      </c>
      <c r="AF214" s="243" t="e">
        <f t="shared" si="90"/>
        <v>#VALUE!</v>
      </c>
      <c r="AG214" s="243" t="e">
        <f t="shared" si="90"/>
        <v>#VALUE!</v>
      </c>
      <c r="AH214" s="241" t="s">
        <v>180</v>
      </c>
      <c r="AI214" s="242">
        <f>_xlfn.AGGREGATE(9,6,C214:AG214)</f>
        <v>0</v>
      </c>
      <c r="AJ214" s="232"/>
    </row>
    <row r="216" spans="2:38" hidden="1" x14ac:dyDescent="0.15">
      <c r="C216" s="199" t="e">
        <f>YEAR(C219)</f>
        <v>#VALUE!</v>
      </c>
      <c r="D216" s="199" t="e">
        <f>MONTH(C219)</f>
        <v>#VALUE!</v>
      </c>
    </row>
    <row r="217" spans="2:38" x14ac:dyDescent="0.15">
      <c r="B217" s="203" t="s">
        <v>141</v>
      </c>
      <c r="C217" s="598" t="e">
        <f>C219</f>
        <v>#VALUE!</v>
      </c>
      <c r="D217" s="564"/>
      <c r="E217" s="564"/>
      <c r="F217" s="564"/>
      <c r="G217" s="564"/>
      <c r="H217" s="564"/>
      <c r="I217" s="564"/>
      <c r="J217" s="564"/>
      <c r="K217" s="564"/>
      <c r="L217" s="564"/>
      <c r="M217" s="564"/>
      <c r="N217" s="564"/>
      <c r="O217" s="564"/>
      <c r="P217" s="564"/>
      <c r="Q217" s="564"/>
      <c r="R217" s="564"/>
      <c r="S217" s="564"/>
      <c r="T217" s="564"/>
      <c r="U217" s="564"/>
      <c r="V217" s="564"/>
      <c r="W217" s="564"/>
      <c r="X217" s="564"/>
      <c r="Y217" s="564"/>
      <c r="Z217" s="564"/>
      <c r="AA217" s="564"/>
      <c r="AB217" s="564"/>
      <c r="AC217" s="564"/>
      <c r="AD217" s="564"/>
      <c r="AE217" s="564"/>
      <c r="AF217" s="564"/>
      <c r="AG217" s="564"/>
      <c r="AH217" s="564"/>
      <c r="AI217" s="565"/>
    </row>
    <row r="218" spans="2:38" hidden="1" x14ac:dyDescent="0.15">
      <c r="B218" s="245"/>
      <c r="C218" s="226" t="e">
        <f>DATE($C216,$D216,1)</f>
        <v>#VALUE!</v>
      </c>
      <c r="D218" s="226" t="e">
        <f t="shared" ref="D218:AG218" si="91">C218+1</f>
        <v>#VALUE!</v>
      </c>
      <c r="E218" s="226" t="e">
        <f t="shared" si="91"/>
        <v>#VALUE!</v>
      </c>
      <c r="F218" s="226" t="e">
        <f t="shared" si="91"/>
        <v>#VALUE!</v>
      </c>
      <c r="G218" s="226" t="e">
        <f t="shared" si="91"/>
        <v>#VALUE!</v>
      </c>
      <c r="H218" s="226" t="e">
        <f t="shared" si="91"/>
        <v>#VALUE!</v>
      </c>
      <c r="I218" s="226" t="e">
        <f t="shared" si="91"/>
        <v>#VALUE!</v>
      </c>
      <c r="J218" s="226" t="e">
        <f t="shared" si="91"/>
        <v>#VALUE!</v>
      </c>
      <c r="K218" s="226" t="e">
        <f t="shared" si="91"/>
        <v>#VALUE!</v>
      </c>
      <c r="L218" s="226" t="e">
        <f t="shared" si="91"/>
        <v>#VALUE!</v>
      </c>
      <c r="M218" s="226" t="e">
        <f t="shared" si="91"/>
        <v>#VALUE!</v>
      </c>
      <c r="N218" s="226" t="e">
        <f t="shared" si="91"/>
        <v>#VALUE!</v>
      </c>
      <c r="O218" s="226" t="e">
        <f t="shared" si="91"/>
        <v>#VALUE!</v>
      </c>
      <c r="P218" s="226" t="e">
        <f t="shared" si="91"/>
        <v>#VALUE!</v>
      </c>
      <c r="Q218" s="226" t="e">
        <f t="shared" si="91"/>
        <v>#VALUE!</v>
      </c>
      <c r="R218" s="226" t="e">
        <f t="shared" si="91"/>
        <v>#VALUE!</v>
      </c>
      <c r="S218" s="226" t="e">
        <f t="shared" si="91"/>
        <v>#VALUE!</v>
      </c>
      <c r="T218" s="226" t="e">
        <f t="shared" si="91"/>
        <v>#VALUE!</v>
      </c>
      <c r="U218" s="226" t="e">
        <f t="shared" si="91"/>
        <v>#VALUE!</v>
      </c>
      <c r="V218" s="226" t="e">
        <f t="shared" si="91"/>
        <v>#VALUE!</v>
      </c>
      <c r="W218" s="226" t="e">
        <f t="shared" si="91"/>
        <v>#VALUE!</v>
      </c>
      <c r="X218" s="226" t="e">
        <f t="shared" si="91"/>
        <v>#VALUE!</v>
      </c>
      <c r="Y218" s="226" t="e">
        <f t="shared" si="91"/>
        <v>#VALUE!</v>
      </c>
      <c r="Z218" s="226" t="e">
        <f t="shared" si="91"/>
        <v>#VALUE!</v>
      </c>
      <c r="AA218" s="226" t="e">
        <f t="shared" si="91"/>
        <v>#VALUE!</v>
      </c>
      <c r="AB218" s="226" t="e">
        <f t="shared" si="91"/>
        <v>#VALUE!</v>
      </c>
      <c r="AC218" s="226" t="e">
        <f t="shared" si="91"/>
        <v>#VALUE!</v>
      </c>
      <c r="AD218" s="226" t="e">
        <f t="shared" si="91"/>
        <v>#VALUE!</v>
      </c>
      <c r="AE218" s="226" t="e">
        <f t="shared" si="91"/>
        <v>#VALUE!</v>
      </c>
      <c r="AF218" s="226" t="e">
        <f t="shared" si="91"/>
        <v>#VALUE!</v>
      </c>
      <c r="AG218" s="226" t="e">
        <f t="shared" si="91"/>
        <v>#VALUE!</v>
      </c>
      <c r="AH218" s="246"/>
      <c r="AI218" s="247"/>
    </row>
    <row r="219" spans="2:38" x14ac:dyDescent="0.15">
      <c r="B219" s="248" t="s">
        <v>145</v>
      </c>
      <c r="C219" s="249" t="e">
        <f>IF(EDATE(C202,1)&gt;$G$6,"",EDATE(C202,1))</f>
        <v>#VALUE!</v>
      </c>
      <c r="D219" s="226" t="e">
        <f t="shared" ref="D219:AG219" si="92">IF(D218&gt;$G$6,"",IF(C219=EOMONTH(DATE($C216,$D216,1),0),"",IF(C219="","",C219+1)))</f>
        <v>#VALUE!</v>
      </c>
      <c r="E219" s="226" t="e">
        <f t="shared" si="92"/>
        <v>#VALUE!</v>
      </c>
      <c r="F219" s="226" t="e">
        <f t="shared" si="92"/>
        <v>#VALUE!</v>
      </c>
      <c r="G219" s="226" t="e">
        <f t="shared" si="92"/>
        <v>#VALUE!</v>
      </c>
      <c r="H219" s="226" t="e">
        <f t="shared" si="92"/>
        <v>#VALUE!</v>
      </c>
      <c r="I219" s="226" t="e">
        <f t="shared" si="92"/>
        <v>#VALUE!</v>
      </c>
      <c r="J219" s="226" t="e">
        <f t="shared" si="92"/>
        <v>#VALUE!</v>
      </c>
      <c r="K219" s="226" t="e">
        <f t="shared" si="92"/>
        <v>#VALUE!</v>
      </c>
      <c r="L219" s="226" t="e">
        <f t="shared" si="92"/>
        <v>#VALUE!</v>
      </c>
      <c r="M219" s="226" t="e">
        <f t="shared" si="92"/>
        <v>#VALUE!</v>
      </c>
      <c r="N219" s="226" t="e">
        <f t="shared" si="92"/>
        <v>#VALUE!</v>
      </c>
      <c r="O219" s="226" t="e">
        <f t="shared" si="92"/>
        <v>#VALUE!</v>
      </c>
      <c r="P219" s="226" t="e">
        <f t="shared" si="92"/>
        <v>#VALUE!</v>
      </c>
      <c r="Q219" s="226" t="e">
        <f t="shared" si="92"/>
        <v>#VALUE!</v>
      </c>
      <c r="R219" s="226" t="e">
        <f t="shared" si="92"/>
        <v>#VALUE!</v>
      </c>
      <c r="S219" s="226" t="e">
        <f t="shared" si="92"/>
        <v>#VALUE!</v>
      </c>
      <c r="T219" s="226" t="e">
        <f t="shared" si="92"/>
        <v>#VALUE!</v>
      </c>
      <c r="U219" s="226" t="e">
        <f t="shared" si="92"/>
        <v>#VALUE!</v>
      </c>
      <c r="V219" s="226" t="e">
        <f t="shared" si="92"/>
        <v>#VALUE!</v>
      </c>
      <c r="W219" s="226" t="e">
        <f t="shared" si="92"/>
        <v>#VALUE!</v>
      </c>
      <c r="X219" s="226" t="e">
        <f t="shared" si="92"/>
        <v>#VALUE!</v>
      </c>
      <c r="Y219" s="226" t="e">
        <f t="shared" si="92"/>
        <v>#VALUE!</v>
      </c>
      <c r="Z219" s="226" t="e">
        <f t="shared" si="92"/>
        <v>#VALUE!</v>
      </c>
      <c r="AA219" s="226" t="e">
        <f t="shared" si="92"/>
        <v>#VALUE!</v>
      </c>
      <c r="AB219" s="226" t="e">
        <f t="shared" si="92"/>
        <v>#VALUE!</v>
      </c>
      <c r="AC219" s="226" t="e">
        <f t="shared" si="92"/>
        <v>#VALUE!</v>
      </c>
      <c r="AD219" s="226" t="e">
        <f t="shared" si="92"/>
        <v>#VALUE!</v>
      </c>
      <c r="AE219" s="226" t="e">
        <f t="shared" si="92"/>
        <v>#VALUE!</v>
      </c>
      <c r="AF219" s="226" t="e">
        <f t="shared" si="92"/>
        <v>#VALUE!</v>
      </c>
      <c r="AG219" s="226" t="e">
        <f t="shared" si="92"/>
        <v>#VALUE!</v>
      </c>
      <c r="AH219" s="227" t="s">
        <v>177</v>
      </c>
      <c r="AI219" s="228">
        <f>+COUNTIFS(C220:AG220,"土",C221:AG221,"")+COUNTIFS(C220:AG220,"日",C221:AG221,"")</f>
        <v>0</v>
      </c>
    </row>
    <row r="220" spans="2:38" x14ac:dyDescent="0.15">
      <c r="B220" s="220" t="s">
        <v>65</v>
      </c>
      <c r="C220" s="229" t="str">
        <f>IFERROR(TEXT(WEEKDAY(+C219),"aaa"),"")</f>
        <v/>
      </c>
      <c r="D220" s="229" t="str">
        <f t="shared" ref="D220:AG220" si="93">IFERROR(TEXT(WEEKDAY(+D219),"aaa"),"")</f>
        <v/>
      </c>
      <c r="E220" s="229" t="str">
        <f t="shared" si="93"/>
        <v/>
      </c>
      <c r="F220" s="229" t="str">
        <f t="shared" si="93"/>
        <v/>
      </c>
      <c r="G220" s="229" t="str">
        <f t="shared" si="93"/>
        <v/>
      </c>
      <c r="H220" s="229" t="str">
        <f t="shared" si="93"/>
        <v/>
      </c>
      <c r="I220" s="229" t="str">
        <f t="shared" si="93"/>
        <v/>
      </c>
      <c r="J220" s="229" t="str">
        <f t="shared" si="93"/>
        <v/>
      </c>
      <c r="K220" s="229" t="str">
        <f t="shared" si="93"/>
        <v/>
      </c>
      <c r="L220" s="229" t="str">
        <f t="shared" si="93"/>
        <v/>
      </c>
      <c r="M220" s="229" t="str">
        <f t="shared" si="93"/>
        <v/>
      </c>
      <c r="N220" s="229" t="str">
        <f t="shared" si="93"/>
        <v/>
      </c>
      <c r="O220" s="229" t="str">
        <f t="shared" si="93"/>
        <v/>
      </c>
      <c r="P220" s="229" t="str">
        <f t="shared" si="93"/>
        <v/>
      </c>
      <c r="Q220" s="229" t="str">
        <f t="shared" si="93"/>
        <v/>
      </c>
      <c r="R220" s="229" t="str">
        <f t="shared" si="93"/>
        <v/>
      </c>
      <c r="S220" s="229" t="str">
        <f t="shared" si="93"/>
        <v/>
      </c>
      <c r="T220" s="229" t="str">
        <f t="shared" si="93"/>
        <v/>
      </c>
      <c r="U220" s="229" t="str">
        <f t="shared" si="93"/>
        <v/>
      </c>
      <c r="V220" s="229" t="str">
        <f t="shared" si="93"/>
        <v/>
      </c>
      <c r="W220" s="229" t="str">
        <f t="shared" si="93"/>
        <v/>
      </c>
      <c r="X220" s="229" t="str">
        <f t="shared" si="93"/>
        <v/>
      </c>
      <c r="Y220" s="229" t="str">
        <f t="shared" si="93"/>
        <v/>
      </c>
      <c r="Z220" s="229" t="str">
        <f t="shared" si="93"/>
        <v/>
      </c>
      <c r="AA220" s="229" t="str">
        <f t="shared" si="93"/>
        <v/>
      </c>
      <c r="AB220" s="229" t="str">
        <f t="shared" si="93"/>
        <v/>
      </c>
      <c r="AC220" s="229" t="str">
        <f t="shared" si="93"/>
        <v/>
      </c>
      <c r="AD220" s="229" t="str">
        <f t="shared" si="93"/>
        <v/>
      </c>
      <c r="AE220" s="229" t="str">
        <f t="shared" si="93"/>
        <v/>
      </c>
      <c r="AF220" s="229" t="str">
        <f t="shared" si="93"/>
        <v/>
      </c>
      <c r="AG220" s="229" t="str">
        <f t="shared" si="93"/>
        <v/>
      </c>
      <c r="AH220" s="227" t="s">
        <v>178</v>
      </c>
      <c r="AI220" s="228">
        <f>+COUNTIF(C221:AG221,"夏休")+COUNTIF(C221:AG221,"冬休")+COUNTIF(C221:AG221,"中止")</f>
        <v>0</v>
      </c>
    </row>
    <row r="221" spans="2:38" ht="13.5" customHeight="1" x14ac:dyDescent="0.15">
      <c r="B221" s="566" t="s">
        <v>149</v>
      </c>
      <c r="C221" s="568"/>
      <c r="D221" s="563"/>
      <c r="E221" s="563"/>
      <c r="F221" s="563"/>
      <c r="G221" s="563"/>
      <c r="H221" s="563"/>
      <c r="I221" s="563"/>
      <c r="J221" s="563"/>
      <c r="K221" s="563"/>
      <c r="L221" s="563"/>
      <c r="M221" s="563"/>
      <c r="N221" s="563"/>
      <c r="O221" s="563"/>
      <c r="P221" s="563"/>
      <c r="Q221" s="563"/>
      <c r="R221" s="563"/>
      <c r="S221" s="563"/>
      <c r="T221" s="563"/>
      <c r="U221" s="563"/>
      <c r="V221" s="563"/>
      <c r="W221" s="563"/>
      <c r="X221" s="563"/>
      <c r="Y221" s="563"/>
      <c r="Z221" s="563"/>
      <c r="AA221" s="563"/>
      <c r="AB221" s="563"/>
      <c r="AC221" s="563"/>
      <c r="AD221" s="563"/>
      <c r="AE221" s="563"/>
      <c r="AF221" s="563"/>
      <c r="AG221" s="589"/>
      <c r="AH221" s="230" t="s">
        <v>66</v>
      </c>
      <c r="AI221" s="231">
        <f>COUNT(C219:AG219)-AI220</f>
        <v>0</v>
      </c>
    </row>
    <row r="222" spans="2:38" ht="13.5" customHeight="1" x14ac:dyDescent="0.15">
      <c r="B222" s="567"/>
      <c r="C222" s="568"/>
      <c r="D222" s="563"/>
      <c r="E222" s="563"/>
      <c r="F222" s="563"/>
      <c r="G222" s="563"/>
      <c r="H222" s="563"/>
      <c r="I222" s="563"/>
      <c r="J222" s="563"/>
      <c r="K222" s="563"/>
      <c r="L222" s="563"/>
      <c r="M222" s="563"/>
      <c r="N222" s="563"/>
      <c r="O222" s="563"/>
      <c r="P222" s="563"/>
      <c r="Q222" s="563"/>
      <c r="R222" s="563"/>
      <c r="S222" s="563"/>
      <c r="T222" s="563"/>
      <c r="U222" s="563"/>
      <c r="V222" s="563"/>
      <c r="W222" s="563"/>
      <c r="X222" s="563"/>
      <c r="Y222" s="563"/>
      <c r="Z222" s="563"/>
      <c r="AA222" s="563"/>
      <c r="AB222" s="563"/>
      <c r="AC222" s="563"/>
      <c r="AD222" s="563"/>
      <c r="AE222" s="563"/>
      <c r="AF222" s="563"/>
      <c r="AG222" s="589"/>
      <c r="AH222" s="230" t="s">
        <v>67</v>
      </c>
      <c r="AI222" s="231">
        <f>+COUNTIF(C223:AG224,"休")</f>
        <v>0</v>
      </c>
      <c r="AJ222" s="232" t="e">
        <f>IF(AI223&gt;0.285,"",IF(AI222&lt;AI219,"←計画日数が足りません",""))</f>
        <v>#DIV/0!</v>
      </c>
    </row>
    <row r="223" spans="2:38" ht="13.5" customHeight="1" x14ac:dyDescent="0.15">
      <c r="B223" s="590" t="s">
        <v>60</v>
      </c>
      <c r="C223" s="591"/>
      <c r="D223" s="588"/>
      <c r="E223" s="588"/>
      <c r="F223" s="588"/>
      <c r="G223" s="588"/>
      <c r="H223" s="588"/>
      <c r="I223" s="588"/>
      <c r="J223" s="588"/>
      <c r="K223" s="588"/>
      <c r="L223" s="588"/>
      <c r="M223" s="588"/>
      <c r="N223" s="588"/>
      <c r="O223" s="588"/>
      <c r="P223" s="588"/>
      <c r="Q223" s="588"/>
      <c r="R223" s="588"/>
      <c r="S223" s="588"/>
      <c r="T223" s="588"/>
      <c r="U223" s="588"/>
      <c r="V223" s="588"/>
      <c r="W223" s="588"/>
      <c r="X223" s="588"/>
      <c r="Y223" s="588"/>
      <c r="Z223" s="588"/>
      <c r="AA223" s="588"/>
      <c r="AB223" s="588"/>
      <c r="AC223" s="588"/>
      <c r="AD223" s="588"/>
      <c r="AE223" s="588"/>
      <c r="AF223" s="588"/>
      <c r="AG223" s="606"/>
      <c r="AH223" s="230" t="s">
        <v>68</v>
      </c>
      <c r="AI223" s="233" t="e">
        <f>+AI222/AI221</f>
        <v>#DIV/0!</v>
      </c>
    </row>
    <row r="224" spans="2:38" x14ac:dyDescent="0.15">
      <c r="B224" s="590"/>
      <c r="C224" s="591"/>
      <c r="D224" s="588"/>
      <c r="E224" s="588"/>
      <c r="F224" s="588"/>
      <c r="G224" s="588"/>
      <c r="H224" s="588"/>
      <c r="I224" s="588"/>
      <c r="J224" s="588"/>
      <c r="K224" s="588"/>
      <c r="L224" s="588"/>
      <c r="M224" s="588"/>
      <c r="N224" s="588"/>
      <c r="O224" s="588"/>
      <c r="P224" s="588"/>
      <c r="Q224" s="588"/>
      <c r="R224" s="588"/>
      <c r="S224" s="588"/>
      <c r="T224" s="588"/>
      <c r="U224" s="588"/>
      <c r="V224" s="588"/>
      <c r="W224" s="588"/>
      <c r="X224" s="588"/>
      <c r="Y224" s="588"/>
      <c r="Z224" s="588"/>
      <c r="AA224" s="588"/>
      <c r="AB224" s="588"/>
      <c r="AC224" s="588"/>
      <c r="AD224" s="588"/>
      <c r="AE224" s="588"/>
      <c r="AF224" s="588"/>
      <c r="AG224" s="606"/>
      <c r="AH224" s="230" t="s">
        <v>57</v>
      </c>
      <c r="AI224" s="231">
        <f>+COUNTA(C225:AG226)</f>
        <v>0</v>
      </c>
    </row>
    <row r="225" spans="2:38" x14ac:dyDescent="0.15">
      <c r="B225" s="594" t="s">
        <v>62</v>
      </c>
      <c r="C225" s="596"/>
      <c r="D225" s="592"/>
      <c r="E225" s="592"/>
      <c r="F225" s="592"/>
      <c r="G225" s="592"/>
      <c r="H225" s="592"/>
      <c r="I225" s="592"/>
      <c r="J225" s="592"/>
      <c r="K225" s="592"/>
      <c r="L225" s="592"/>
      <c r="M225" s="592"/>
      <c r="N225" s="592"/>
      <c r="O225" s="592"/>
      <c r="P225" s="592"/>
      <c r="Q225" s="592"/>
      <c r="R225" s="592"/>
      <c r="S225" s="592"/>
      <c r="T225" s="592"/>
      <c r="U225" s="592"/>
      <c r="V225" s="592"/>
      <c r="W225" s="592"/>
      <c r="X225" s="592"/>
      <c r="Y225" s="592"/>
      <c r="Z225" s="592"/>
      <c r="AA225" s="592"/>
      <c r="AB225" s="592"/>
      <c r="AC225" s="592"/>
      <c r="AD225" s="592"/>
      <c r="AE225" s="592"/>
      <c r="AF225" s="592"/>
      <c r="AG225" s="609"/>
      <c r="AH225" s="234" t="s">
        <v>69</v>
      </c>
      <c r="AI225" s="235" t="e">
        <f>+AI224/AI221</f>
        <v>#DIV/0!</v>
      </c>
      <c r="AL225" s="199">
        <f>+COUNTIF(C223:AG224,"休")</f>
        <v>0</v>
      </c>
    </row>
    <row r="226" spans="2:38" x14ac:dyDescent="0.15">
      <c r="B226" s="595"/>
      <c r="C226" s="597"/>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93"/>
      <c r="AE226" s="593"/>
      <c r="AF226" s="593"/>
      <c r="AG226" s="610"/>
      <c r="AH226" s="236" t="s">
        <v>153</v>
      </c>
      <c r="AI226" s="237" t="str">
        <f>IF(7&gt;AI221,"対象外",IF(AI224&gt;=AI219,"OK","NG"))</f>
        <v>対象外</v>
      </c>
      <c r="AJ226" s="232" t="str">
        <f>IF(AI226="対象外","←７日間に満たない期間は達成判定の対象外",IF(AI226="NG","←月単位未達成","←月単位達成"))</f>
        <v>←７日間に満たない期間は達成判定の対象外</v>
      </c>
      <c r="AL226" s="238" t="str">
        <f>IF(7&gt;AI221,"対象外",IF(AL225&gt;=AI219,"OK","NG"))</f>
        <v>対象外</v>
      </c>
    </row>
    <row r="227" spans="2:38" hidden="1" x14ac:dyDescent="0.15">
      <c r="B227" s="239" t="s">
        <v>207</v>
      </c>
      <c r="C227" s="240" t="e">
        <f t="shared" ref="C227:AG227" si="94">IF(AND(DAY(C219)&gt;=22,DAY(C219)&lt;=28,C220="土"),1,0)</f>
        <v>#VALUE!</v>
      </c>
      <c r="D227" s="240" t="e">
        <f t="shared" si="94"/>
        <v>#VALUE!</v>
      </c>
      <c r="E227" s="240" t="e">
        <f t="shared" si="94"/>
        <v>#VALUE!</v>
      </c>
      <c r="F227" s="240" t="e">
        <f t="shared" si="94"/>
        <v>#VALUE!</v>
      </c>
      <c r="G227" s="240" t="e">
        <f t="shared" si="94"/>
        <v>#VALUE!</v>
      </c>
      <c r="H227" s="240" t="e">
        <f t="shared" si="94"/>
        <v>#VALUE!</v>
      </c>
      <c r="I227" s="240" t="e">
        <f t="shared" si="94"/>
        <v>#VALUE!</v>
      </c>
      <c r="J227" s="240" t="e">
        <f t="shared" si="94"/>
        <v>#VALUE!</v>
      </c>
      <c r="K227" s="240" t="e">
        <f t="shared" si="94"/>
        <v>#VALUE!</v>
      </c>
      <c r="L227" s="240" t="e">
        <f t="shared" si="94"/>
        <v>#VALUE!</v>
      </c>
      <c r="M227" s="240" t="e">
        <f t="shared" si="94"/>
        <v>#VALUE!</v>
      </c>
      <c r="N227" s="240" t="e">
        <f t="shared" si="94"/>
        <v>#VALUE!</v>
      </c>
      <c r="O227" s="240" t="e">
        <f t="shared" si="94"/>
        <v>#VALUE!</v>
      </c>
      <c r="P227" s="240" t="e">
        <f t="shared" si="94"/>
        <v>#VALUE!</v>
      </c>
      <c r="Q227" s="240" t="e">
        <f t="shared" si="94"/>
        <v>#VALUE!</v>
      </c>
      <c r="R227" s="240" t="e">
        <f t="shared" si="94"/>
        <v>#VALUE!</v>
      </c>
      <c r="S227" s="240" t="e">
        <f t="shared" si="94"/>
        <v>#VALUE!</v>
      </c>
      <c r="T227" s="240" t="e">
        <f t="shared" si="94"/>
        <v>#VALUE!</v>
      </c>
      <c r="U227" s="240" t="e">
        <f t="shared" si="94"/>
        <v>#VALUE!</v>
      </c>
      <c r="V227" s="240" t="e">
        <f t="shared" si="94"/>
        <v>#VALUE!</v>
      </c>
      <c r="W227" s="240" t="e">
        <f t="shared" si="94"/>
        <v>#VALUE!</v>
      </c>
      <c r="X227" s="240" t="e">
        <f t="shared" si="94"/>
        <v>#VALUE!</v>
      </c>
      <c r="Y227" s="240" t="e">
        <f t="shared" si="94"/>
        <v>#VALUE!</v>
      </c>
      <c r="Z227" s="240" t="e">
        <f t="shared" si="94"/>
        <v>#VALUE!</v>
      </c>
      <c r="AA227" s="240" t="e">
        <f t="shared" si="94"/>
        <v>#VALUE!</v>
      </c>
      <c r="AB227" s="240" t="e">
        <f t="shared" si="94"/>
        <v>#VALUE!</v>
      </c>
      <c r="AC227" s="240" t="e">
        <f t="shared" si="94"/>
        <v>#VALUE!</v>
      </c>
      <c r="AD227" s="240" t="e">
        <f t="shared" si="94"/>
        <v>#VALUE!</v>
      </c>
      <c r="AE227" s="240" t="e">
        <f t="shared" si="94"/>
        <v>#VALUE!</v>
      </c>
      <c r="AF227" s="240" t="e">
        <f t="shared" si="94"/>
        <v>#VALUE!</v>
      </c>
      <c r="AG227" s="240" t="e">
        <f t="shared" si="94"/>
        <v>#VALUE!</v>
      </c>
      <c r="AH227" s="241" t="s">
        <v>179</v>
      </c>
      <c r="AI227" s="242">
        <f>_xlfn.AGGREGATE(9,6,C227:AG227)</f>
        <v>0</v>
      </c>
      <c r="AJ227" s="232"/>
    </row>
    <row r="228" spans="2:38" hidden="1" x14ac:dyDescent="0.15">
      <c r="B228" s="239" t="s">
        <v>208</v>
      </c>
      <c r="C228" s="243" t="e">
        <f t="shared" ref="C228:AG228" si="95">IF(AND(DAY(C219)&gt;=22,DAY(C219)&lt;=28,C220="土",OR(C225="休",C225="雨")),1,0)</f>
        <v>#VALUE!</v>
      </c>
      <c r="D228" s="243" t="e">
        <f t="shared" si="95"/>
        <v>#VALUE!</v>
      </c>
      <c r="E228" s="243" t="e">
        <f t="shared" si="95"/>
        <v>#VALUE!</v>
      </c>
      <c r="F228" s="243" t="e">
        <f t="shared" si="95"/>
        <v>#VALUE!</v>
      </c>
      <c r="G228" s="243" t="e">
        <f t="shared" si="95"/>
        <v>#VALUE!</v>
      </c>
      <c r="H228" s="243" t="e">
        <f t="shared" si="95"/>
        <v>#VALUE!</v>
      </c>
      <c r="I228" s="243" t="e">
        <f t="shared" si="95"/>
        <v>#VALUE!</v>
      </c>
      <c r="J228" s="243" t="e">
        <f t="shared" si="95"/>
        <v>#VALUE!</v>
      </c>
      <c r="K228" s="243" t="e">
        <f t="shared" si="95"/>
        <v>#VALUE!</v>
      </c>
      <c r="L228" s="243" t="e">
        <f t="shared" si="95"/>
        <v>#VALUE!</v>
      </c>
      <c r="M228" s="243" t="e">
        <f t="shared" si="95"/>
        <v>#VALUE!</v>
      </c>
      <c r="N228" s="243" t="e">
        <f t="shared" si="95"/>
        <v>#VALUE!</v>
      </c>
      <c r="O228" s="243" t="e">
        <f t="shared" si="95"/>
        <v>#VALUE!</v>
      </c>
      <c r="P228" s="243" t="e">
        <f t="shared" si="95"/>
        <v>#VALUE!</v>
      </c>
      <c r="Q228" s="243" t="e">
        <f t="shared" si="95"/>
        <v>#VALUE!</v>
      </c>
      <c r="R228" s="243" t="e">
        <f t="shared" si="95"/>
        <v>#VALUE!</v>
      </c>
      <c r="S228" s="243" t="e">
        <f t="shared" si="95"/>
        <v>#VALUE!</v>
      </c>
      <c r="T228" s="243" t="e">
        <f t="shared" si="95"/>
        <v>#VALUE!</v>
      </c>
      <c r="U228" s="243" t="e">
        <f t="shared" si="95"/>
        <v>#VALUE!</v>
      </c>
      <c r="V228" s="243" t="e">
        <f t="shared" si="95"/>
        <v>#VALUE!</v>
      </c>
      <c r="W228" s="243" t="e">
        <f t="shared" si="95"/>
        <v>#VALUE!</v>
      </c>
      <c r="X228" s="243" t="e">
        <f t="shared" si="95"/>
        <v>#VALUE!</v>
      </c>
      <c r="Y228" s="243" t="e">
        <f t="shared" si="95"/>
        <v>#VALUE!</v>
      </c>
      <c r="Z228" s="243" t="e">
        <f t="shared" si="95"/>
        <v>#VALUE!</v>
      </c>
      <c r="AA228" s="243" t="e">
        <f t="shared" si="95"/>
        <v>#VALUE!</v>
      </c>
      <c r="AB228" s="243" t="e">
        <f t="shared" si="95"/>
        <v>#VALUE!</v>
      </c>
      <c r="AC228" s="243" t="e">
        <f t="shared" si="95"/>
        <v>#VALUE!</v>
      </c>
      <c r="AD228" s="243" t="e">
        <f t="shared" si="95"/>
        <v>#VALUE!</v>
      </c>
      <c r="AE228" s="243" t="e">
        <f t="shared" si="95"/>
        <v>#VALUE!</v>
      </c>
      <c r="AF228" s="243" t="e">
        <f t="shared" si="95"/>
        <v>#VALUE!</v>
      </c>
      <c r="AG228" s="243" t="e">
        <f t="shared" si="95"/>
        <v>#VALUE!</v>
      </c>
      <c r="AH228" s="241" t="s">
        <v>180</v>
      </c>
      <c r="AI228" s="242">
        <f>_xlfn.AGGREGATE(9,6,C228:AG228)</f>
        <v>0</v>
      </c>
      <c r="AJ228" s="232"/>
    </row>
    <row r="229" spans="2:38" hidden="1" x14ac:dyDescent="0.15">
      <c r="B229" s="239" t="s">
        <v>209</v>
      </c>
      <c r="C229" s="240" t="e">
        <f>IF(AND(DAY(C219)&gt;=8,DAY(C219)&lt;=14,C220="土"),1,0)</f>
        <v>#VALUE!</v>
      </c>
      <c r="D229" s="240" t="e">
        <f>IF(AND(DAY(D219)&gt;=8,DAY(D219)&lt;=14,D220="土"),1,0)</f>
        <v>#VALUE!</v>
      </c>
      <c r="E229" s="240" t="e">
        <f t="shared" ref="E229:AG229" si="96">IF(AND(DAY(E219)&gt;=8,DAY(E219)&lt;=14,E220="土"),1,0)</f>
        <v>#VALUE!</v>
      </c>
      <c r="F229" s="240" t="e">
        <f>IF(AND(DAY(F219)&gt;=8,DAY(F219)&lt;=14,F220="土"),1,0)</f>
        <v>#VALUE!</v>
      </c>
      <c r="G229" s="240" t="e">
        <f>IF(AND(DAY(G219)&gt;=8,DAY(G219)&lt;=14,G220="土"),1,0)</f>
        <v>#VALUE!</v>
      </c>
      <c r="H229" s="240" t="e">
        <f t="shared" si="96"/>
        <v>#VALUE!</v>
      </c>
      <c r="I229" s="240" t="e">
        <f t="shared" si="96"/>
        <v>#VALUE!</v>
      </c>
      <c r="J229" s="240" t="e">
        <f t="shared" si="96"/>
        <v>#VALUE!</v>
      </c>
      <c r="K229" s="240" t="e">
        <f t="shared" si="96"/>
        <v>#VALUE!</v>
      </c>
      <c r="L229" s="240" t="e">
        <f t="shared" si="96"/>
        <v>#VALUE!</v>
      </c>
      <c r="M229" s="240" t="e">
        <f t="shared" si="96"/>
        <v>#VALUE!</v>
      </c>
      <c r="N229" s="240" t="e">
        <f t="shared" si="96"/>
        <v>#VALUE!</v>
      </c>
      <c r="O229" s="240" t="e">
        <f t="shared" si="96"/>
        <v>#VALUE!</v>
      </c>
      <c r="P229" s="240" t="e">
        <f t="shared" si="96"/>
        <v>#VALUE!</v>
      </c>
      <c r="Q229" s="240" t="e">
        <f t="shared" si="96"/>
        <v>#VALUE!</v>
      </c>
      <c r="R229" s="240" t="e">
        <f t="shared" si="96"/>
        <v>#VALUE!</v>
      </c>
      <c r="S229" s="240" t="e">
        <f t="shared" si="96"/>
        <v>#VALUE!</v>
      </c>
      <c r="T229" s="240" t="e">
        <f t="shared" si="96"/>
        <v>#VALUE!</v>
      </c>
      <c r="U229" s="240" t="e">
        <f t="shared" si="96"/>
        <v>#VALUE!</v>
      </c>
      <c r="V229" s="240" t="e">
        <f t="shared" si="96"/>
        <v>#VALUE!</v>
      </c>
      <c r="W229" s="240" t="e">
        <f t="shared" si="96"/>
        <v>#VALUE!</v>
      </c>
      <c r="X229" s="240" t="e">
        <f t="shared" si="96"/>
        <v>#VALUE!</v>
      </c>
      <c r="Y229" s="240" t="e">
        <f t="shared" si="96"/>
        <v>#VALUE!</v>
      </c>
      <c r="Z229" s="240" t="e">
        <f t="shared" si="96"/>
        <v>#VALUE!</v>
      </c>
      <c r="AA229" s="240" t="e">
        <f t="shared" si="96"/>
        <v>#VALUE!</v>
      </c>
      <c r="AB229" s="240" t="e">
        <f t="shared" si="96"/>
        <v>#VALUE!</v>
      </c>
      <c r="AC229" s="240" t="e">
        <f t="shared" si="96"/>
        <v>#VALUE!</v>
      </c>
      <c r="AD229" s="240" t="e">
        <f t="shared" si="96"/>
        <v>#VALUE!</v>
      </c>
      <c r="AE229" s="240" t="e">
        <f t="shared" si="96"/>
        <v>#VALUE!</v>
      </c>
      <c r="AF229" s="240" t="e">
        <f t="shared" si="96"/>
        <v>#VALUE!</v>
      </c>
      <c r="AG229" s="240" t="e">
        <f t="shared" si="96"/>
        <v>#VALUE!</v>
      </c>
      <c r="AH229" s="241" t="s">
        <v>179</v>
      </c>
      <c r="AI229" s="242">
        <f>_xlfn.AGGREGATE(9,6,C229:AG229)</f>
        <v>0</v>
      </c>
      <c r="AJ229" s="232"/>
    </row>
    <row r="230" spans="2:38" hidden="1" x14ac:dyDescent="0.15">
      <c r="B230" s="239" t="s">
        <v>210</v>
      </c>
      <c r="C230" s="243" t="e">
        <f>IF(AND(DAY(C219)&gt;=8,DAY(C219)&lt;=14,C220="土",OR(C225="休",C225="雨")),1,0)</f>
        <v>#VALUE!</v>
      </c>
      <c r="D230" s="243" t="e">
        <f>IF(AND(DAY(D219)&gt;=8,DAY(D219)&lt;=14,D220="土",OR(D225="休",D225="雨")),1,0)</f>
        <v>#VALUE!</v>
      </c>
      <c r="E230" s="243" t="e">
        <f t="shared" ref="E230:AG230" si="97">IF(AND(DAY(E219)&gt;=8,DAY(E219)&lt;=14,E220="土",OR(E225="休",E225="雨")),1,0)</f>
        <v>#VALUE!</v>
      </c>
      <c r="F230" s="243" t="e">
        <f>IF(AND(DAY(F219)&gt;=8,DAY(F219)&lt;=14,F220="土",OR(F225="休",F225="雨")),1,0)</f>
        <v>#VALUE!</v>
      </c>
      <c r="G230" s="243" t="e">
        <f>IF(AND(DAY(G219)&gt;=8,DAY(G219)&lt;=14,G220="土",OR(G225="休",G225="雨")),1,0)</f>
        <v>#VALUE!</v>
      </c>
      <c r="H230" s="243" t="e">
        <f t="shared" si="97"/>
        <v>#VALUE!</v>
      </c>
      <c r="I230" s="243" t="e">
        <f t="shared" si="97"/>
        <v>#VALUE!</v>
      </c>
      <c r="J230" s="243" t="e">
        <f t="shared" si="97"/>
        <v>#VALUE!</v>
      </c>
      <c r="K230" s="243" t="e">
        <f t="shared" si="97"/>
        <v>#VALUE!</v>
      </c>
      <c r="L230" s="243" t="e">
        <f t="shared" si="97"/>
        <v>#VALUE!</v>
      </c>
      <c r="M230" s="243" t="e">
        <f t="shared" si="97"/>
        <v>#VALUE!</v>
      </c>
      <c r="N230" s="243" t="e">
        <f t="shared" si="97"/>
        <v>#VALUE!</v>
      </c>
      <c r="O230" s="243" t="e">
        <f t="shared" si="97"/>
        <v>#VALUE!</v>
      </c>
      <c r="P230" s="243" t="e">
        <f t="shared" si="97"/>
        <v>#VALUE!</v>
      </c>
      <c r="Q230" s="243" t="e">
        <f t="shared" si="97"/>
        <v>#VALUE!</v>
      </c>
      <c r="R230" s="243" t="e">
        <f t="shared" si="97"/>
        <v>#VALUE!</v>
      </c>
      <c r="S230" s="243" t="e">
        <f t="shared" si="97"/>
        <v>#VALUE!</v>
      </c>
      <c r="T230" s="243" t="e">
        <f t="shared" si="97"/>
        <v>#VALUE!</v>
      </c>
      <c r="U230" s="243" t="e">
        <f t="shared" si="97"/>
        <v>#VALUE!</v>
      </c>
      <c r="V230" s="243" t="e">
        <f t="shared" si="97"/>
        <v>#VALUE!</v>
      </c>
      <c r="W230" s="243" t="e">
        <f t="shared" si="97"/>
        <v>#VALUE!</v>
      </c>
      <c r="X230" s="243" t="e">
        <f t="shared" si="97"/>
        <v>#VALUE!</v>
      </c>
      <c r="Y230" s="243" t="e">
        <f t="shared" si="97"/>
        <v>#VALUE!</v>
      </c>
      <c r="Z230" s="243" t="e">
        <f t="shared" si="97"/>
        <v>#VALUE!</v>
      </c>
      <c r="AA230" s="243" t="e">
        <f t="shared" si="97"/>
        <v>#VALUE!</v>
      </c>
      <c r="AB230" s="243" t="e">
        <f t="shared" si="97"/>
        <v>#VALUE!</v>
      </c>
      <c r="AC230" s="243" t="e">
        <f t="shared" si="97"/>
        <v>#VALUE!</v>
      </c>
      <c r="AD230" s="243" t="e">
        <f t="shared" si="97"/>
        <v>#VALUE!</v>
      </c>
      <c r="AE230" s="243" t="e">
        <f t="shared" si="97"/>
        <v>#VALUE!</v>
      </c>
      <c r="AF230" s="243" t="e">
        <f t="shared" si="97"/>
        <v>#VALUE!</v>
      </c>
      <c r="AG230" s="243" t="e">
        <f t="shared" si="97"/>
        <v>#VALUE!</v>
      </c>
      <c r="AH230" s="241" t="s">
        <v>180</v>
      </c>
      <c r="AI230" s="242">
        <f>_xlfn.AGGREGATE(9,6,C230:AG230)</f>
        <v>0</v>
      </c>
      <c r="AJ230" s="232"/>
    </row>
    <row r="232" spans="2:38" hidden="1" x14ac:dyDescent="0.15">
      <c r="C232" s="199" t="e">
        <f>YEAR(C235)</f>
        <v>#VALUE!</v>
      </c>
      <c r="D232" s="199" t="e">
        <f>MONTH(C235)</f>
        <v>#VALUE!</v>
      </c>
    </row>
    <row r="233" spans="2:38" x14ac:dyDescent="0.15">
      <c r="B233" s="203" t="s">
        <v>141</v>
      </c>
      <c r="C233" s="598" t="e">
        <f>C235</f>
        <v>#VALUE!</v>
      </c>
      <c r="D233" s="564"/>
      <c r="E233" s="564"/>
      <c r="F233" s="564"/>
      <c r="G233" s="564"/>
      <c r="H233" s="564"/>
      <c r="I233" s="564"/>
      <c r="J233" s="564"/>
      <c r="K233" s="564"/>
      <c r="L233" s="564"/>
      <c r="M233" s="564"/>
      <c r="N233" s="564"/>
      <c r="O233" s="564"/>
      <c r="P233" s="564"/>
      <c r="Q233" s="564"/>
      <c r="R233" s="564"/>
      <c r="S233" s="564"/>
      <c r="T233" s="564"/>
      <c r="U233" s="564"/>
      <c r="V233" s="564"/>
      <c r="W233" s="564"/>
      <c r="X233" s="564"/>
      <c r="Y233" s="564"/>
      <c r="Z233" s="564"/>
      <c r="AA233" s="564"/>
      <c r="AB233" s="564"/>
      <c r="AC233" s="564"/>
      <c r="AD233" s="564"/>
      <c r="AE233" s="564"/>
      <c r="AF233" s="564"/>
      <c r="AG233" s="564"/>
      <c r="AH233" s="564"/>
      <c r="AI233" s="565"/>
    </row>
    <row r="234" spans="2:38" hidden="1" x14ac:dyDescent="0.15">
      <c r="B234" s="245"/>
      <c r="C234" s="226" t="e">
        <f>DATE($C232,$D232,1)</f>
        <v>#VALUE!</v>
      </c>
      <c r="D234" s="226" t="e">
        <f t="shared" ref="D234:AG234" si="98">C234+1</f>
        <v>#VALUE!</v>
      </c>
      <c r="E234" s="226" t="e">
        <f t="shared" si="98"/>
        <v>#VALUE!</v>
      </c>
      <c r="F234" s="226" t="e">
        <f t="shared" si="98"/>
        <v>#VALUE!</v>
      </c>
      <c r="G234" s="226" t="e">
        <f t="shared" si="98"/>
        <v>#VALUE!</v>
      </c>
      <c r="H234" s="226" t="e">
        <f t="shared" si="98"/>
        <v>#VALUE!</v>
      </c>
      <c r="I234" s="226" t="e">
        <f t="shared" si="98"/>
        <v>#VALUE!</v>
      </c>
      <c r="J234" s="226" t="e">
        <f t="shared" si="98"/>
        <v>#VALUE!</v>
      </c>
      <c r="K234" s="226" t="e">
        <f t="shared" si="98"/>
        <v>#VALUE!</v>
      </c>
      <c r="L234" s="226" t="e">
        <f t="shared" si="98"/>
        <v>#VALUE!</v>
      </c>
      <c r="M234" s="226" t="e">
        <f t="shared" si="98"/>
        <v>#VALUE!</v>
      </c>
      <c r="N234" s="226" t="e">
        <f t="shared" si="98"/>
        <v>#VALUE!</v>
      </c>
      <c r="O234" s="226" t="e">
        <f t="shared" si="98"/>
        <v>#VALUE!</v>
      </c>
      <c r="P234" s="226" t="e">
        <f t="shared" si="98"/>
        <v>#VALUE!</v>
      </c>
      <c r="Q234" s="226" t="e">
        <f t="shared" si="98"/>
        <v>#VALUE!</v>
      </c>
      <c r="R234" s="226" t="e">
        <f t="shared" si="98"/>
        <v>#VALUE!</v>
      </c>
      <c r="S234" s="226" t="e">
        <f t="shared" si="98"/>
        <v>#VALUE!</v>
      </c>
      <c r="T234" s="226" t="e">
        <f t="shared" si="98"/>
        <v>#VALUE!</v>
      </c>
      <c r="U234" s="226" t="e">
        <f t="shared" si="98"/>
        <v>#VALUE!</v>
      </c>
      <c r="V234" s="226" t="e">
        <f t="shared" si="98"/>
        <v>#VALUE!</v>
      </c>
      <c r="W234" s="226" t="e">
        <f t="shared" si="98"/>
        <v>#VALUE!</v>
      </c>
      <c r="X234" s="226" t="e">
        <f t="shared" si="98"/>
        <v>#VALUE!</v>
      </c>
      <c r="Y234" s="226" t="e">
        <f t="shared" si="98"/>
        <v>#VALUE!</v>
      </c>
      <c r="Z234" s="226" t="e">
        <f t="shared" si="98"/>
        <v>#VALUE!</v>
      </c>
      <c r="AA234" s="226" t="e">
        <f t="shared" si="98"/>
        <v>#VALUE!</v>
      </c>
      <c r="AB234" s="226" t="e">
        <f t="shared" si="98"/>
        <v>#VALUE!</v>
      </c>
      <c r="AC234" s="226" t="e">
        <f t="shared" si="98"/>
        <v>#VALUE!</v>
      </c>
      <c r="AD234" s="226" t="e">
        <f t="shared" si="98"/>
        <v>#VALUE!</v>
      </c>
      <c r="AE234" s="226" t="e">
        <f t="shared" si="98"/>
        <v>#VALUE!</v>
      </c>
      <c r="AF234" s="226" t="e">
        <f t="shared" si="98"/>
        <v>#VALUE!</v>
      </c>
      <c r="AG234" s="226" t="e">
        <f t="shared" si="98"/>
        <v>#VALUE!</v>
      </c>
      <c r="AH234" s="246"/>
      <c r="AI234" s="247"/>
    </row>
    <row r="235" spans="2:38" x14ac:dyDescent="0.15">
      <c r="B235" s="248" t="s">
        <v>145</v>
      </c>
      <c r="C235" s="249" t="e">
        <f>IF(EDATE(C218,1)&gt;$G$6,"",EDATE(C218,1))</f>
        <v>#VALUE!</v>
      </c>
      <c r="D235" s="226" t="e">
        <f t="shared" ref="D235:AG235" si="99">IF(D234&gt;$G$6,"",IF(C235=EOMONTH(DATE($C232,$D232,1),0),"",IF(C235="","",C235+1)))</f>
        <v>#VALUE!</v>
      </c>
      <c r="E235" s="226" t="e">
        <f t="shared" si="99"/>
        <v>#VALUE!</v>
      </c>
      <c r="F235" s="226" t="e">
        <f t="shared" si="99"/>
        <v>#VALUE!</v>
      </c>
      <c r="G235" s="226" t="e">
        <f t="shared" si="99"/>
        <v>#VALUE!</v>
      </c>
      <c r="H235" s="226" t="e">
        <f t="shared" si="99"/>
        <v>#VALUE!</v>
      </c>
      <c r="I235" s="226" t="e">
        <f t="shared" si="99"/>
        <v>#VALUE!</v>
      </c>
      <c r="J235" s="226" t="e">
        <f t="shared" si="99"/>
        <v>#VALUE!</v>
      </c>
      <c r="K235" s="226" t="e">
        <f t="shared" si="99"/>
        <v>#VALUE!</v>
      </c>
      <c r="L235" s="226" t="e">
        <f t="shared" si="99"/>
        <v>#VALUE!</v>
      </c>
      <c r="M235" s="226" t="e">
        <f t="shared" si="99"/>
        <v>#VALUE!</v>
      </c>
      <c r="N235" s="226" t="e">
        <f t="shared" si="99"/>
        <v>#VALUE!</v>
      </c>
      <c r="O235" s="226" t="e">
        <f t="shared" si="99"/>
        <v>#VALUE!</v>
      </c>
      <c r="P235" s="226" t="e">
        <f t="shared" si="99"/>
        <v>#VALUE!</v>
      </c>
      <c r="Q235" s="226" t="e">
        <f t="shared" si="99"/>
        <v>#VALUE!</v>
      </c>
      <c r="R235" s="226" t="e">
        <f t="shared" si="99"/>
        <v>#VALUE!</v>
      </c>
      <c r="S235" s="226" t="e">
        <f t="shared" si="99"/>
        <v>#VALUE!</v>
      </c>
      <c r="T235" s="226" t="e">
        <f t="shared" si="99"/>
        <v>#VALUE!</v>
      </c>
      <c r="U235" s="226" t="e">
        <f t="shared" si="99"/>
        <v>#VALUE!</v>
      </c>
      <c r="V235" s="226" t="e">
        <f t="shared" si="99"/>
        <v>#VALUE!</v>
      </c>
      <c r="W235" s="226" t="e">
        <f t="shared" si="99"/>
        <v>#VALUE!</v>
      </c>
      <c r="X235" s="226" t="e">
        <f t="shared" si="99"/>
        <v>#VALUE!</v>
      </c>
      <c r="Y235" s="226" t="e">
        <f t="shared" si="99"/>
        <v>#VALUE!</v>
      </c>
      <c r="Z235" s="226" t="e">
        <f t="shared" si="99"/>
        <v>#VALUE!</v>
      </c>
      <c r="AA235" s="226" t="e">
        <f t="shared" si="99"/>
        <v>#VALUE!</v>
      </c>
      <c r="AB235" s="226" t="e">
        <f t="shared" si="99"/>
        <v>#VALUE!</v>
      </c>
      <c r="AC235" s="226" t="e">
        <f t="shared" si="99"/>
        <v>#VALUE!</v>
      </c>
      <c r="AD235" s="226" t="e">
        <f t="shared" si="99"/>
        <v>#VALUE!</v>
      </c>
      <c r="AE235" s="226" t="e">
        <f t="shared" si="99"/>
        <v>#VALUE!</v>
      </c>
      <c r="AF235" s="226" t="e">
        <f t="shared" si="99"/>
        <v>#VALUE!</v>
      </c>
      <c r="AG235" s="226" t="e">
        <f t="shared" si="99"/>
        <v>#VALUE!</v>
      </c>
      <c r="AH235" s="227" t="s">
        <v>177</v>
      </c>
      <c r="AI235" s="228">
        <f>+COUNTIFS(C236:AG236,"土",C237:AG237,"")+COUNTIFS(C236:AG236,"日",C237:AG237,"")</f>
        <v>0</v>
      </c>
    </row>
    <row r="236" spans="2:38" x14ac:dyDescent="0.15">
      <c r="B236" s="220" t="s">
        <v>65</v>
      </c>
      <c r="C236" s="229" t="str">
        <f>IFERROR(TEXT(WEEKDAY(+C235),"aaa"),"")</f>
        <v/>
      </c>
      <c r="D236" s="229" t="str">
        <f t="shared" ref="D236:AG236" si="100">IFERROR(TEXT(WEEKDAY(+D235),"aaa"),"")</f>
        <v/>
      </c>
      <c r="E236" s="229" t="str">
        <f t="shared" si="100"/>
        <v/>
      </c>
      <c r="F236" s="229" t="str">
        <f t="shared" si="100"/>
        <v/>
      </c>
      <c r="G236" s="229" t="str">
        <f t="shared" si="100"/>
        <v/>
      </c>
      <c r="H236" s="229" t="str">
        <f t="shared" si="100"/>
        <v/>
      </c>
      <c r="I236" s="229" t="str">
        <f t="shared" si="100"/>
        <v/>
      </c>
      <c r="J236" s="229" t="str">
        <f t="shared" si="100"/>
        <v/>
      </c>
      <c r="K236" s="229" t="str">
        <f t="shared" si="100"/>
        <v/>
      </c>
      <c r="L236" s="229" t="str">
        <f t="shared" si="100"/>
        <v/>
      </c>
      <c r="M236" s="229" t="str">
        <f t="shared" si="100"/>
        <v/>
      </c>
      <c r="N236" s="229" t="str">
        <f t="shared" si="100"/>
        <v/>
      </c>
      <c r="O236" s="229" t="str">
        <f t="shared" si="100"/>
        <v/>
      </c>
      <c r="P236" s="229" t="str">
        <f t="shared" si="100"/>
        <v/>
      </c>
      <c r="Q236" s="229" t="str">
        <f t="shared" si="100"/>
        <v/>
      </c>
      <c r="R236" s="229" t="str">
        <f t="shared" si="100"/>
        <v/>
      </c>
      <c r="S236" s="229" t="str">
        <f t="shared" si="100"/>
        <v/>
      </c>
      <c r="T236" s="229" t="str">
        <f t="shared" si="100"/>
        <v/>
      </c>
      <c r="U236" s="229" t="str">
        <f t="shared" si="100"/>
        <v/>
      </c>
      <c r="V236" s="229" t="str">
        <f t="shared" si="100"/>
        <v/>
      </c>
      <c r="W236" s="229" t="str">
        <f t="shared" si="100"/>
        <v/>
      </c>
      <c r="X236" s="229" t="str">
        <f t="shared" si="100"/>
        <v/>
      </c>
      <c r="Y236" s="229" t="str">
        <f t="shared" si="100"/>
        <v/>
      </c>
      <c r="Z236" s="229" t="str">
        <f t="shared" si="100"/>
        <v/>
      </c>
      <c r="AA236" s="229" t="str">
        <f t="shared" si="100"/>
        <v/>
      </c>
      <c r="AB236" s="229" t="str">
        <f t="shared" si="100"/>
        <v/>
      </c>
      <c r="AC236" s="229" t="str">
        <f t="shared" si="100"/>
        <v/>
      </c>
      <c r="AD236" s="229" t="str">
        <f t="shared" si="100"/>
        <v/>
      </c>
      <c r="AE236" s="229" t="str">
        <f t="shared" si="100"/>
        <v/>
      </c>
      <c r="AF236" s="229" t="str">
        <f t="shared" si="100"/>
        <v/>
      </c>
      <c r="AG236" s="229" t="str">
        <f t="shared" si="100"/>
        <v/>
      </c>
      <c r="AH236" s="227" t="s">
        <v>178</v>
      </c>
      <c r="AI236" s="228">
        <f>+COUNTIF(C237:AG237,"夏休")+COUNTIF(C237:AG237,"冬休")+COUNTIF(C237:AG237,"中止")</f>
        <v>0</v>
      </c>
    </row>
    <row r="237" spans="2:38" ht="13.5" customHeight="1" x14ac:dyDescent="0.15">
      <c r="B237" s="566" t="s">
        <v>149</v>
      </c>
      <c r="C237" s="568"/>
      <c r="D237" s="563"/>
      <c r="E237" s="563"/>
      <c r="F237" s="563"/>
      <c r="G237" s="563"/>
      <c r="H237" s="563"/>
      <c r="I237" s="563"/>
      <c r="J237" s="563"/>
      <c r="K237" s="563"/>
      <c r="L237" s="563"/>
      <c r="M237" s="563"/>
      <c r="N237" s="563"/>
      <c r="O237" s="563"/>
      <c r="P237" s="563"/>
      <c r="Q237" s="563"/>
      <c r="R237" s="563"/>
      <c r="S237" s="563"/>
      <c r="T237" s="563"/>
      <c r="U237" s="563"/>
      <c r="V237" s="563"/>
      <c r="W237" s="563"/>
      <c r="X237" s="563"/>
      <c r="Y237" s="563"/>
      <c r="Z237" s="563"/>
      <c r="AA237" s="563"/>
      <c r="AB237" s="563"/>
      <c r="AC237" s="563"/>
      <c r="AD237" s="563"/>
      <c r="AE237" s="563"/>
      <c r="AF237" s="563"/>
      <c r="AG237" s="589"/>
      <c r="AH237" s="230" t="s">
        <v>66</v>
      </c>
      <c r="AI237" s="231">
        <f>COUNT(C235:AG235)-AI236</f>
        <v>0</v>
      </c>
    </row>
    <row r="238" spans="2:38" ht="13.5" customHeight="1" x14ac:dyDescent="0.15">
      <c r="B238" s="567"/>
      <c r="C238" s="568"/>
      <c r="D238" s="563"/>
      <c r="E238" s="563"/>
      <c r="F238" s="563"/>
      <c r="G238" s="563"/>
      <c r="H238" s="563"/>
      <c r="I238" s="563"/>
      <c r="J238" s="563"/>
      <c r="K238" s="563"/>
      <c r="L238" s="563"/>
      <c r="M238" s="563"/>
      <c r="N238" s="563"/>
      <c r="O238" s="563"/>
      <c r="P238" s="563"/>
      <c r="Q238" s="563"/>
      <c r="R238" s="563"/>
      <c r="S238" s="563"/>
      <c r="T238" s="563"/>
      <c r="U238" s="563"/>
      <c r="V238" s="563"/>
      <c r="W238" s="563"/>
      <c r="X238" s="563"/>
      <c r="Y238" s="563"/>
      <c r="Z238" s="563"/>
      <c r="AA238" s="563"/>
      <c r="AB238" s="563"/>
      <c r="AC238" s="563"/>
      <c r="AD238" s="563"/>
      <c r="AE238" s="563"/>
      <c r="AF238" s="563"/>
      <c r="AG238" s="589"/>
      <c r="AH238" s="230" t="s">
        <v>67</v>
      </c>
      <c r="AI238" s="231">
        <f>+COUNTIF(C239:AG240,"休")</f>
        <v>0</v>
      </c>
      <c r="AJ238" s="232" t="e">
        <f>IF(AI239&gt;0.285,"",IF(AI238&lt;AI235,"←計画日数が足りません",""))</f>
        <v>#DIV/0!</v>
      </c>
    </row>
    <row r="239" spans="2:38" ht="13.5" customHeight="1" x14ac:dyDescent="0.15">
      <c r="B239" s="590" t="s">
        <v>60</v>
      </c>
      <c r="C239" s="591"/>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606"/>
      <c r="AH239" s="230" t="s">
        <v>68</v>
      </c>
      <c r="AI239" s="233" t="e">
        <f>+AI238/AI237</f>
        <v>#DIV/0!</v>
      </c>
    </row>
    <row r="240" spans="2:38" x14ac:dyDescent="0.15">
      <c r="B240" s="590"/>
      <c r="C240" s="591"/>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606"/>
      <c r="AH240" s="230" t="s">
        <v>57</v>
      </c>
      <c r="AI240" s="231">
        <f>+COUNTA(C241:AG242)</f>
        <v>0</v>
      </c>
    </row>
    <row r="241" spans="2:38" x14ac:dyDescent="0.15">
      <c r="B241" s="594" t="s">
        <v>62</v>
      </c>
      <c r="C241" s="596"/>
      <c r="D241" s="592"/>
      <c r="E241" s="592"/>
      <c r="F241" s="592"/>
      <c r="G241" s="592"/>
      <c r="H241" s="592"/>
      <c r="I241" s="592"/>
      <c r="J241" s="592"/>
      <c r="K241" s="592"/>
      <c r="L241" s="592"/>
      <c r="M241" s="592"/>
      <c r="N241" s="592"/>
      <c r="O241" s="592"/>
      <c r="P241" s="592"/>
      <c r="Q241" s="592"/>
      <c r="R241" s="592"/>
      <c r="S241" s="592"/>
      <c r="T241" s="592"/>
      <c r="U241" s="592"/>
      <c r="V241" s="592"/>
      <c r="W241" s="592"/>
      <c r="X241" s="592"/>
      <c r="Y241" s="592"/>
      <c r="Z241" s="592"/>
      <c r="AA241" s="592"/>
      <c r="AB241" s="592"/>
      <c r="AC241" s="592"/>
      <c r="AD241" s="592"/>
      <c r="AE241" s="592"/>
      <c r="AF241" s="592"/>
      <c r="AG241" s="609"/>
      <c r="AH241" s="234" t="s">
        <v>69</v>
      </c>
      <c r="AI241" s="235" t="e">
        <f>+AI240/AI237</f>
        <v>#DIV/0!</v>
      </c>
      <c r="AL241" s="199">
        <f>+COUNTIF(C239:AG240,"休")</f>
        <v>0</v>
      </c>
    </row>
    <row r="242" spans="2:38" x14ac:dyDescent="0.15">
      <c r="B242" s="595"/>
      <c r="C242" s="597"/>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610"/>
      <c r="AH242" s="236" t="s">
        <v>153</v>
      </c>
      <c r="AI242" s="237" t="str">
        <f>IF(7&gt;AI237,"対象外",IF(AI240&gt;=AI235,"OK","NG"))</f>
        <v>対象外</v>
      </c>
      <c r="AJ242" s="232" t="str">
        <f>IF(AI242="対象外","←７日間に満たない期間は達成判定の対象外",IF(AI242="NG","←月単位未達成","←月単位達成"))</f>
        <v>←７日間に満たない期間は達成判定の対象外</v>
      </c>
      <c r="AL242" s="238" t="str">
        <f>IF(7&gt;AI237,"対象外",IF(AL241&gt;=AI235,"OK","NG"))</f>
        <v>対象外</v>
      </c>
    </row>
    <row r="243" spans="2:38" hidden="1" x14ac:dyDescent="0.15">
      <c r="B243" s="239" t="s">
        <v>207</v>
      </c>
      <c r="C243" s="240" t="e">
        <f t="shared" ref="C243:AG243" si="101">IF(AND(DAY(C235)&gt;=22,DAY(C235)&lt;=28,C236="土"),1,0)</f>
        <v>#VALUE!</v>
      </c>
      <c r="D243" s="240" t="e">
        <f t="shared" si="101"/>
        <v>#VALUE!</v>
      </c>
      <c r="E243" s="240" t="e">
        <f t="shared" si="101"/>
        <v>#VALUE!</v>
      </c>
      <c r="F243" s="240" t="e">
        <f t="shared" si="101"/>
        <v>#VALUE!</v>
      </c>
      <c r="G243" s="240" t="e">
        <f t="shared" si="101"/>
        <v>#VALUE!</v>
      </c>
      <c r="H243" s="240" t="e">
        <f t="shared" si="101"/>
        <v>#VALUE!</v>
      </c>
      <c r="I243" s="240" t="e">
        <f t="shared" si="101"/>
        <v>#VALUE!</v>
      </c>
      <c r="J243" s="240" t="e">
        <f t="shared" si="101"/>
        <v>#VALUE!</v>
      </c>
      <c r="K243" s="240" t="e">
        <f t="shared" si="101"/>
        <v>#VALUE!</v>
      </c>
      <c r="L243" s="240" t="e">
        <f t="shared" si="101"/>
        <v>#VALUE!</v>
      </c>
      <c r="M243" s="240" t="e">
        <f t="shared" si="101"/>
        <v>#VALUE!</v>
      </c>
      <c r="N243" s="240" t="e">
        <f t="shared" si="101"/>
        <v>#VALUE!</v>
      </c>
      <c r="O243" s="240" t="e">
        <f t="shared" si="101"/>
        <v>#VALUE!</v>
      </c>
      <c r="P243" s="240" t="e">
        <f t="shared" si="101"/>
        <v>#VALUE!</v>
      </c>
      <c r="Q243" s="240" t="e">
        <f t="shared" si="101"/>
        <v>#VALUE!</v>
      </c>
      <c r="R243" s="240" t="e">
        <f t="shared" si="101"/>
        <v>#VALUE!</v>
      </c>
      <c r="S243" s="240" t="e">
        <f t="shared" si="101"/>
        <v>#VALUE!</v>
      </c>
      <c r="T243" s="240" t="e">
        <f t="shared" si="101"/>
        <v>#VALUE!</v>
      </c>
      <c r="U243" s="240" t="e">
        <f t="shared" si="101"/>
        <v>#VALUE!</v>
      </c>
      <c r="V243" s="240" t="e">
        <f t="shared" si="101"/>
        <v>#VALUE!</v>
      </c>
      <c r="W243" s="240" t="e">
        <f t="shared" si="101"/>
        <v>#VALUE!</v>
      </c>
      <c r="X243" s="240" t="e">
        <f t="shared" si="101"/>
        <v>#VALUE!</v>
      </c>
      <c r="Y243" s="240" t="e">
        <f t="shared" si="101"/>
        <v>#VALUE!</v>
      </c>
      <c r="Z243" s="240" t="e">
        <f t="shared" si="101"/>
        <v>#VALUE!</v>
      </c>
      <c r="AA243" s="240" t="e">
        <f t="shared" si="101"/>
        <v>#VALUE!</v>
      </c>
      <c r="AB243" s="240" t="e">
        <f t="shared" si="101"/>
        <v>#VALUE!</v>
      </c>
      <c r="AC243" s="240" t="e">
        <f t="shared" si="101"/>
        <v>#VALUE!</v>
      </c>
      <c r="AD243" s="240" t="e">
        <f t="shared" si="101"/>
        <v>#VALUE!</v>
      </c>
      <c r="AE243" s="240" t="e">
        <f t="shared" si="101"/>
        <v>#VALUE!</v>
      </c>
      <c r="AF243" s="240" t="e">
        <f t="shared" si="101"/>
        <v>#VALUE!</v>
      </c>
      <c r="AG243" s="240" t="e">
        <f t="shared" si="101"/>
        <v>#VALUE!</v>
      </c>
      <c r="AH243" s="241" t="s">
        <v>179</v>
      </c>
      <c r="AI243" s="242">
        <f>_xlfn.AGGREGATE(9,6,C243:AG243)</f>
        <v>0</v>
      </c>
      <c r="AJ243" s="232"/>
    </row>
    <row r="244" spans="2:38" hidden="1" x14ac:dyDescent="0.15">
      <c r="B244" s="239" t="s">
        <v>208</v>
      </c>
      <c r="C244" s="243" t="e">
        <f t="shared" ref="C244:AG244" si="102">IF(AND(DAY(C235)&gt;=22,DAY(C235)&lt;=28,C236="土",OR(C241="休",C241="雨")),1,0)</f>
        <v>#VALUE!</v>
      </c>
      <c r="D244" s="243" t="e">
        <f t="shared" si="102"/>
        <v>#VALUE!</v>
      </c>
      <c r="E244" s="243" t="e">
        <f t="shared" si="102"/>
        <v>#VALUE!</v>
      </c>
      <c r="F244" s="243" t="e">
        <f t="shared" si="102"/>
        <v>#VALUE!</v>
      </c>
      <c r="G244" s="243" t="e">
        <f t="shared" si="102"/>
        <v>#VALUE!</v>
      </c>
      <c r="H244" s="243" t="e">
        <f t="shared" si="102"/>
        <v>#VALUE!</v>
      </c>
      <c r="I244" s="243" t="e">
        <f t="shared" si="102"/>
        <v>#VALUE!</v>
      </c>
      <c r="J244" s="243" t="e">
        <f t="shared" si="102"/>
        <v>#VALUE!</v>
      </c>
      <c r="K244" s="243" t="e">
        <f t="shared" si="102"/>
        <v>#VALUE!</v>
      </c>
      <c r="L244" s="243" t="e">
        <f t="shared" si="102"/>
        <v>#VALUE!</v>
      </c>
      <c r="M244" s="243" t="e">
        <f t="shared" si="102"/>
        <v>#VALUE!</v>
      </c>
      <c r="N244" s="243" t="e">
        <f t="shared" si="102"/>
        <v>#VALUE!</v>
      </c>
      <c r="O244" s="243" t="e">
        <f t="shared" si="102"/>
        <v>#VALUE!</v>
      </c>
      <c r="P244" s="243" t="e">
        <f t="shared" si="102"/>
        <v>#VALUE!</v>
      </c>
      <c r="Q244" s="243" t="e">
        <f t="shared" si="102"/>
        <v>#VALUE!</v>
      </c>
      <c r="R244" s="243" t="e">
        <f t="shared" si="102"/>
        <v>#VALUE!</v>
      </c>
      <c r="S244" s="243" t="e">
        <f t="shared" si="102"/>
        <v>#VALUE!</v>
      </c>
      <c r="T244" s="243" t="e">
        <f t="shared" si="102"/>
        <v>#VALUE!</v>
      </c>
      <c r="U244" s="243" t="e">
        <f t="shared" si="102"/>
        <v>#VALUE!</v>
      </c>
      <c r="V244" s="243" t="e">
        <f t="shared" si="102"/>
        <v>#VALUE!</v>
      </c>
      <c r="W244" s="243" t="e">
        <f t="shared" si="102"/>
        <v>#VALUE!</v>
      </c>
      <c r="X244" s="243" t="e">
        <f t="shared" si="102"/>
        <v>#VALUE!</v>
      </c>
      <c r="Y244" s="243" t="e">
        <f t="shared" si="102"/>
        <v>#VALUE!</v>
      </c>
      <c r="Z244" s="243" t="e">
        <f t="shared" si="102"/>
        <v>#VALUE!</v>
      </c>
      <c r="AA244" s="243" t="e">
        <f t="shared" si="102"/>
        <v>#VALUE!</v>
      </c>
      <c r="AB244" s="243" t="e">
        <f t="shared" si="102"/>
        <v>#VALUE!</v>
      </c>
      <c r="AC244" s="243" t="e">
        <f t="shared" si="102"/>
        <v>#VALUE!</v>
      </c>
      <c r="AD244" s="243" t="e">
        <f t="shared" si="102"/>
        <v>#VALUE!</v>
      </c>
      <c r="AE244" s="243" t="e">
        <f t="shared" si="102"/>
        <v>#VALUE!</v>
      </c>
      <c r="AF244" s="243" t="e">
        <f t="shared" si="102"/>
        <v>#VALUE!</v>
      </c>
      <c r="AG244" s="243" t="e">
        <f t="shared" si="102"/>
        <v>#VALUE!</v>
      </c>
      <c r="AH244" s="241" t="s">
        <v>180</v>
      </c>
      <c r="AI244" s="242">
        <f>_xlfn.AGGREGATE(9,6,C244:AG244)</f>
        <v>0</v>
      </c>
      <c r="AJ244" s="232"/>
    </row>
    <row r="245" spans="2:38" hidden="1" x14ac:dyDescent="0.15">
      <c r="B245" s="239" t="s">
        <v>209</v>
      </c>
      <c r="C245" s="240" t="e">
        <f>IF(AND(DAY(C235)&gt;=8,DAY(C235)&lt;=14,C236="土"),1,0)</f>
        <v>#VALUE!</v>
      </c>
      <c r="D245" s="240" t="e">
        <f>IF(AND(DAY(D235)&gt;=8,DAY(D235)&lt;=14,D236="土"),1,0)</f>
        <v>#VALUE!</v>
      </c>
      <c r="E245" s="240" t="e">
        <f t="shared" ref="E245" si="103">IF(AND(DAY(E235)&gt;=8,DAY(E235)&lt;=14,E236="土"),1,0)</f>
        <v>#VALUE!</v>
      </c>
      <c r="F245" s="240" t="e">
        <f>IF(AND(DAY(F235)&gt;=8,DAY(F235)&lt;=14,F236="土"),1,0)</f>
        <v>#VALUE!</v>
      </c>
      <c r="G245" s="240" t="e">
        <f>IF(AND(DAY(G235)&gt;=8,DAY(G235)&lt;=14,G236="土"),1,0)</f>
        <v>#VALUE!</v>
      </c>
      <c r="H245" s="240" t="e">
        <f t="shared" ref="H245:AG245" si="104">IF(AND(DAY(H235)&gt;=8,DAY(H235)&lt;=14,H236="土"),1,0)</f>
        <v>#VALUE!</v>
      </c>
      <c r="I245" s="240" t="e">
        <f t="shared" si="104"/>
        <v>#VALUE!</v>
      </c>
      <c r="J245" s="240" t="e">
        <f t="shared" si="104"/>
        <v>#VALUE!</v>
      </c>
      <c r="K245" s="240" t="e">
        <f t="shared" si="104"/>
        <v>#VALUE!</v>
      </c>
      <c r="L245" s="240" t="e">
        <f t="shared" si="104"/>
        <v>#VALUE!</v>
      </c>
      <c r="M245" s="240" t="e">
        <f t="shared" si="104"/>
        <v>#VALUE!</v>
      </c>
      <c r="N245" s="240" t="e">
        <f t="shared" si="104"/>
        <v>#VALUE!</v>
      </c>
      <c r="O245" s="240" t="e">
        <f t="shared" si="104"/>
        <v>#VALUE!</v>
      </c>
      <c r="P245" s="240" t="e">
        <f t="shared" si="104"/>
        <v>#VALUE!</v>
      </c>
      <c r="Q245" s="240" t="e">
        <f t="shared" si="104"/>
        <v>#VALUE!</v>
      </c>
      <c r="R245" s="240" t="e">
        <f t="shared" si="104"/>
        <v>#VALUE!</v>
      </c>
      <c r="S245" s="240" t="e">
        <f t="shared" si="104"/>
        <v>#VALUE!</v>
      </c>
      <c r="T245" s="240" t="e">
        <f t="shared" si="104"/>
        <v>#VALUE!</v>
      </c>
      <c r="U245" s="240" t="e">
        <f t="shared" si="104"/>
        <v>#VALUE!</v>
      </c>
      <c r="V245" s="240" t="e">
        <f t="shared" si="104"/>
        <v>#VALUE!</v>
      </c>
      <c r="W245" s="240" t="e">
        <f t="shared" si="104"/>
        <v>#VALUE!</v>
      </c>
      <c r="X245" s="240" t="e">
        <f t="shared" si="104"/>
        <v>#VALUE!</v>
      </c>
      <c r="Y245" s="240" t="e">
        <f t="shared" si="104"/>
        <v>#VALUE!</v>
      </c>
      <c r="Z245" s="240" t="e">
        <f t="shared" si="104"/>
        <v>#VALUE!</v>
      </c>
      <c r="AA245" s="240" t="e">
        <f t="shared" si="104"/>
        <v>#VALUE!</v>
      </c>
      <c r="AB245" s="240" t="e">
        <f t="shared" si="104"/>
        <v>#VALUE!</v>
      </c>
      <c r="AC245" s="240" t="e">
        <f t="shared" si="104"/>
        <v>#VALUE!</v>
      </c>
      <c r="AD245" s="240" t="e">
        <f t="shared" si="104"/>
        <v>#VALUE!</v>
      </c>
      <c r="AE245" s="240" t="e">
        <f t="shared" si="104"/>
        <v>#VALUE!</v>
      </c>
      <c r="AF245" s="240" t="e">
        <f t="shared" si="104"/>
        <v>#VALUE!</v>
      </c>
      <c r="AG245" s="240" t="e">
        <f t="shared" si="104"/>
        <v>#VALUE!</v>
      </c>
      <c r="AH245" s="241" t="s">
        <v>179</v>
      </c>
      <c r="AI245" s="242">
        <f>_xlfn.AGGREGATE(9,6,C245:AG245)</f>
        <v>0</v>
      </c>
      <c r="AJ245" s="232"/>
    </row>
    <row r="246" spans="2:38" hidden="1" x14ac:dyDescent="0.15">
      <c r="B246" s="239" t="s">
        <v>210</v>
      </c>
      <c r="C246" s="243" t="e">
        <f>IF(AND(DAY(C235)&gt;=8,DAY(C235)&lt;=14,C236="土",OR(C241="休",C241="雨")),1,0)</f>
        <v>#VALUE!</v>
      </c>
      <c r="D246" s="243" t="e">
        <f>IF(AND(DAY(D235)&gt;=8,DAY(D235)&lt;=14,D236="土",OR(D241="休",D241="雨")),1,0)</f>
        <v>#VALUE!</v>
      </c>
      <c r="E246" s="243" t="e">
        <f t="shared" ref="E246" si="105">IF(AND(DAY(E235)&gt;=8,DAY(E235)&lt;=14,E236="土",OR(E241="休",E241="雨")),1,0)</f>
        <v>#VALUE!</v>
      </c>
      <c r="F246" s="243" t="e">
        <f>IF(AND(DAY(F235)&gt;=8,DAY(F235)&lt;=14,F236="土",OR(F241="休",F241="雨")),1,0)</f>
        <v>#VALUE!</v>
      </c>
      <c r="G246" s="243" t="e">
        <f>IF(AND(DAY(G235)&gt;=8,DAY(G235)&lt;=14,G236="土",OR(G241="休",G241="雨")),1,0)</f>
        <v>#VALUE!</v>
      </c>
      <c r="H246" s="243" t="e">
        <f t="shared" ref="H246:AG246" si="106">IF(AND(DAY(H235)&gt;=8,DAY(H235)&lt;=14,H236="土",OR(H241="休",H241="雨")),1,0)</f>
        <v>#VALUE!</v>
      </c>
      <c r="I246" s="243" t="e">
        <f t="shared" si="106"/>
        <v>#VALUE!</v>
      </c>
      <c r="J246" s="243" t="e">
        <f t="shared" si="106"/>
        <v>#VALUE!</v>
      </c>
      <c r="K246" s="243" t="e">
        <f t="shared" si="106"/>
        <v>#VALUE!</v>
      </c>
      <c r="L246" s="243" t="e">
        <f t="shared" si="106"/>
        <v>#VALUE!</v>
      </c>
      <c r="M246" s="243" t="e">
        <f t="shared" si="106"/>
        <v>#VALUE!</v>
      </c>
      <c r="N246" s="243" t="e">
        <f t="shared" si="106"/>
        <v>#VALUE!</v>
      </c>
      <c r="O246" s="243" t="e">
        <f t="shared" si="106"/>
        <v>#VALUE!</v>
      </c>
      <c r="P246" s="243" t="e">
        <f t="shared" si="106"/>
        <v>#VALUE!</v>
      </c>
      <c r="Q246" s="243" t="e">
        <f t="shared" si="106"/>
        <v>#VALUE!</v>
      </c>
      <c r="R246" s="243" t="e">
        <f t="shared" si="106"/>
        <v>#VALUE!</v>
      </c>
      <c r="S246" s="243" t="e">
        <f t="shared" si="106"/>
        <v>#VALUE!</v>
      </c>
      <c r="T246" s="243" t="e">
        <f t="shared" si="106"/>
        <v>#VALUE!</v>
      </c>
      <c r="U246" s="243" t="e">
        <f t="shared" si="106"/>
        <v>#VALUE!</v>
      </c>
      <c r="V246" s="243" t="e">
        <f t="shared" si="106"/>
        <v>#VALUE!</v>
      </c>
      <c r="W246" s="243" t="e">
        <f t="shared" si="106"/>
        <v>#VALUE!</v>
      </c>
      <c r="X246" s="243" t="e">
        <f t="shared" si="106"/>
        <v>#VALUE!</v>
      </c>
      <c r="Y246" s="243" t="e">
        <f t="shared" si="106"/>
        <v>#VALUE!</v>
      </c>
      <c r="Z246" s="243" t="e">
        <f t="shared" si="106"/>
        <v>#VALUE!</v>
      </c>
      <c r="AA246" s="243" t="e">
        <f t="shared" si="106"/>
        <v>#VALUE!</v>
      </c>
      <c r="AB246" s="243" t="e">
        <f t="shared" si="106"/>
        <v>#VALUE!</v>
      </c>
      <c r="AC246" s="243" t="e">
        <f t="shared" si="106"/>
        <v>#VALUE!</v>
      </c>
      <c r="AD246" s="243" t="e">
        <f t="shared" si="106"/>
        <v>#VALUE!</v>
      </c>
      <c r="AE246" s="243" t="e">
        <f t="shared" si="106"/>
        <v>#VALUE!</v>
      </c>
      <c r="AF246" s="243" t="e">
        <f t="shared" si="106"/>
        <v>#VALUE!</v>
      </c>
      <c r="AG246" s="243" t="e">
        <f t="shared" si="106"/>
        <v>#VALUE!</v>
      </c>
      <c r="AH246" s="241" t="s">
        <v>180</v>
      </c>
      <c r="AI246" s="242">
        <f>_xlfn.AGGREGATE(9,6,C246:AG246)</f>
        <v>0</v>
      </c>
      <c r="AJ246" s="232"/>
    </row>
    <row r="248" spans="2:38" hidden="1" x14ac:dyDescent="0.15">
      <c r="C248" s="199" t="e">
        <f>YEAR(C251)</f>
        <v>#VALUE!</v>
      </c>
      <c r="D248" s="199" t="e">
        <f>MONTH(C251)</f>
        <v>#VALUE!</v>
      </c>
    </row>
    <row r="249" spans="2:38" x14ac:dyDescent="0.15">
      <c r="B249" s="203" t="s">
        <v>141</v>
      </c>
      <c r="C249" s="598" t="e">
        <f>C251</f>
        <v>#VALUE!</v>
      </c>
      <c r="D249" s="564"/>
      <c r="E249" s="564"/>
      <c r="F249" s="564"/>
      <c r="G249" s="564"/>
      <c r="H249" s="564"/>
      <c r="I249" s="564"/>
      <c r="J249" s="564"/>
      <c r="K249" s="564"/>
      <c r="L249" s="564"/>
      <c r="M249" s="564"/>
      <c r="N249" s="564"/>
      <c r="O249" s="564"/>
      <c r="P249" s="564"/>
      <c r="Q249" s="564"/>
      <c r="R249" s="564"/>
      <c r="S249" s="564"/>
      <c r="T249" s="564"/>
      <c r="U249" s="564"/>
      <c r="V249" s="564"/>
      <c r="W249" s="564"/>
      <c r="X249" s="564"/>
      <c r="Y249" s="564"/>
      <c r="Z249" s="564"/>
      <c r="AA249" s="564"/>
      <c r="AB249" s="564"/>
      <c r="AC249" s="564"/>
      <c r="AD249" s="564"/>
      <c r="AE249" s="564"/>
      <c r="AF249" s="564"/>
      <c r="AG249" s="564"/>
      <c r="AH249" s="564"/>
      <c r="AI249" s="565"/>
    </row>
    <row r="250" spans="2:38" hidden="1" x14ac:dyDescent="0.15">
      <c r="B250" s="245"/>
      <c r="C250" s="226" t="e">
        <f>DATE($C248,$D248,1)</f>
        <v>#VALUE!</v>
      </c>
      <c r="D250" s="226" t="e">
        <f t="shared" ref="D250:AG250" si="107">C250+1</f>
        <v>#VALUE!</v>
      </c>
      <c r="E250" s="226" t="e">
        <f t="shared" si="107"/>
        <v>#VALUE!</v>
      </c>
      <c r="F250" s="226" t="e">
        <f t="shared" si="107"/>
        <v>#VALUE!</v>
      </c>
      <c r="G250" s="226" t="e">
        <f t="shared" si="107"/>
        <v>#VALUE!</v>
      </c>
      <c r="H250" s="226" t="e">
        <f t="shared" si="107"/>
        <v>#VALUE!</v>
      </c>
      <c r="I250" s="226" t="e">
        <f t="shared" si="107"/>
        <v>#VALUE!</v>
      </c>
      <c r="J250" s="226" t="e">
        <f t="shared" si="107"/>
        <v>#VALUE!</v>
      </c>
      <c r="K250" s="226" t="e">
        <f t="shared" si="107"/>
        <v>#VALUE!</v>
      </c>
      <c r="L250" s="226" t="e">
        <f t="shared" si="107"/>
        <v>#VALUE!</v>
      </c>
      <c r="M250" s="226" t="e">
        <f t="shared" si="107"/>
        <v>#VALUE!</v>
      </c>
      <c r="N250" s="226" t="e">
        <f t="shared" si="107"/>
        <v>#VALUE!</v>
      </c>
      <c r="O250" s="226" t="e">
        <f t="shared" si="107"/>
        <v>#VALUE!</v>
      </c>
      <c r="P250" s="226" t="e">
        <f t="shared" si="107"/>
        <v>#VALUE!</v>
      </c>
      <c r="Q250" s="226" t="e">
        <f t="shared" si="107"/>
        <v>#VALUE!</v>
      </c>
      <c r="R250" s="226" t="e">
        <f t="shared" si="107"/>
        <v>#VALUE!</v>
      </c>
      <c r="S250" s="226" t="e">
        <f t="shared" si="107"/>
        <v>#VALUE!</v>
      </c>
      <c r="T250" s="226" t="e">
        <f t="shared" si="107"/>
        <v>#VALUE!</v>
      </c>
      <c r="U250" s="226" t="e">
        <f t="shared" si="107"/>
        <v>#VALUE!</v>
      </c>
      <c r="V250" s="226" t="e">
        <f t="shared" si="107"/>
        <v>#VALUE!</v>
      </c>
      <c r="W250" s="226" t="e">
        <f t="shared" si="107"/>
        <v>#VALUE!</v>
      </c>
      <c r="X250" s="226" t="e">
        <f t="shared" si="107"/>
        <v>#VALUE!</v>
      </c>
      <c r="Y250" s="226" t="e">
        <f t="shared" si="107"/>
        <v>#VALUE!</v>
      </c>
      <c r="Z250" s="226" t="e">
        <f t="shared" si="107"/>
        <v>#VALUE!</v>
      </c>
      <c r="AA250" s="226" t="e">
        <f t="shared" si="107"/>
        <v>#VALUE!</v>
      </c>
      <c r="AB250" s="226" t="e">
        <f t="shared" si="107"/>
        <v>#VALUE!</v>
      </c>
      <c r="AC250" s="226" t="e">
        <f t="shared" si="107"/>
        <v>#VALUE!</v>
      </c>
      <c r="AD250" s="226" t="e">
        <f t="shared" si="107"/>
        <v>#VALUE!</v>
      </c>
      <c r="AE250" s="226" t="e">
        <f t="shared" si="107"/>
        <v>#VALUE!</v>
      </c>
      <c r="AF250" s="226" t="e">
        <f t="shared" si="107"/>
        <v>#VALUE!</v>
      </c>
      <c r="AG250" s="226" t="e">
        <f t="shared" si="107"/>
        <v>#VALUE!</v>
      </c>
      <c r="AH250" s="246"/>
      <c r="AI250" s="247"/>
    </row>
    <row r="251" spans="2:38" x14ac:dyDescent="0.15">
      <c r="B251" s="248" t="s">
        <v>145</v>
      </c>
      <c r="C251" s="249" t="e">
        <f>IF(EDATE(C234,1)&gt;$G$6,"",EDATE(C234,1))</f>
        <v>#VALUE!</v>
      </c>
      <c r="D251" s="226" t="e">
        <f t="shared" ref="D251:AG251" si="108">IF(D250&gt;$G$6,"",IF(C251=EOMONTH(DATE($C248,$D248,1),0),"",IF(C251="","",C251+1)))</f>
        <v>#VALUE!</v>
      </c>
      <c r="E251" s="226" t="e">
        <f t="shared" si="108"/>
        <v>#VALUE!</v>
      </c>
      <c r="F251" s="226" t="e">
        <f t="shared" si="108"/>
        <v>#VALUE!</v>
      </c>
      <c r="G251" s="226" t="e">
        <f t="shared" si="108"/>
        <v>#VALUE!</v>
      </c>
      <c r="H251" s="226" t="e">
        <f t="shared" si="108"/>
        <v>#VALUE!</v>
      </c>
      <c r="I251" s="226" t="e">
        <f t="shared" si="108"/>
        <v>#VALUE!</v>
      </c>
      <c r="J251" s="226" t="e">
        <f t="shared" si="108"/>
        <v>#VALUE!</v>
      </c>
      <c r="K251" s="226" t="e">
        <f t="shared" si="108"/>
        <v>#VALUE!</v>
      </c>
      <c r="L251" s="226" t="e">
        <f t="shared" si="108"/>
        <v>#VALUE!</v>
      </c>
      <c r="M251" s="226" t="e">
        <f t="shared" si="108"/>
        <v>#VALUE!</v>
      </c>
      <c r="N251" s="226" t="e">
        <f t="shared" si="108"/>
        <v>#VALUE!</v>
      </c>
      <c r="O251" s="226" t="e">
        <f t="shared" si="108"/>
        <v>#VALUE!</v>
      </c>
      <c r="P251" s="226" t="e">
        <f t="shared" si="108"/>
        <v>#VALUE!</v>
      </c>
      <c r="Q251" s="226" t="e">
        <f t="shared" si="108"/>
        <v>#VALUE!</v>
      </c>
      <c r="R251" s="226" t="e">
        <f t="shared" si="108"/>
        <v>#VALUE!</v>
      </c>
      <c r="S251" s="226" t="e">
        <f t="shared" si="108"/>
        <v>#VALUE!</v>
      </c>
      <c r="T251" s="226" t="e">
        <f t="shared" si="108"/>
        <v>#VALUE!</v>
      </c>
      <c r="U251" s="226" t="e">
        <f t="shared" si="108"/>
        <v>#VALUE!</v>
      </c>
      <c r="V251" s="226" t="e">
        <f t="shared" si="108"/>
        <v>#VALUE!</v>
      </c>
      <c r="W251" s="226" t="e">
        <f t="shared" si="108"/>
        <v>#VALUE!</v>
      </c>
      <c r="X251" s="226" t="e">
        <f t="shared" si="108"/>
        <v>#VALUE!</v>
      </c>
      <c r="Y251" s="226" t="e">
        <f t="shared" si="108"/>
        <v>#VALUE!</v>
      </c>
      <c r="Z251" s="226" t="e">
        <f t="shared" si="108"/>
        <v>#VALUE!</v>
      </c>
      <c r="AA251" s="226" t="e">
        <f t="shared" si="108"/>
        <v>#VALUE!</v>
      </c>
      <c r="AB251" s="226" t="e">
        <f t="shared" si="108"/>
        <v>#VALUE!</v>
      </c>
      <c r="AC251" s="226" t="e">
        <f t="shared" si="108"/>
        <v>#VALUE!</v>
      </c>
      <c r="AD251" s="226" t="e">
        <f t="shared" si="108"/>
        <v>#VALUE!</v>
      </c>
      <c r="AE251" s="226" t="e">
        <f t="shared" si="108"/>
        <v>#VALUE!</v>
      </c>
      <c r="AF251" s="226" t="e">
        <f t="shared" si="108"/>
        <v>#VALUE!</v>
      </c>
      <c r="AG251" s="226" t="e">
        <f t="shared" si="108"/>
        <v>#VALUE!</v>
      </c>
      <c r="AH251" s="227" t="s">
        <v>177</v>
      </c>
      <c r="AI251" s="228">
        <f>+COUNTIFS(C252:AG252,"土",C253:AG253,"")+COUNTIFS(C252:AG252,"日",C253:AG253,"")</f>
        <v>0</v>
      </c>
    </row>
    <row r="252" spans="2:38" x14ac:dyDescent="0.15">
      <c r="B252" s="220" t="s">
        <v>65</v>
      </c>
      <c r="C252" s="229" t="str">
        <f>IFERROR(TEXT(WEEKDAY(+C251),"aaa"),"")</f>
        <v/>
      </c>
      <c r="D252" s="229" t="str">
        <f t="shared" ref="D252:AG252" si="109">IFERROR(TEXT(WEEKDAY(+D251),"aaa"),"")</f>
        <v/>
      </c>
      <c r="E252" s="229" t="str">
        <f t="shared" si="109"/>
        <v/>
      </c>
      <c r="F252" s="229" t="str">
        <f t="shared" si="109"/>
        <v/>
      </c>
      <c r="G252" s="229" t="str">
        <f t="shared" si="109"/>
        <v/>
      </c>
      <c r="H252" s="229" t="str">
        <f t="shared" si="109"/>
        <v/>
      </c>
      <c r="I252" s="229" t="str">
        <f t="shared" si="109"/>
        <v/>
      </c>
      <c r="J252" s="229" t="str">
        <f t="shared" si="109"/>
        <v/>
      </c>
      <c r="K252" s="229" t="str">
        <f t="shared" si="109"/>
        <v/>
      </c>
      <c r="L252" s="229" t="str">
        <f t="shared" si="109"/>
        <v/>
      </c>
      <c r="M252" s="229" t="str">
        <f t="shared" si="109"/>
        <v/>
      </c>
      <c r="N252" s="229" t="str">
        <f t="shared" si="109"/>
        <v/>
      </c>
      <c r="O252" s="229" t="str">
        <f t="shared" si="109"/>
        <v/>
      </c>
      <c r="P252" s="229" t="str">
        <f t="shared" si="109"/>
        <v/>
      </c>
      <c r="Q252" s="229" t="str">
        <f t="shared" si="109"/>
        <v/>
      </c>
      <c r="R252" s="229" t="str">
        <f t="shared" si="109"/>
        <v/>
      </c>
      <c r="S252" s="229" t="str">
        <f t="shared" si="109"/>
        <v/>
      </c>
      <c r="T252" s="229" t="str">
        <f t="shared" si="109"/>
        <v/>
      </c>
      <c r="U252" s="229" t="str">
        <f t="shared" si="109"/>
        <v/>
      </c>
      <c r="V252" s="229" t="str">
        <f t="shared" si="109"/>
        <v/>
      </c>
      <c r="W252" s="229" t="str">
        <f t="shared" si="109"/>
        <v/>
      </c>
      <c r="X252" s="229" t="str">
        <f t="shared" si="109"/>
        <v/>
      </c>
      <c r="Y252" s="229" t="str">
        <f t="shared" si="109"/>
        <v/>
      </c>
      <c r="Z252" s="229" t="str">
        <f t="shared" si="109"/>
        <v/>
      </c>
      <c r="AA252" s="229" t="str">
        <f t="shared" si="109"/>
        <v/>
      </c>
      <c r="AB252" s="229" t="str">
        <f t="shared" si="109"/>
        <v/>
      </c>
      <c r="AC252" s="229" t="str">
        <f t="shared" si="109"/>
        <v/>
      </c>
      <c r="AD252" s="229" t="str">
        <f t="shared" si="109"/>
        <v/>
      </c>
      <c r="AE252" s="229" t="str">
        <f t="shared" si="109"/>
        <v/>
      </c>
      <c r="AF252" s="229" t="str">
        <f t="shared" si="109"/>
        <v/>
      </c>
      <c r="AG252" s="229" t="str">
        <f t="shared" si="109"/>
        <v/>
      </c>
      <c r="AH252" s="227" t="s">
        <v>178</v>
      </c>
      <c r="AI252" s="228">
        <f>+COUNTIF(C253:AG253,"夏休")+COUNTIF(C253:AG253,"冬休")+COUNTIF(C253:AG253,"中止")</f>
        <v>0</v>
      </c>
    </row>
    <row r="253" spans="2:38" ht="13.5" customHeight="1" x14ac:dyDescent="0.15">
      <c r="B253" s="566" t="s">
        <v>149</v>
      </c>
      <c r="C253" s="568"/>
      <c r="D253" s="563"/>
      <c r="E253" s="563"/>
      <c r="F253" s="563"/>
      <c r="G253" s="563"/>
      <c r="H253" s="563"/>
      <c r="I253" s="563"/>
      <c r="J253" s="563"/>
      <c r="K253" s="563"/>
      <c r="L253" s="563"/>
      <c r="M253" s="563"/>
      <c r="N253" s="563"/>
      <c r="O253" s="563"/>
      <c r="P253" s="563"/>
      <c r="Q253" s="563"/>
      <c r="R253" s="563"/>
      <c r="S253" s="563"/>
      <c r="T253" s="563"/>
      <c r="U253" s="563"/>
      <c r="V253" s="563"/>
      <c r="W253" s="563"/>
      <c r="X253" s="563"/>
      <c r="Y253" s="563"/>
      <c r="Z253" s="563"/>
      <c r="AA253" s="563"/>
      <c r="AB253" s="563"/>
      <c r="AC253" s="563"/>
      <c r="AD253" s="563"/>
      <c r="AE253" s="563"/>
      <c r="AF253" s="563"/>
      <c r="AG253" s="589"/>
      <c r="AH253" s="230" t="s">
        <v>66</v>
      </c>
      <c r="AI253" s="231">
        <f>COUNT(C251:AG251)-AI252</f>
        <v>0</v>
      </c>
    </row>
    <row r="254" spans="2:38" ht="13.5" customHeight="1" x14ac:dyDescent="0.15">
      <c r="B254" s="567"/>
      <c r="C254" s="568"/>
      <c r="D254" s="563"/>
      <c r="E254" s="563"/>
      <c r="F254" s="563"/>
      <c r="G254" s="563"/>
      <c r="H254" s="563"/>
      <c r="I254" s="563"/>
      <c r="J254" s="563"/>
      <c r="K254" s="563"/>
      <c r="L254" s="563"/>
      <c r="M254" s="563"/>
      <c r="N254" s="563"/>
      <c r="O254" s="563"/>
      <c r="P254" s="563"/>
      <c r="Q254" s="563"/>
      <c r="R254" s="563"/>
      <c r="S254" s="563"/>
      <c r="T254" s="563"/>
      <c r="U254" s="563"/>
      <c r="V254" s="563"/>
      <c r="W254" s="563"/>
      <c r="X254" s="563"/>
      <c r="Y254" s="563"/>
      <c r="Z254" s="563"/>
      <c r="AA254" s="563"/>
      <c r="AB254" s="563"/>
      <c r="AC254" s="563"/>
      <c r="AD254" s="563"/>
      <c r="AE254" s="563"/>
      <c r="AF254" s="563"/>
      <c r="AG254" s="589"/>
      <c r="AH254" s="230" t="s">
        <v>67</v>
      </c>
      <c r="AI254" s="231">
        <f>+COUNTIF(C255:AG256,"休")</f>
        <v>0</v>
      </c>
      <c r="AJ254" s="232" t="e">
        <f>IF(AI255&gt;0.285,"",IF(AI254&lt;AI251,"←計画日数が足りません",""))</f>
        <v>#DIV/0!</v>
      </c>
    </row>
    <row r="255" spans="2:38" ht="13.5" customHeight="1" x14ac:dyDescent="0.15">
      <c r="B255" s="590" t="s">
        <v>60</v>
      </c>
      <c r="C255" s="591"/>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606"/>
      <c r="AH255" s="230" t="s">
        <v>68</v>
      </c>
      <c r="AI255" s="233" t="e">
        <f>+AI254/AI253</f>
        <v>#DIV/0!</v>
      </c>
    </row>
    <row r="256" spans="2:38" x14ac:dyDescent="0.15">
      <c r="B256" s="590"/>
      <c r="C256" s="591"/>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606"/>
      <c r="AH256" s="230" t="s">
        <v>57</v>
      </c>
      <c r="AI256" s="231">
        <f>+COUNTA(C257:AG258)</f>
        <v>0</v>
      </c>
    </row>
    <row r="257" spans="2:38" x14ac:dyDescent="0.15">
      <c r="B257" s="594" t="s">
        <v>62</v>
      </c>
      <c r="C257" s="596"/>
      <c r="D257" s="592"/>
      <c r="E257" s="592"/>
      <c r="F257" s="592"/>
      <c r="G257" s="592"/>
      <c r="H257" s="592"/>
      <c r="I257" s="592"/>
      <c r="J257" s="592"/>
      <c r="K257" s="592"/>
      <c r="L257" s="592"/>
      <c r="M257" s="592"/>
      <c r="N257" s="592"/>
      <c r="O257" s="592"/>
      <c r="P257" s="592"/>
      <c r="Q257" s="592"/>
      <c r="R257" s="592"/>
      <c r="S257" s="592"/>
      <c r="T257" s="592"/>
      <c r="U257" s="592"/>
      <c r="V257" s="592"/>
      <c r="W257" s="592"/>
      <c r="X257" s="592"/>
      <c r="Y257" s="592"/>
      <c r="Z257" s="592"/>
      <c r="AA257" s="592"/>
      <c r="AB257" s="592"/>
      <c r="AC257" s="592"/>
      <c r="AD257" s="592"/>
      <c r="AE257" s="592"/>
      <c r="AF257" s="592"/>
      <c r="AG257" s="609"/>
      <c r="AH257" s="234" t="s">
        <v>69</v>
      </c>
      <c r="AI257" s="235" t="e">
        <f>+AI256/AI253</f>
        <v>#DIV/0!</v>
      </c>
      <c r="AL257" s="199">
        <f>+COUNTIF(C255:AG256,"休")</f>
        <v>0</v>
      </c>
    </row>
    <row r="258" spans="2:38" x14ac:dyDescent="0.15">
      <c r="B258" s="595"/>
      <c r="C258" s="597"/>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610"/>
      <c r="AH258" s="236" t="s">
        <v>153</v>
      </c>
      <c r="AI258" s="237" t="str">
        <f>IF(7&gt;AI253,"対象外",IF(AI256&gt;=AI251,"OK","NG"))</f>
        <v>対象外</v>
      </c>
      <c r="AJ258" s="232" t="str">
        <f>IF(AI258="対象外","←７日間に満たない期間は達成判定の対象外",IF(AI258="NG","←月単位未達成","←月単位達成"))</f>
        <v>←７日間に満たない期間は達成判定の対象外</v>
      </c>
      <c r="AL258" s="238" t="str">
        <f>IF(7&gt;AI253,"対象外",IF(AL257&gt;=AI251,"OK","NG"))</f>
        <v>対象外</v>
      </c>
    </row>
    <row r="259" spans="2:38" hidden="1" x14ac:dyDescent="0.15">
      <c r="B259" s="239" t="s">
        <v>207</v>
      </c>
      <c r="C259" s="240" t="e">
        <f t="shared" ref="C259:AG259" si="110">IF(AND(DAY(C251)&gt;=22,DAY(C251)&lt;=28,C252="土"),1,0)</f>
        <v>#VALUE!</v>
      </c>
      <c r="D259" s="240" t="e">
        <f t="shared" si="110"/>
        <v>#VALUE!</v>
      </c>
      <c r="E259" s="240" t="e">
        <f t="shared" si="110"/>
        <v>#VALUE!</v>
      </c>
      <c r="F259" s="240" t="e">
        <f t="shared" si="110"/>
        <v>#VALUE!</v>
      </c>
      <c r="G259" s="240" t="e">
        <f t="shared" si="110"/>
        <v>#VALUE!</v>
      </c>
      <c r="H259" s="240" t="e">
        <f t="shared" si="110"/>
        <v>#VALUE!</v>
      </c>
      <c r="I259" s="240" t="e">
        <f t="shared" si="110"/>
        <v>#VALUE!</v>
      </c>
      <c r="J259" s="240" t="e">
        <f t="shared" si="110"/>
        <v>#VALUE!</v>
      </c>
      <c r="K259" s="240" t="e">
        <f t="shared" si="110"/>
        <v>#VALUE!</v>
      </c>
      <c r="L259" s="240" t="e">
        <f t="shared" si="110"/>
        <v>#VALUE!</v>
      </c>
      <c r="M259" s="240" t="e">
        <f t="shared" si="110"/>
        <v>#VALUE!</v>
      </c>
      <c r="N259" s="240" t="e">
        <f t="shared" si="110"/>
        <v>#VALUE!</v>
      </c>
      <c r="O259" s="240" t="e">
        <f t="shared" si="110"/>
        <v>#VALUE!</v>
      </c>
      <c r="P259" s="240" t="e">
        <f t="shared" si="110"/>
        <v>#VALUE!</v>
      </c>
      <c r="Q259" s="240" t="e">
        <f t="shared" si="110"/>
        <v>#VALUE!</v>
      </c>
      <c r="R259" s="240" t="e">
        <f t="shared" si="110"/>
        <v>#VALUE!</v>
      </c>
      <c r="S259" s="240" t="e">
        <f t="shared" si="110"/>
        <v>#VALUE!</v>
      </c>
      <c r="T259" s="240" t="e">
        <f t="shared" si="110"/>
        <v>#VALUE!</v>
      </c>
      <c r="U259" s="240" t="e">
        <f t="shared" si="110"/>
        <v>#VALUE!</v>
      </c>
      <c r="V259" s="240" t="e">
        <f t="shared" si="110"/>
        <v>#VALUE!</v>
      </c>
      <c r="W259" s="240" t="e">
        <f t="shared" si="110"/>
        <v>#VALUE!</v>
      </c>
      <c r="X259" s="240" t="e">
        <f t="shared" si="110"/>
        <v>#VALUE!</v>
      </c>
      <c r="Y259" s="240" t="e">
        <f t="shared" si="110"/>
        <v>#VALUE!</v>
      </c>
      <c r="Z259" s="240" t="e">
        <f t="shared" si="110"/>
        <v>#VALUE!</v>
      </c>
      <c r="AA259" s="240" t="e">
        <f t="shared" si="110"/>
        <v>#VALUE!</v>
      </c>
      <c r="AB259" s="240" t="e">
        <f t="shared" si="110"/>
        <v>#VALUE!</v>
      </c>
      <c r="AC259" s="240" t="e">
        <f t="shared" si="110"/>
        <v>#VALUE!</v>
      </c>
      <c r="AD259" s="240" t="e">
        <f t="shared" si="110"/>
        <v>#VALUE!</v>
      </c>
      <c r="AE259" s="240" t="e">
        <f t="shared" si="110"/>
        <v>#VALUE!</v>
      </c>
      <c r="AF259" s="240" t="e">
        <f t="shared" si="110"/>
        <v>#VALUE!</v>
      </c>
      <c r="AG259" s="240" t="e">
        <f t="shared" si="110"/>
        <v>#VALUE!</v>
      </c>
      <c r="AH259" s="241" t="s">
        <v>179</v>
      </c>
      <c r="AI259" s="242">
        <f>_xlfn.AGGREGATE(9,6,C259:AG259)</f>
        <v>0</v>
      </c>
      <c r="AJ259" s="232"/>
    </row>
    <row r="260" spans="2:38" hidden="1" x14ac:dyDescent="0.15">
      <c r="B260" s="239" t="s">
        <v>208</v>
      </c>
      <c r="C260" s="243" t="e">
        <f t="shared" ref="C260:AG260" si="111">IF(AND(DAY(C251)&gt;=22,DAY(C251)&lt;=28,C252="土",OR(C257="休",C257="雨")),1,0)</f>
        <v>#VALUE!</v>
      </c>
      <c r="D260" s="243" t="e">
        <f t="shared" si="111"/>
        <v>#VALUE!</v>
      </c>
      <c r="E260" s="243" t="e">
        <f t="shared" si="111"/>
        <v>#VALUE!</v>
      </c>
      <c r="F260" s="243" t="e">
        <f t="shared" si="111"/>
        <v>#VALUE!</v>
      </c>
      <c r="G260" s="243" t="e">
        <f t="shared" si="111"/>
        <v>#VALUE!</v>
      </c>
      <c r="H260" s="243" t="e">
        <f t="shared" si="111"/>
        <v>#VALUE!</v>
      </c>
      <c r="I260" s="243" t="e">
        <f t="shared" si="111"/>
        <v>#VALUE!</v>
      </c>
      <c r="J260" s="243" t="e">
        <f t="shared" si="111"/>
        <v>#VALUE!</v>
      </c>
      <c r="K260" s="243" t="e">
        <f t="shared" si="111"/>
        <v>#VALUE!</v>
      </c>
      <c r="L260" s="243" t="e">
        <f t="shared" si="111"/>
        <v>#VALUE!</v>
      </c>
      <c r="M260" s="243" t="e">
        <f t="shared" si="111"/>
        <v>#VALUE!</v>
      </c>
      <c r="N260" s="243" t="e">
        <f t="shared" si="111"/>
        <v>#VALUE!</v>
      </c>
      <c r="O260" s="243" t="e">
        <f t="shared" si="111"/>
        <v>#VALUE!</v>
      </c>
      <c r="P260" s="243" t="e">
        <f t="shared" si="111"/>
        <v>#VALUE!</v>
      </c>
      <c r="Q260" s="243" t="e">
        <f t="shared" si="111"/>
        <v>#VALUE!</v>
      </c>
      <c r="R260" s="243" t="e">
        <f t="shared" si="111"/>
        <v>#VALUE!</v>
      </c>
      <c r="S260" s="243" t="e">
        <f t="shared" si="111"/>
        <v>#VALUE!</v>
      </c>
      <c r="T260" s="243" t="e">
        <f t="shared" si="111"/>
        <v>#VALUE!</v>
      </c>
      <c r="U260" s="243" t="e">
        <f t="shared" si="111"/>
        <v>#VALUE!</v>
      </c>
      <c r="V260" s="243" t="e">
        <f t="shared" si="111"/>
        <v>#VALUE!</v>
      </c>
      <c r="W260" s="243" t="e">
        <f t="shared" si="111"/>
        <v>#VALUE!</v>
      </c>
      <c r="X260" s="243" t="e">
        <f t="shared" si="111"/>
        <v>#VALUE!</v>
      </c>
      <c r="Y260" s="243" t="e">
        <f t="shared" si="111"/>
        <v>#VALUE!</v>
      </c>
      <c r="Z260" s="243" t="e">
        <f t="shared" si="111"/>
        <v>#VALUE!</v>
      </c>
      <c r="AA260" s="243" t="e">
        <f t="shared" si="111"/>
        <v>#VALUE!</v>
      </c>
      <c r="AB260" s="243" t="e">
        <f t="shared" si="111"/>
        <v>#VALUE!</v>
      </c>
      <c r="AC260" s="243" t="e">
        <f t="shared" si="111"/>
        <v>#VALUE!</v>
      </c>
      <c r="AD260" s="243" t="e">
        <f t="shared" si="111"/>
        <v>#VALUE!</v>
      </c>
      <c r="AE260" s="243" t="e">
        <f t="shared" si="111"/>
        <v>#VALUE!</v>
      </c>
      <c r="AF260" s="243" t="e">
        <f t="shared" si="111"/>
        <v>#VALUE!</v>
      </c>
      <c r="AG260" s="243" t="e">
        <f t="shared" si="111"/>
        <v>#VALUE!</v>
      </c>
      <c r="AH260" s="241" t="s">
        <v>180</v>
      </c>
      <c r="AI260" s="242">
        <f>_xlfn.AGGREGATE(9,6,C260:AG260)</f>
        <v>0</v>
      </c>
      <c r="AJ260" s="232"/>
    </row>
    <row r="261" spans="2:38" hidden="1" x14ac:dyDescent="0.15">
      <c r="B261" s="239" t="s">
        <v>209</v>
      </c>
      <c r="C261" s="240" t="e">
        <f>IF(AND(DAY(C251)&gt;=8,DAY(C251)&lt;=14,C252="土"),1,0)</f>
        <v>#VALUE!</v>
      </c>
      <c r="D261" s="240" t="e">
        <f>IF(AND(DAY(D251)&gt;=8,DAY(D251)&lt;=14,D252="土"),1,0)</f>
        <v>#VALUE!</v>
      </c>
      <c r="E261" s="240" t="e">
        <f t="shared" ref="E261" si="112">IF(AND(DAY(E251)&gt;=8,DAY(E251)&lt;=14,E252="土"),1,0)</f>
        <v>#VALUE!</v>
      </c>
      <c r="F261" s="240" t="e">
        <f>IF(AND(DAY(F251)&gt;=8,DAY(F251)&lt;=14,F252="土"),1,0)</f>
        <v>#VALUE!</v>
      </c>
      <c r="G261" s="240" t="e">
        <f>IF(AND(DAY(G251)&gt;=8,DAY(G251)&lt;=14,G252="土"),1,0)</f>
        <v>#VALUE!</v>
      </c>
      <c r="H261" s="240" t="e">
        <f t="shared" ref="H261:AG261" si="113">IF(AND(DAY(H251)&gt;=8,DAY(H251)&lt;=14,H252="土"),1,0)</f>
        <v>#VALUE!</v>
      </c>
      <c r="I261" s="240" t="e">
        <f t="shared" si="113"/>
        <v>#VALUE!</v>
      </c>
      <c r="J261" s="240" t="e">
        <f t="shared" si="113"/>
        <v>#VALUE!</v>
      </c>
      <c r="K261" s="240" t="e">
        <f t="shared" si="113"/>
        <v>#VALUE!</v>
      </c>
      <c r="L261" s="240" t="e">
        <f t="shared" si="113"/>
        <v>#VALUE!</v>
      </c>
      <c r="M261" s="240" t="e">
        <f t="shared" si="113"/>
        <v>#VALUE!</v>
      </c>
      <c r="N261" s="240" t="e">
        <f t="shared" si="113"/>
        <v>#VALUE!</v>
      </c>
      <c r="O261" s="240" t="e">
        <f t="shared" si="113"/>
        <v>#VALUE!</v>
      </c>
      <c r="P261" s="240" t="e">
        <f t="shared" si="113"/>
        <v>#VALUE!</v>
      </c>
      <c r="Q261" s="240" t="e">
        <f t="shared" si="113"/>
        <v>#VALUE!</v>
      </c>
      <c r="R261" s="240" t="e">
        <f t="shared" si="113"/>
        <v>#VALUE!</v>
      </c>
      <c r="S261" s="240" t="e">
        <f t="shared" si="113"/>
        <v>#VALUE!</v>
      </c>
      <c r="T261" s="240" t="e">
        <f t="shared" si="113"/>
        <v>#VALUE!</v>
      </c>
      <c r="U261" s="240" t="e">
        <f t="shared" si="113"/>
        <v>#VALUE!</v>
      </c>
      <c r="V261" s="240" t="e">
        <f t="shared" si="113"/>
        <v>#VALUE!</v>
      </c>
      <c r="W261" s="240" t="e">
        <f t="shared" si="113"/>
        <v>#VALUE!</v>
      </c>
      <c r="X261" s="240" t="e">
        <f t="shared" si="113"/>
        <v>#VALUE!</v>
      </c>
      <c r="Y261" s="240" t="e">
        <f t="shared" si="113"/>
        <v>#VALUE!</v>
      </c>
      <c r="Z261" s="240" t="e">
        <f t="shared" si="113"/>
        <v>#VALUE!</v>
      </c>
      <c r="AA261" s="240" t="e">
        <f t="shared" si="113"/>
        <v>#VALUE!</v>
      </c>
      <c r="AB261" s="240" t="e">
        <f t="shared" si="113"/>
        <v>#VALUE!</v>
      </c>
      <c r="AC261" s="240" t="e">
        <f t="shared" si="113"/>
        <v>#VALUE!</v>
      </c>
      <c r="AD261" s="240" t="e">
        <f t="shared" si="113"/>
        <v>#VALUE!</v>
      </c>
      <c r="AE261" s="240" t="e">
        <f t="shared" si="113"/>
        <v>#VALUE!</v>
      </c>
      <c r="AF261" s="240" t="e">
        <f t="shared" si="113"/>
        <v>#VALUE!</v>
      </c>
      <c r="AG261" s="240" t="e">
        <f t="shared" si="113"/>
        <v>#VALUE!</v>
      </c>
      <c r="AH261" s="241" t="s">
        <v>179</v>
      </c>
      <c r="AI261" s="242">
        <f>_xlfn.AGGREGATE(9,6,C261:AG261)</f>
        <v>0</v>
      </c>
      <c r="AJ261" s="232"/>
    </row>
    <row r="262" spans="2:38" hidden="1" x14ac:dyDescent="0.15">
      <c r="B262" s="239" t="s">
        <v>210</v>
      </c>
      <c r="C262" s="243" t="e">
        <f>IF(AND(DAY(C251)&gt;=8,DAY(C251)&lt;=14,C252="土",OR(C257="休",C257="雨")),1,0)</f>
        <v>#VALUE!</v>
      </c>
      <c r="D262" s="243" t="e">
        <f>IF(AND(DAY(D251)&gt;=8,DAY(D251)&lt;=14,D252="土",OR(D257="休",D257="雨")),1,0)</f>
        <v>#VALUE!</v>
      </c>
      <c r="E262" s="243" t="e">
        <f t="shared" ref="E262" si="114">IF(AND(DAY(E251)&gt;=8,DAY(E251)&lt;=14,E252="土",OR(E257="休",E257="雨")),1,0)</f>
        <v>#VALUE!</v>
      </c>
      <c r="F262" s="243" t="e">
        <f>IF(AND(DAY(F251)&gt;=8,DAY(F251)&lt;=14,F252="土",OR(F257="休",F257="雨")),1,0)</f>
        <v>#VALUE!</v>
      </c>
      <c r="G262" s="243" t="e">
        <f>IF(AND(DAY(G251)&gt;=8,DAY(G251)&lt;=14,G252="土",OR(G257="休",G257="雨")),1,0)</f>
        <v>#VALUE!</v>
      </c>
      <c r="H262" s="243" t="e">
        <f t="shared" ref="H262:AG262" si="115">IF(AND(DAY(H251)&gt;=8,DAY(H251)&lt;=14,H252="土",OR(H257="休",H257="雨")),1,0)</f>
        <v>#VALUE!</v>
      </c>
      <c r="I262" s="243" t="e">
        <f t="shared" si="115"/>
        <v>#VALUE!</v>
      </c>
      <c r="J262" s="243" t="e">
        <f t="shared" si="115"/>
        <v>#VALUE!</v>
      </c>
      <c r="K262" s="243" t="e">
        <f t="shared" si="115"/>
        <v>#VALUE!</v>
      </c>
      <c r="L262" s="243" t="e">
        <f t="shared" si="115"/>
        <v>#VALUE!</v>
      </c>
      <c r="M262" s="243" t="e">
        <f t="shared" si="115"/>
        <v>#VALUE!</v>
      </c>
      <c r="N262" s="243" t="e">
        <f t="shared" si="115"/>
        <v>#VALUE!</v>
      </c>
      <c r="O262" s="243" t="e">
        <f t="shared" si="115"/>
        <v>#VALUE!</v>
      </c>
      <c r="P262" s="243" t="e">
        <f t="shared" si="115"/>
        <v>#VALUE!</v>
      </c>
      <c r="Q262" s="243" t="e">
        <f t="shared" si="115"/>
        <v>#VALUE!</v>
      </c>
      <c r="R262" s="243" t="e">
        <f t="shared" si="115"/>
        <v>#VALUE!</v>
      </c>
      <c r="S262" s="243" t="e">
        <f t="shared" si="115"/>
        <v>#VALUE!</v>
      </c>
      <c r="T262" s="243" t="e">
        <f t="shared" si="115"/>
        <v>#VALUE!</v>
      </c>
      <c r="U262" s="243" t="e">
        <f t="shared" si="115"/>
        <v>#VALUE!</v>
      </c>
      <c r="V262" s="243" t="e">
        <f t="shared" si="115"/>
        <v>#VALUE!</v>
      </c>
      <c r="W262" s="243" t="e">
        <f t="shared" si="115"/>
        <v>#VALUE!</v>
      </c>
      <c r="X262" s="243" t="e">
        <f t="shared" si="115"/>
        <v>#VALUE!</v>
      </c>
      <c r="Y262" s="243" t="e">
        <f t="shared" si="115"/>
        <v>#VALUE!</v>
      </c>
      <c r="Z262" s="243" t="e">
        <f t="shared" si="115"/>
        <v>#VALUE!</v>
      </c>
      <c r="AA262" s="243" t="e">
        <f t="shared" si="115"/>
        <v>#VALUE!</v>
      </c>
      <c r="AB262" s="243" t="e">
        <f t="shared" si="115"/>
        <v>#VALUE!</v>
      </c>
      <c r="AC262" s="243" t="e">
        <f t="shared" si="115"/>
        <v>#VALUE!</v>
      </c>
      <c r="AD262" s="243" t="e">
        <f t="shared" si="115"/>
        <v>#VALUE!</v>
      </c>
      <c r="AE262" s="243" t="e">
        <f t="shared" si="115"/>
        <v>#VALUE!</v>
      </c>
      <c r="AF262" s="243" t="e">
        <f t="shared" si="115"/>
        <v>#VALUE!</v>
      </c>
      <c r="AG262" s="243" t="e">
        <f t="shared" si="115"/>
        <v>#VALUE!</v>
      </c>
      <c r="AH262" s="241" t="s">
        <v>180</v>
      </c>
      <c r="AI262" s="242">
        <f>_xlfn.AGGREGATE(9,6,C262:AG262)</f>
        <v>0</v>
      </c>
      <c r="AJ262" s="232"/>
    </row>
    <row r="264" spans="2:38" hidden="1" x14ac:dyDescent="0.15">
      <c r="C264" s="199" t="e">
        <f>YEAR(C267)</f>
        <v>#VALUE!</v>
      </c>
      <c r="D264" s="199" t="e">
        <f>MONTH(C267)</f>
        <v>#VALUE!</v>
      </c>
    </row>
    <row r="265" spans="2:38" x14ac:dyDescent="0.15">
      <c r="B265" s="203" t="s">
        <v>141</v>
      </c>
      <c r="C265" s="598" t="e">
        <f>C267</f>
        <v>#VALUE!</v>
      </c>
      <c r="D265" s="564"/>
      <c r="E265" s="564"/>
      <c r="F265" s="564"/>
      <c r="G265" s="564"/>
      <c r="H265" s="564"/>
      <c r="I265" s="564"/>
      <c r="J265" s="564"/>
      <c r="K265" s="564"/>
      <c r="L265" s="564"/>
      <c r="M265" s="564"/>
      <c r="N265" s="564"/>
      <c r="O265" s="564"/>
      <c r="P265" s="564"/>
      <c r="Q265" s="564"/>
      <c r="R265" s="564"/>
      <c r="S265" s="564"/>
      <c r="T265" s="564"/>
      <c r="U265" s="564"/>
      <c r="V265" s="564"/>
      <c r="W265" s="564"/>
      <c r="X265" s="564"/>
      <c r="Y265" s="564"/>
      <c r="Z265" s="564"/>
      <c r="AA265" s="564"/>
      <c r="AB265" s="564"/>
      <c r="AC265" s="564"/>
      <c r="AD265" s="564"/>
      <c r="AE265" s="564"/>
      <c r="AF265" s="564"/>
      <c r="AG265" s="564"/>
      <c r="AH265" s="564"/>
      <c r="AI265" s="565"/>
    </row>
    <row r="266" spans="2:38" hidden="1" x14ac:dyDescent="0.15">
      <c r="B266" s="245"/>
      <c r="C266" s="226" t="e">
        <f>DATE($C264,$D264,1)</f>
        <v>#VALUE!</v>
      </c>
      <c r="D266" s="226" t="e">
        <f t="shared" ref="D266:AG266" si="116">C266+1</f>
        <v>#VALUE!</v>
      </c>
      <c r="E266" s="226" t="e">
        <f t="shared" si="116"/>
        <v>#VALUE!</v>
      </c>
      <c r="F266" s="226" t="e">
        <f t="shared" si="116"/>
        <v>#VALUE!</v>
      </c>
      <c r="G266" s="226" t="e">
        <f t="shared" si="116"/>
        <v>#VALUE!</v>
      </c>
      <c r="H266" s="226" t="e">
        <f t="shared" si="116"/>
        <v>#VALUE!</v>
      </c>
      <c r="I266" s="226" t="e">
        <f t="shared" si="116"/>
        <v>#VALUE!</v>
      </c>
      <c r="J266" s="226" t="e">
        <f t="shared" si="116"/>
        <v>#VALUE!</v>
      </c>
      <c r="K266" s="226" t="e">
        <f t="shared" si="116"/>
        <v>#VALUE!</v>
      </c>
      <c r="L266" s="226" t="e">
        <f t="shared" si="116"/>
        <v>#VALUE!</v>
      </c>
      <c r="M266" s="226" t="e">
        <f t="shared" si="116"/>
        <v>#VALUE!</v>
      </c>
      <c r="N266" s="226" t="e">
        <f t="shared" si="116"/>
        <v>#VALUE!</v>
      </c>
      <c r="O266" s="226" t="e">
        <f t="shared" si="116"/>
        <v>#VALUE!</v>
      </c>
      <c r="P266" s="226" t="e">
        <f t="shared" si="116"/>
        <v>#VALUE!</v>
      </c>
      <c r="Q266" s="226" t="e">
        <f t="shared" si="116"/>
        <v>#VALUE!</v>
      </c>
      <c r="R266" s="226" t="e">
        <f t="shared" si="116"/>
        <v>#VALUE!</v>
      </c>
      <c r="S266" s="226" t="e">
        <f t="shared" si="116"/>
        <v>#VALUE!</v>
      </c>
      <c r="T266" s="226" t="e">
        <f t="shared" si="116"/>
        <v>#VALUE!</v>
      </c>
      <c r="U266" s="226" t="e">
        <f t="shared" si="116"/>
        <v>#VALUE!</v>
      </c>
      <c r="V266" s="226" t="e">
        <f t="shared" si="116"/>
        <v>#VALUE!</v>
      </c>
      <c r="W266" s="226" t="e">
        <f t="shared" si="116"/>
        <v>#VALUE!</v>
      </c>
      <c r="X266" s="226" t="e">
        <f t="shared" si="116"/>
        <v>#VALUE!</v>
      </c>
      <c r="Y266" s="226" t="e">
        <f t="shared" si="116"/>
        <v>#VALUE!</v>
      </c>
      <c r="Z266" s="226" t="e">
        <f t="shared" si="116"/>
        <v>#VALUE!</v>
      </c>
      <c r="AA266" s="226" t="e">
        <f t="shared" si="116"/>
        <v>#VALUE!</v>
      </c>
      <c r="AB266" s="226" t="e">
        <f t="shared" si="116"/>
        <v>#VALUE!</v>
      </c>
      <c r="AC266" s="226" t="e">
        <f t="shared" si="116"/>
        <v>#VALUE!</v>
      </c>
      <c r="AD266" s="226" t="e">
        <f t="shared" si="116"/>
        <v>#VALUE!</v>
      </c>
      <c r="AE266" s="226" t="e">
        <f t="shared" si="116"/>
        <v>#VALUE!</v>
      </c>
      <c r="AF266" s="226" t="e">
        <f t="shared" si="116"/>
        <v>#VALUE!</v>
      </c>
      <c r="AG266" s="226" t="e">
        <f t="shared" si="116"/>
        <v>#VALUE!</v>
      </c>
      <c r="AH266" s="246"/>
      <c r="AI266" s="247"/>
    </row>
    <row r="267" spans="2:38" x14ac:dyDescent="0.15">
      <c r="B267" s="248" t="s">
        <v>145</v>
      </c>
      <c r="C267" s="249" t="e">
        <f>IF(EDATE(C250,1)&gt;$G$6,"",EDATE(C250,1))</f>
        <v>#VALUE!</v>
      </c>
      <c r="D267" s="226" t="e">
        <f t="shared" ref="D267:AG267" si="117">IF(D266&gt;$G$6,"",IF(C267=EOMONTH(DATE($C264,$D264,1),0),"",IF(C267="","",C267+1)))</f>
        <v>#VALUE!</v>
      </c>
      <c r="E267" s="226" t="e">
        <f t="shared" si="117"/>
        <v>#VALUE!</v>
      </c>
      <c r="F267" s="226" t="e">
        <f t="shared" si="117"/>
        <v>#VALUE!</v>
      </c>
      <c r="G267" s="226" t="e">
        <f t="shared" si="117"/>
        <v>#VALUE!</v>
      </c>
      <c r="H267" s="226" t="e">
        <f t="shared" si="117"/>
        <v>#VALUE!</v>
      </c>
      <c r="I267" s="226" t="e">
        <f t="shared" si="117"/>
        <v>#VALUE!</v>
      </c>
      <c r="J267" s="226" t="e">
        <f t="shared" si="117"/>
        <v>#VALUE!</v>
      </c>
      <c r="K267" s="226" t="e">
        <f t="shared" si="117"/>
        <v>#VALUE!</v>
      </c>
      <c r="L267" s="226" t="e">
        <f t="shared" si="117"/>
        <v>#VALUE!</v>
      </c>
      <c r="M267" s="226" t="e">
        <f t="shared" si="117"/>
        <v>#VALUE!</v>
      </c>
      <c r="N267" s="226" t="e">
        <f t="shared" si="117"/>
        <v>#VALUE!</v>
      </c>
      <c r="O267" s="226" t="e">
        <f t="shared" si="117"/>
        <v>#VALUE!</v>
      </c>
      <c r="P267" s="226" t="e">
        <f t="shared" si="117"/>
        <v>#VALUE!</v>
      </c>
      <c r="Q267" s="226" t="e">
        <f t="shared" si="117"/>
        <v>#VALUE!</v>
      </c>
      <c r="R267" s="226" t="e">
        <f t="shared" si="117"/>
        <v>#VALUE!</v>
      </c>
      <c r="S267" s="226" t="e">
        <f t="shared" si="117"/>
        <v>#VALUE!</v>
      </c>
      <c r="T267" s="226" t="e">
        <f t="shared" si="117"/>
        <v>#VALUE!</v>
      </c>
      <c r="U267" s="226" t="e">
        <f t="shared" si="117"/>
        <v>#VALUE!</v>
      </c>
      <c r="V267" s="226" t="e">
        <f t="shared" si="117"/>
        <v>#VALUE!</v>
      </c>
      <c r="W267" s="226" t="e">
        <f t="shared" si="117"/>
        <v>#VALUE!</v>
      </c>
      <c r="X267" s="226" t="e">
        <f t="shared" si="117"/>
        <v>#VALUE!</v>
      </c>
      <c r="Y267" s="226" t="e">
        <f t="shared" si="117"/>
        <v>#VALUE!</v>
      </c>
      <c r="Z267" s="226" t="e">
        <f t="shared" si="117"/>
        <v>#VALUE!</v>
      </c>
      <c r="AA267" s="226" t="e">
        <f t="shared" si="117"/>
        <v>#VALUE!</v>
      </c>
      <c r="AB267" s="226" t="e">
        <f t="shared" si="117"/>
        <v>#VALUE!</v>
      </c>
      <c r="AC267" s="226" t="e">
        <f t="shared" si="117"/>
        <v>#VALUE!</v>
      </c>
      <c r="AD267" s="226" t="e">
        <f t="shared" si="117"/>
        <v>#VALUE!</v>
      </c>
      <c r="AE267" s="226" t="e">
        <f t="shared" si="117"/>
        <v>#VALUE!</v>
      </c>
      <c r="AF267" s="226" t="e">
        <f t="shared" si="117"/>
        <v>#VALUE!</v>
      </c>
      <c r="AG267" s="226" t="e">
        <f t="shared" si="117"/>
        <v>#VALUE!</v>
      </c>
      <c r="AH267" s="227" t="s">
        <v>177</v>
      </c>
      <c r="AI267" s="228">
        <f>+COUNTIFS(C268:AG268,"土",C269:AG269,"")+COUNTIFS(C268:AG268,"日",C269:AG269,"")</f>
        <v>0</v>
      </c>
    </row>
    <row r="268" spans="2:38" x14ac:dyDescent="0.15">
      <c r="B268" s="220" t="s">
        <v>65</v>
      </c>
      <c r="C268" s="229" t="str">
        <f>IFERROR(TEXT(WEEKDAY(+C267),"aaa"),"")</f>
        <v/>
      </c>
      <c r="D268" s="229" t="str">
        <f t="shared" ref="D268:AG268" si="118">IFERROR(TEXT(WEEKDAY(+D267),"aaa"),"")</f>
        <v/>
      </c>
      <c r="E268" s="229" t="str">
        <f t="shared" si="118"/>
        <v/>
      </c>
      <c r="F268" s="229" t="str">
        <f t="shared" si="118"/>
        <v/>
      </c>
      <c r="G268" s="229" t="str">
        <f t="shared" si="118"/>
        <v/>
      </c>
      <c r="H268" s="229" t="str">
        <f t="shared" si="118"/>
        <v/>
      </c>
      <c r="I268" s="229" t="str">
        <f t="shared" si="118"/>
        <v/>
      </c>
      <c r="J268" s="229" t="str">
        <f t="shared" si="118"/>
        <v/>
      </c>
      <c r="K268" s="229" t="str">
        <f t="shared" si="118"/>
        <v/>
      </c>
      <c r="L268" s="229" t="str">
        <f t="shared" si="118"/>
        <v/>
      </c>
      <c r="M268" s="229" t="str">
        <f t="shared" si="118"/>
        <v/>
      </c>
      <c r="N268" s="229" t="str">
        <f t="shared" si="118"/>
        <v/>
      </c>
      <c r="O268" s="229" t="str">
        <f t="shared" si="118"/>
        <v/>
      </c>
      <c r="P268" s="229" t="str">
        <f t="shared" si="118"/>
        <v/>
      </c>
      <c r="Q268" s="229" t="str">
        <f t="shared" si="118"/>
        <v/>
      </c>
      <c r="R268" s="229" t="str">
        <f t="shared" si="118"/>
        <v/>
      </c>
      <c r="S268" s="229" t="str">
        <f t="shared" si="118"/>
        <v/>
      </c>
      <c r="T268" s="229" t="str">
        <f t="shared" si="118"/>
        <v/>
      </c>
      <c r="U268" s="229" t="str">
        <f t="shared" si="118"/>
        <v/>
      </c>
      <c r="V268" s="229" t="str">
        <f t="shared" si="118"/>
        <v/>
      </c>
      <c r="W268" s="229" t="str">
        <f t="shared" si="118"/>
        <v/>
      </c>
      <c r="X268" s="229" t="str">
        <f t="shared" si="118"/>
        <v/>
      </c>
      <c r="Y268" s="229" t="str">
        <f t="shared" si="118"/>
        <v/>
      </c>
      <c r="Z268" s="229" t="str">
        <f t="shared" si="118"/>
        <v/>
      </c>
      <c r="AA268" s="229" t="str">
        <f t="shared" si="118"/>
        <v/>
      </c>
      <c r="AB268" s="229" t="str">
        <f t="shared" si="118"/>
        <v/>
      </c>
      <c r="AC268" s="229" t="str">
        <f t="shared" si="118"/>
        <v/>
      </c>
      <c r="AD268" s="229" t="str">
        <f t="shared" si="118"/>
        <v/>
      </c>
      <c r="AE268" s="229" t="str">
        <f t="shared" si="118"/>
        <v/>
      </c>
      <c r="AF268" s="229" t="str">
        <f t="shared" si="118"/>
        <v/>
      </c>
      <c r="AG268" s="229" t="str">
        <f t="shared" si="118"/>
        <v/>
      </c>
      <c r="AH268" s="227" t="s">
        <v>178</v>
      </c>
      <c r="AI268" s="228">
        <f>+COUNTIF(C269:AG269,"夏休")+COUNTIF(C269:AG269,"冬休")+COUNTIF(C269:AG269,"中止")</f>
        <v>0</v>
      </c>
    </row>
    <row r="269" spans="2:38" ht="13.5" customHeight="1" x14ac:dyDescent="0.15">
      <c r="B269" s="566" t="s">
        <v>149</v>
      </c>
      <c r="C269" s="568"/>
      <c r="D269" s="563"/>
      <c r="E269" s="563"/>
      <c r="F269" s="563"/>
      <c r="G269" s="563"/>
      <c r="H269" s="563"/>
      <c r="I269" s="563"/>
      <c r="J269" s="563"/>
      <c r="K269" s="563"/>
      <c r="L269" s="563"/>
      <c r="M269" s="563"/>
      <c r="N269" s="563"/>
      <c r="O269" s="563"/>
      <c r="P269" s="563"/>
      <c r="Q269" s="563"/>
      <c r="R269" s="563"/>
      <c r="S269" s="563"/>
      <c r="T269" s="563"/>
      <c r="U269" s="563"/>
      <c r="V269" s="563"/>
      <c r="W269" s="563"/>
      <c r="X269" s="563"/>
      <c r="Y269" s="563"/>
      <c r="Z269" s="563"/>
      <c r="AA269" s="563"/>
      <c r="AB269" s="563"/>
      <c r="AC269" s="563"/>
      <c r="AD269" s="563"/>
      <c r="AE269" s="563"/>
      <c r="AF269" s="563"/>
      <c r="AG269" s="589"/>
      <c r="AH269" s="230" t="s">
        <v>66</v>
      </c>
      <c r="AI269" s="231">
        <f>COUNT(C267:AG267)-AI268</f>
        <v>0</v>
      </c>
    </row>
    <row r="270" spans="2:38" ht="13.5" customHeight="1" x14ac:dyDescent="0.15">
      <c r="B270" s="567"/>
      <c r="C270" s="568"/>
      <c r="D270" s="563"/>
      <c r="E270" s="563"/>
      <c r="F270" s="563"/>
      <c r="G270" s="563"/>
      <c r="H270" s="563"/>
      <c r="I270" s="563"/>
      <c r="J270" s="563"/>
      <c r="K270" s="563"/>
      <c r="L270" s="563"/>
      <c r="M270" s="563"/>
      <c r="N270" s="563"/>
      <c r="O270" s="563"/>
      <c r="P270" s="563"/>
      <c r="Q270" s="563"/>
      <c r="R270" s="563"/>
      <c r="S270" s="563"/>
      <c r="T270" s="563"/>
      <c r="U270" s="563"/>
      <c r="V270" s="563"/>
      <c r="W270" s="563"/>
      <c r="X270" s="563"/>
      <c r="Y270" s="563"/>
      <c r="Z270" s="563"/>
      <c r="AA270" s="563"/>
      <c r="AB270" s="563"/>
      <c r="AC270" s="563"/>
      <c r="AD270" s="563"/>
      <c r="AE270" s="563"/>
      <c r="AF270" s="563"/>
      <c r="AG270" s="589"/>
      <c r="AH270" s="230" t="s">
        <v>67</v>
      </c>
      <c r="AI270" s="231">
        <f>+COUNTIF(C271:AG272,"休")</f>
        <v>0</v>
      </c>
      <c r="AJ270" s="232" t="e">
        <f>IF(AI271&gt;0.285,"",IF(AI270&lt;AI267,"←計画日数が足りません",""))</f>
        <v>#DIV/0!</v>
      </c>
    </row>
    <row r="271" spans="2:38" ht="13.5" customHeight="1" x14ac:dyDescent="0.15">
      <c r="B271" s="590" t="s">
        <v>60</v>
      </c>
      <c r="C271" s="591"/>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606"/>
      <c r="AH271" s="230" t="s">
        <v>68</v>
      </c>
      <c r="AI271" s="233" t="e">
        <f>+AI270/AI269</f>
        <v>#DIV/0!</v>
      </c>
    </row>
    <row r="272" spans="2:38" x14ac:dyDescent="0.15">
      <c r="B272" s="590"/>
      <c r="C272" s="591"/>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606"/>
      <c r="AH272" s="230" t="s">
        <v>57</v>
      </c>
      <c r="AI272" s="231">
        <f>+COUNTA(C273:AG274)</f>
        <v>0</v>
      </c>
    </row>
    <row r="273" spans="2:38" x14ac:dyDescent="0.15">
      <c r="B273" s="594" t="s">
        <v>62</v>
      </c>
      <c r="C273" s="596"/>
      <c r="D273" s="592"/>
      <c r="E273" s="592"/>
      <c r="F273" s="592"/>
      <c r="G273" s="592"/>
      <c r="H273" s="592"/>
      <c r="I273" s="592"/>
      <c r="J273" s="592"/>
      <c r="K273" s="592"/>
      <c r="L273" s="592"/>
      <c r="M273" s="592"/>
      <c r="N273" s="592"/>
      <c r="O273" s="592"/>
      <c r="P273" s="592"/>
      <c r="Q273" s="592"/>
      <c r="R273" s="592"/>
      <c r="S273" s="592"/>
      <c r="T273" s="592"/>
      <c r="U273" s="592"/>
      <c r="V273" s="592"/>
      <c r="W273" s="592"/>
      <c r="X273" s="592"/>
      <c r="Y273" s="592"/>
      <c r="Z273" s="592"/>
      <c r="AA273" s="592"/>
      <c r="AB273" s="592"/>
      <c r="AC273" s="592"/>
      <c r="AD273" s="592"/>
      <c r="AE273" s="592"/>
      <c r="AF273" s="592"/>
      <c r="AG273" s="609"/>
      <c r="AH273" s="234" t="s">
        <v>69</v>
      </c>
      <c r="AI273" s="235" t="e">
        <f>+AI272/AI269</f>
        <v>#DIV/0!</v>
      </c>
      <c r="AL273" s="199">
        <f>+COUNTIF(C271:AG272,"休")</f>
        <v>0</v>
      </c>
    </row>
    <row r="274" spans="2:38" x14ac:dyDescent="0.15">
      <c r="B274" s="595"/>
      <c r="C274" s="597"/>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610"/>
      <c r="AH274" s="236" t="s">
        <v>153</v>
      </c>
      <c r="AI274" s="237" t="str">
        <f>IF(7&gt;AI269,"対象外",IF(AI272&gt;=AI267,"OK","NG"))</f>
        <v>対象外</v>
      </c>
      <c r="AJ274" s="232" t="str">
        <f>IF(AI274="対象外","←７日間に満たない期間は達成判定の対象外",IF(AI274="NG","←月単位未達成","←月単位達成"))</f>
        <v>←７日間に満たない期間は達成判定の対象外</v>
      </c>
      <c r="AL274" s="238" t="str">
        <f>IF(7&gt;AI269,"対象外",IF(AL273&gt;=AI267,"OK","NG"))</f>
        <v>対象外</v>
      </c>
    </row>
    <row r="275" spans="2:38" hidden="1" x14ac:dyDescent="0.15">
      <c r="B275" s="239" t="s">
        <v>207</v>
      </c>
      <c r="C275" s="240" t="e">
        <f t="shared" ref="C275:AG275" si="119">IF(AND(DAY(C267)&gt;=22,DAY(C267)&lt;=28,C268="土"),1,0)</f>
        <v>#VALUE!</v>
      </c>
      <c r="D275" s="240" t="e">
        <f t="shared" si="119"/>
        <v>#VALUE!</v>
      </c>
      <c r="E275" s="240" t="e">
        <f t="shared" si="119"/>
        <v>#VALUE!</v>
      </c>
      <c r="F275" s="240" t="e">
        <f t="shared" si="119"/>
        <v>#VALUE!</v>
      </c>
      <c r="G275" s="240" t="e">
        <f t="shared" si="119"/>
        <v>#VALUE!</v>
      </c>
      <c r="H275" s="240" t="e">
        <f t="shared" si="119"/>
        <v>#VALUE!</v>
      </c>
      <c r="I275" s="240" t="e">
        <f t="shared" si="119"/>
        <v>#VALUE!</v>
      </c>
      <c r="J275" s="240" t="e">
        <f t="shared" si="119"/>
        <v>#VALUE!</v>
      </c>
      <c r="K275" s="240" t="e">
        <f t="shared" si="119"/>
        <v>#VALUE!</v>
      </c>
      <c r="L275" s="240" t="e">
        <f t="shared" si="119"/>
        <v>#VALUE!</v>
      </c>
      <c r="M275" s="240" t="e">
        <f t="shared" si="119"/>
        <v>#VALUE!</v>
      </c>
      <c r="N275" s="240" t="e">
        <f t="shared" si="119"/>
        <v>#VALUE!</v>
      </c>
      <c r="O275" s="240" t="e">
        <f t="shared" si="119"/>
        <v>#VALUE!</v>
      </c>
      <c r="P275" s="240" t="e">
        <f t="shared" si="119"/>
        <v>#VALUE!</v>
      </c>
      <c r="Q275" s="240" t="e">
        <f t="shared" si="119"/>
        <v>#VALUE!</v>
      </c>
      <c r="R275" s="240" t="e">
        <f t="shared" si="119"/>
        <v>#VALUE!</v>
      </c>
      <c r="S275" s="240" t="e">
        <f t="shared" si="119"/>
        <v>#VALUE!</v>
      </c>
      <c r="T275" s="240" t="e">
        <f t="shared" si="119"/>
        <v>#VALUE!</v>
      </c>
      <c r="U275" s="240" t="e">
        <f t="shared" si="119"/>
        <v>#VALUE!</v>
      </c>
      <c r="V275" s="240" t="e">
        <f t="shared" si="119"/>
        <v>#VALUE!</v>
      </c>
      <c r="W275" s="240" t="e">
        <f t="shared" si="119"/>
        <v>#VALUE!</v>
      </c>
      <c r="X275" s="240" t="e">
        <f t="shared" si="119"/>
        <v>#VALUE!</v>
      </c>
      <c r="Y275" s="240" t="e">
        <f t="shared" si="119"/>
        <v>#VALUE!</v>
      </c>
      <c r="Z275" s="240" t="e">
        <f t="shared" si="119"/>
        <v>#VALUE!</v>
      </c>
      <c r="AA275" s="240" t="e">
        <f t="shared" si="119"/>
        <v>#VALUE!</v>
      </c>
      <c r="AB275" s="240" t="e">
        <f t="shared" si="119"/>
        <v>#VALUE!</v>
      </c>
      <c r="AC275" s="240" t="e">
        <f t="shared" si="119"/>
        <v>#VALUE!</v>
      </c>
      <c r="AD275" s="240" t="e">
        <f t="shared" si="119"/>
        <v>#VALUE!</v>
      </c>
      <c r="AE275" s="240" t="e">
        <f t="shared" si="119"/>
        <v>#VALUE!</v>
      </c>
      <c r="AF275" s="240" t="e">
        <f t="shared" si="119"/>
        <v>#VALUE!</v>
      </c>
      <c r="AG275" s="240" t="e">
        <f t="shared" si="119"/>
        <v>#VALUE!</v>
      </c>
      <c r="AH275" s="241" t="s">
        <v>179</v>
      </c>
      <c r="AI275" s="242">
        <f>_xlfn.AGGREGATE(9,6,C275:AG275)</f>
        <v>0</v>
      </c>
      <c r="AJ275" s="232"/>
    </row>
    <row r="276" spans="2:38" hidden="1" x14ac:dyDescent="0.15">
      <c r="B276" s="239" t="s">
        <v>208</v>
      </c>
      <c r="C276" s="243" t="e">
        <f t="shared" ref="C276:AG276" si="120">IF(AND(DAY(C267)&gt;=22,DAY(C267)&lt;=28,C268="土",OR(C273="休",C273="雨")),1,0)</f>
        <v>#VALUE!</v>
      </c>
      <c r="D276" s="243" t="e">
        <f t="shared" si="120"/>
        <v>#VALUE!</v>
      </c>
      <c r="E276" s="243" t="e">
        <f t="shared" si="120"/>
        <v>#VALUE!</v>
      </c>
      <c r="F276" s="243" t="e">
        <f t="shared" si="120"/>
        <v>#VALUE!</v>
      </c>
      <c r="G276" s="243" t="e">
        <f t="shared" si="120"/>
        <v>#VALUE!</v>
      </c>
      <c r="H276" s="243" t="e">
        <f t="shared" si="120"/>
        <v>#VALUE!</v>
      </c>
      <c r="I276" s="243" t="e">
        <f t="shared" si="120"/>
        <v>#VALUE!</v>
      </c>
      <c r="J276" s="243" t="e">
        <f t="shared" si="120"/>
        <v>#VALUE!</v>
      </c>
      <c r="K276" s="243" t="e">
        <f t="shared" si="120"/>
        <v>#VALUE!</v>
      </c>
      <c r="L276" s="243" t="e">
        <f t="shared" si="120"/>
        <v>#VALUE!</v>
      </c>
      <c r="M276" s="243" t="e">
        <f t="shared" si="120"/>
        <v>#VALUE!</v>
      </c>
      <c r="N276" s="243" t="e">
        <f t="shared" si="120"/>
        <v>#VALUE!</v>
      </c>
      <c r="O276" s="243" t="e">
        <f t="shared" si="120"/>
        <v>#VALUE!</v>
      </c>
      <c r="P276" s="243" t="e">
        <f t="shared" si="120"/>
        <v>#VALUE!</v>
      </c>
      <c r="Q276" s="243" t="e">
        <f t="shared" si="120"/>
        <v>#VALUE!</v>
      </c>
      <c r="R276" s="243" t="e">
        <f t="shared" si="120"/>
        <v>#VALUE!</v>
      </c>
      <c r="S276" s="243" t="e">
        <f t="shared" si="120"/>
        <v>#VALUE!</v>
      </c>
      <c r="T276" s="243" t="e">
        <f t="shared" si="120"/>
        <v>#VALUE!</v>
      </c>
      <c r="U276" s="243" t="e">
        <f t="shared" si="120"/>
        <v>#VALUE!</v>
      </c>
      <c r="V276" s="243" t="e">
        <f t="shared" si="120"/>
        <v>#VALUE!</v>
      </c>
      <c r="W276" s="243" t="e">
        <f t="shared" si="120"/>
        <v>#VALUE!</v>
      </c>
      <c r="X276" s="243" t="e">
        <f t="shared" si="120"/>
        <v>#VALUE!</v>
      </c>
      <c r="Y276" s="243" t="e">
        <f t="shared" si="120"/>
        <v>#VALUE!</v>
      </c>
      <c r="Z276" s="243" t="e">
        <f t="shared" si="120"/>
        <v>#VALUE!</v>
      </c>
      <c r="AA276" s="243" t="e">
        <f t="shared" si="120"/>
        <v>#VALUE!</v>
      </c>
      <c r="AB276" s="243" t="e">
        <f t="shared" si="120"/>
        <v>#VALUE!</v>
      </c>
      <c r="AC276" s="243" t="e">
        <f t="shared" si="120"/>
        <v>#VALUE!</v>
      </c>
      <c r="AD276" s="243" t="e">
        <f t="shared" si="120"/>
        <v>#VALUE!</v>
      </c>
      <c r="AE276" s="243" t="e">
        <f t="shared" si="120"/>
        <v>#VALUE!</v>
      </c>
      <c r="AF276" s="243" t="e">
        <f t="shared" si="120"/>
        <v>#VALUE!</v>
      </c>
      <c r="AG276" s="243" t="e">
        <f t="shared" si="120"/>
        <v>#VALUE!</v>
      </c>
      <c r="AH276" s="241" t="s">
        <v>180</v>
      </c>
      <c r="AI276" s="242">
        <f>_xlfn.AGGREGATE(9,6,C276:AG276)</f>
        <v>0</v>
      </c>
      <c r="AJ276" s="232"/>
    </row>
    <row r="277" spans="2:38" hidden="1" x14ac:dyDescent="0.15">
      <c r="B277" s="239" t="s">
        <v>209</v>
      </c>
      <c r="C277" s="240" t="e">
        <f>IF(AND(DAY(C267)&gt;=8,DAY(C267)&lt;=14,C268="土"),1,0)</f>
        <v>#VALUE!</v>
      </c>
      <c r="D277" s="240" t="e">
        <f>IF(AND(DAY(D267)&gt;=8,DAY(D267)&lt;=14,D268="土"),1,0)</f>
        <v>#VALUE!</v>
      </c>
      <c r="E277" s="240" t="e">
        <f t="shared" ref="E277" si="121">IF(AND(DAY(E267)&gt;=8,DAY(E267)&lt;=14,E268="土"),1,0)</f>
        <v>#VALUE!</v>
      </c>
      <c r="F277" s="240" t="e">
        <f>IF(AND(DAY(F267)&gt;=8,DAY(F267)&lt;=14,F268="土"),1,0)</f>
        <v>#VALUE!</v>
      </c>
      <c r="G277" s="240" t="e">
        <f>IF(AND(DAY(G267)&gt;=8,DAY(G267)&lt;=14,G268="土"),1,0)</f>
        <v>#VALUE!</v>
      </c>
      <c r="H277" s="240" t="e">
        <f t="shared" ref="H277:AG277" si="122">IF(AND(DAY(H267)&gt;=8,DAY(H267)&lt;=14,H268="土"),1,0)</f>
        <v>#VALUE!</v>
      </c>
      <c r="I277" s="240" t="e">
        <f t="shared" si="122"/>
        <v>#VALUE!</v>
      </c>
      <c r="J277" s="240" t="e">
        <f t="shared" si="122"/>
        <v>#VALUE!</v>
      </c>
      <c r="K277" s="240" t="e">
        <f t="shared" si="122"/>
        <v>#VALUE!</v>
      </c>
      <c r="L277" s="240" t="e">
        <f t="shared" si="122"/>
        <v>#VALUE!</v>
      </c>
      <c r="M277" s="240" t="e">
        <f t="shared" si="122"/>
        <v>#VALUE!</v>
      </c>
      <c r="N277" s="240" t="e">
        <f t="shared" si="122"/>
        <v>#VALUE!</v>
      </c>
      <c r="O277" s="240" t="e">
        <f t="shared" si="122"/>
        <v>#VALUE!</v>
      </c>
      <c r="P277" s="240" t="e">
        <f t="shared" si="122"/>
        <v>#VALUE!</v>
      </c>
      <c r="Q277" s="240" t="e">
        <f t="shared" si="122"/>
        <v>#VALUE!</v>
      </c>
      <c r="R277" s="240" t="e">
        <f t="shared" si="122"/>
        <v>#VALUE!</v>
      </c>
      <c r="S277" s="240" t="e">
        <f t="shared" si="122"/>
        <v>#VALUE!</v>
      </c>
      <c r="T277" s="240" t="e">
        <f t="shared" si="122"/>
        <v>#VALUE!</v>
      </c>
      <c r="U277" s="240" t="e">
        <f t="shared" si="122"/>
        <v>#VALUE!</v>
      </c>
      <c r="V277" s="240" t="e">
        <f t="shared" si="122"/>
        <v>#VALUE!</v>
      </c>
      <c r="W277" s="240" t="e">
        <f t="shared" si="122"/>
        <v>#VALUE!</v>
      </c>
      <c r="X277" s="240" t="e">
        <f t="shared" si="122"/>
        <v>#VALUE!</v>
      </c>
      <c r="Y277" s="240" t="e">
        <f t="shared" si="122"/>
        <v>#VALUE!</v>
      </c>
      <c r="Z277" s="240" t="e">
        <f t="shared" si="122"/>
        <v>#VALUE!</v>
      </c>
      <c r="AA277" s="240" t="e">
        <f t="shared" si="122"/>
        <v>#VALUE!</v>
      </c>
      <c r="AB277" s="240" t="e">
        <f t="shared" si="122"/>
        <v>#VALUE!</v>
      </c>
      <c r="AC277" s="240" t="e">
        <f t="shared" si="122"/>
        <v>#VALUE!</v>
      </c>
      <c r="AD277" s="240" t="e">
        <f t="shared" si="122"/>
        <v>#VALUE!</v>
      </c>
      <c r="AE277" s="240" t="e">
        <f t="shared" si="122"/>
        <v>#VALUE!</v>
      </c>
      <c r="AF277" s="240" t="e">
        <f t="shared" si="122"/>
        <v>#VALUE!</v>
      </c>
      <c r="AG277" s="240" t="e">
        <f t="shared" si="122"/>
        <v>#VALUE!</v>
      </c>
      <c r="AH277" s="241" t="s">
        <v>179</v>
      </c>
      <c r="AI277" s="242">
        <f>_xlfn.AGGREGATE(9,6,C277:AG277)</f>
        <v>0</v>
      </c>
      <c r="AJ277" s="232"/>
    </row>
    <row r="278" spans="2:38" hidden="1" x14ac:dyDescent="0.15">
      <c r="B278" s="239" t="s">
        <v>210</v>
      </c>
      <c r="C278" s="243" t="e">
        <f>IF(AND(DAY(C267)&gt;=8,DAY(C267)&lt;=14,C268="土",OR(C273="休",C273="雨")),1,0)</f>
        <v>#VALUE!</v>
      </c>
      <c r="D278" s="243" t="e">
        <f>IF(AND(DAY(D267)&gt;=8,DAY(D267)&lt;=14,D268="土",OR(D273="休",D273="雨")),1,0)</f>
        <v>#VALUE!</v>
      </c>
      <c r="E278" s="243" t="e">
        <f t="shared" ref="E278" si="123">IF(AND(DAY(E267)&gt;=8,DAY(E267)&lt;=14,E268="土",OR(E273="休",E273="雨")),1,0)</f>
        <v>#VALUE!</v>
      </c>
      <c r="F278" s="243" t="e">
        <f>IF(AND(DAY(F267)&gt;=8,DAY(F267)&lt;=14,F268="土",OR(F273="休",F273="雨")),1,0)</f>
        <v>#VALUE!</v>
      </c>
      <c r="G278" s="243" t="e">
        <f>IF(AND(DAY(G267)&gt;=8,DAY(G267)&lt;=14,G268="土",OR(G273="休",G273="雨")),1,0)</f>
        <v>#VALUE!</v>
      </c>
      <c r="H278" s="243" t="e">
        <f t="shared" ref="H278:AG278" si="124">IF(AND(DAY(H267)&gt;=8,DAY(H267)&lt;=14,H268="土",OR(H273="休",H273="雨")),1,0)</f>
        <v>#VALUE!</v>
      </c>
      <c r="I278" s="243" t="e">
        <f t="shared" si="124"/>
        <v>#VALUE!</v>
      </c>
      <c r="J278" s="243" t="e">
        <f t="shared" si="124"/>
        <v>#VALUE!</v>
      </c>
      <c r="K278" s="243" t="e">
        <f t="shared" si="124"/>
        <v>#VALUE!</v>
      </c>
      <c r="L278" s="243" t="e">
        <f t="shared" si="124"/>
        <v>#VALUE!</v>
      </c>
      <c r="M278" s="243" t="e">
        <f t="shared" si="124"/>
        <v>#VALUE!</v>
      </c>
      <c r="N278" s="243" t="e">
        <f t="shared" si="124"/>
        <v>#VALUE!</v>
      </c>
      <c r="O278" s="243" t="e">
        <f t="shared" si="124"/>
        <v>#VALUE!</v>
      </c>
      <c r="P278" s="243" t="e">
        <f t="shared" si="124"/>
        <v>#VALUE!</v>
      </c>
      <c r="Q278" s="243" t="e">
        <f t="shared" si="124"/>
        <v>#VALUE!</v>
      </c>
      <c r="R278" s="243" t="e">
        <f t="shared" si="124"/>
        <v>#VALUE!</v>
      </c>
      <c r="S278" s="243" t="e">
        <f t="shared" si="124"/>
        <v>#VALUE!</v>
      </c>
      <c r="T278" s="243" t="e">
        <f t="shared" si="124"/>
        <v>#VALUE!</v>
      </c>
      <c r="U278" s="243" t="e">
        <f t="shared" si="124"/>
        <v>#VALUE!</v>
      </c>
      <c r="V278" s="243" t="e">
        <f t="shared" si="124"/>
        <v>#VALUE!</v>
      </c>
      <c r="W278" s="243" t="e">
        <f t="shared" si="124"/>
        <v>#VALUE!</v>
      </c>
      <c r="X278" s="243" t="e">
        <f t="shared" si="124"/>
        <v>#VALUE!</v>
      </c>
      <c r="Y278" s="243" t="e">
        <f t="shared" si="124"/>
        <v>#VALUE!</v>
      </c>
      <c r="Z278" s="243" t="e">
        <f t="shared" si="124"/>
        <v>#VALUE!</v>
      </c>
      <c r="AA278" s="243" t="e">
        <f t="shared" si="124"/>
        <v>#VALUE!</v>
      </c>
      <c r="AB278" s="243" t="e">
        <f t="shared" si="124"/>
        <v>#VALUE!</v>
      </c>
      <c r="AC278" s="243" t="e">
        <f t="shared" si="124"/>
        <v>#VALUE!</v>
      </c>
      <c r="AD278" s="243" t="e">
        <f t="shared" si="124"/>
        <v>#VALUE!</v>
      </c>
      <c r="AE278" s="243" t="e">
        <f t="shared" si="124"/>
        <v>#VALUE!</v>
      </c>
      <c r="AF278" s="243" t="e">
        <f t="shared" si="124"/>
        <v>#VALUE!</v>
      </c>
      <c r="AG278" s="243" t="e">
        <f t="shared" si="124"/>
        <v>#VALUE!</v>
      </c>
      <c r="AH278" s="241" t="s">
        <v>180</v>
      </c>
      <c r="AI278" s="242">
        <f>_xlfn.AGGREGATE(9,6,C278:AG278)</f>
        <v>0</v>
      </c>
      <c r="AJ278" s="232"/>
    </row>
    <row r="280" spans="2:38" hidden="1" x14ac:dyDescent="0.15">
      <c r="C280" s="199" t="e">
        <f>YEAR(C283)</f>
        <v>#VALUE!</v>
      </c>
      <c r="D280" s="199" t="e">
        <f>MONTH(C283)</f>
        <v>#VALUE!</v>
      </c>
    </row>
    <row r="281" spans="2:38" x14ac:dyDescent="0.15">
      <c r="B281" s="203" t="s">
        <v>141</v>
      </c>
      <c r="C281" s="598" t="e">
        <f>C283</f>
        <v>#VALUE!</v>
      </c>
      <c r="D281" s="564"/>
      <c r="E281" s="564"/>
      <c r="F281" s="564"/>
      <c r="G281" s="564"/>
      <c r="H281" s="564"/>
      <c r="I281" s="564"/>
      <c r="J281" s="564"/>
      <c r="K281" s="564"/>
      <c r="L281" s="564"/>
      <c r="M281" s="564"/>
      <c r="N281" s="564"/>
      <c r="O281" s="564"/>
      <c r="P281" s="564"/>
      <c r="Q281" s="564"/>
      <c r="R281" s="564"/>
      <c r="S281" s="564"/>
      <c r="T281" s="564"/>
      <c r="U281" s="564"/>
      <c r="V281" s="564"/>
      <c r="W281" s="564"/>
      <c r="X281" s="564"/>
      <c r="Y281" s="564"/>
      <c r="Z281" s="564"/>
      <c r="AA281" s="564"/>
      <c r="AB281" s="564"/>
      <c r="AC281" s="564"/>
      <c r="AD281" s="564"/>
      <c r="AE281" s="564"/>
      <c r="AF281" s="564"/>
      <c r="AG281" s="564"/>
      <c r="AH281" s="564"/>
      <c r="AI281" s="565"/>
    </row>
    <row r="282" spans="2:38" hidden="1" x14ac:dyDescent="0.15">
      <c r="B282" s="245"/>
      <c r="C282" s="226" t="e">
        <f>DATE($C280,$D280,1)</f>
        <v>#VALUE!</v>
      </c>
      <c r="D282" s="226" t="e">
        <f t="shared" ref="D282:AG282" si="125">C282+1</f>
        <v>#VALUE!</v>
      </c>
      <c r="E282" s="226" t="e">
        <f t="shared" si="125"/>
        <v>#VALUE!</v>
      </c>
      <c r="F282" s="226" t="e">
        <f t="shared" si="125"/>
        <v>#VALUE!</v>
      </c>
      <c r="G282" s="226" t="e">
        <f t="shared" si="125"/>
        <v>#VALUE!</v>
      </c>
      <c r="H282" s="226" t="e">
        <f t="shared" si="125"/>
        <v>#VALUE!</v>
      </c>
      <c r="I282" s="226" t="e">
        <f t="shared" si="125"/>
        <v>#VALUE!</v>
      </c>
      <c r="J282" s="226" t="e">
        <f t="shared" si="125"/>
        <v>#VALUE!</v>
      </c>
      <c r="K282" s="226" t="e">
        <f t="shared" si="125"/>
        <v>#VALUE!</v>
      </c>
      <c r="L282" s="226" t="e">
        <f t="shared" si="125"/>
        <v>#VALUE!</v>
      </c>
      <c r="M282" s="226" t="e">
        <f t="shared" si="125"/>
        <v>#VALUE!</v>
      </c>
      <c r="N282" s="226" t="e">
        <f t="shared" si="125"/>
        <v>#VALUE!</v>
      </c>
      <c r="O282" s="226" t="e">
        <f t="shared" si="125"/>
        <v>#VALUE!</v>
      </c>
      <c r="P282" s="226" t="e">
        <f t="shared" si="125"/>
        <v>#VALUE!</v>
      </c>
      <c r="Q282" s="226" t="e">
        <f t="shared" si="125"/>
        <v>#VALUE!</v>
      </c>
      <c r="R282" s="226" t="e">
        <f t="shared" si="125"/>
        <v>#VALUE!</v>
      </c>
      <c r="S282" s="226" t="e">
        <f t="shared" si="125"/>
        <v>#VALUE!</v>
      </c>
      <c r="T282" s="226" t="e">
        <f t="shared" si="125"/>
        <v>#VALUE!</v>
      </c>
      <c r="U282" s="226" t="e">
        <f t="shared" si="125"/>
        <v>#VALUE!</v>
      </c>
      <c r="V282" s="226" t="e">
        <f t="shared" si="125"/>
        <v>#VALUE!</v>
      </c>
      <c r="W282" s="226" t="e">
        <f t="shared" si="125"/>
        <v>#VALUE!</v>
      </c>
      <c r="X282" s="226" t="e">
        <f t="shared" si="125"/>
        <v>#VALUE!</v>
      </c>
      <c r="Y282" s="226" t="e">
        <f t="shared" si="125"/>
        <v>#VALUE!</v>
      </c>
      <c r="Z282" s="226" t="e">
        <f t="shared" si="125"/>
        <v>#VALUE!</v>
      </c>
      <c r="AA282" s="226" t="e">
        <f t="shared" si="125"/>
        <v>#VALUE!</v>
      </c>
      <c r="AB282" s="226" t="e">
        <f t="shared" si="125"/>
        <v>#VALUE!</v>
      </c>
      <c r="AC282" s="226" t="e">
        <f t="shared" si="125"/>
        <v>#VALUE!</v>
      </c>
      <c r="AD282" s="226" t="e">
        <f t="shared" si="125"/>
        <v>#VALUE!</v>
      </c>
      <c r="AE282" s="226" t="e">
        <f t="shared" si="125"/>
        <v>#VALUE!</v>
      </c>
      <c r="AF282" s="226" t="e">
        <f t="shared" si="125"/>
        <v>#VALUE!</v>
      </c>
      <c r="AG282" s="226" t="e">
        <f t="shared" si="125"/>
        <v>#VALUE!</v>
      </c>
      <c r="AH282" s="246"/>
      <c r="AI282" s="247"/>
    </row>
    <row r="283" spans="2:38" x14ac:dyDescent="0.15">
      <c r="B283" s="248" t="s">
        <v>145</v>
      </c>
      <c r="C283" s="249" t="e">
        <f>IF(EDATE(C266,1)&gt;$G$6,"",EDATE(C266,1))</f>
        <v>#VALUE!</v>
      </c>
      <c r="D283" s="226" t="e">
        <f t="shared" ref="D283:AG283" si="126">IF(D282&gt;$G$6,"",IF(C283=EOMONTH(DATE($C280,$D280,1),0),"",IF(C283="","",C283+1)))</f>
        <v>#VALUE!</v>
      </c>
      <c r="E283" s="226" t="e">
        <f t="shared" si="126"/>
        <v>#VALUE!</v>
      </c>
      <c r="F283" s="226" t="e">
        <f t="shared" si="126"/>
        <v>#VALUE!</v>
      </c>
      <c r="G283" s="226" t="e">
        <f t="shared" si="126"/>
        <v>#VALUE!</v>
      </c>
      <c r="H283" s="226" t="e">
        <f t="shared" si="126"/>
        <v>#VALUE!</v>
      </c>
      <c r="I283" s="226" t="e">
        <f t="shared" si="126"/>
        <v>#VALUE!</v>
      </c>
      <c r="J283" s="226" t="e">
        <f t="shared" si="126"/>
        <v>#VALUE!</v>
      </c>
      <c r="K283" s="226" t="e">
        <f t="shared" si="126"/>
        <v>#VALUE!</v>
      </c>
      <c r="L283" s="226" t="e">
        <f t="shared" si="126"/>
        <v>#VALUE!</v>
      </c>
      <c r="M283" s="226" t="e">
        <f t="shared" si="126"/>
        <v>#VALUE!</v>
      </c>
      <c r="N283" s="226" t="e">
        <f t="shared" si="126"/>
        <v>#VALUE!</v>
      </c>
      <c r="O283" s="226" t="e">
        <f t="shared" si="126"/>
        <v>#VALUE!</v>
      </c>
      <c r="P283" s="226" t="e">
        <f t="shared" si="126"/>
        <v>#VALUE!</v>
      </c>
      <c r="Q283" s="226" t="e">
        <f t="shared" si="126"/>
        <v>#VALUE!</v>
      </c>
      <c r="R283" s="226" t="e">
        <f t="shared" si="126"/>
        <v>#VALUE!</v>
      </c>
      <c r="S283" s="226" t="e">
        <f t="shared" si="126"/>
        <v>#VALUE!</v>
      </c>
      <c r="T283" s="226" t="e">
        <f t="shared" si="126"/>
        <v>#VALUE!</v>
      </c>
      <c r="U283" s="226" t="e">
        <f t="shared" si="126"/>
        <v>#VALUE!</v>
      </c>
      <c r="V283" s="226" t="e">
        <f t="shared" si="126"/>
        <v>#VALUE!</v>
      </c>
      <c r="W283" s="226" t="e">
        <f t="shared" si="126"/>
        <v>#VALUE!</v>
      </c>
      <c r="X283" s="226" t="e">
        <f t="shared" si="126"/>
        <v>#VALUE!</v>
      </c>
      <c r="Y283" s="226" t="e">
        <f t="shared" si="126"/>
        <v>#VALUE!</v>
      </c>
      <c r="Z283" s="226" t="e">
        <f t="shared" si="126"/>
        <v>#VALUE!</v>
      </c>
      <c r="AA283" s="226" t="e">
        <f t="shared" si="126"/>
        <v>#VALUE!</v>
      </c>
      <c r="AB283" s="226" t="e">
        <f t="shared" si="126"/>
        <v>#VALUE!</v>
      </c>
      <c r="AC283" s="226" t="e">
        <f t="shared" si="126"/>
        <v>#VALUE!</v>
      </c>
      <c r="AD283" s="226" t="e">
        <f t="shared" si="126"/>
        <v>#VALUE!</v>
      </c>
      <c r="AE283" s="226" t="e">
        <f t="shared" si="126"/>
        <v>#VALUE!</v>
      </c>
      <c r="AF283" s="226" t="e">
        <f t="shared" si="126"/>
        <v>#VALUE!</v>
      </c>
      <c r="AG283" s="226" t="e">
        <f t="shared" si="126"/>
        <v>#VALUE!</v>
      </c>
      <c r="AH283" s="227" t="s">
        <v>177</v>
      </c>
      <c r="AI283" s="228">
        <f>+COUNTIFS(C284:AG284,"土",C285:AG285,"")+COUNTIFS(C284:AG284,"日",C285:AG285,"")</f>
        <v>0</v>
      </c>
    </row>
    <row r="284" spans="2:38" x14ac:dyDescent="0.15">
      <c r="B284" s="220" t="s">
        <v>65</v>
      </c>
      <c r="C284" s="229" t="str">
        <f>IFERROR(TEXT(WEEKDAY(+C283),"aaa"),"")</f>
        <v/>
      </c>
      <c r="D284" s="229" t="str">
        <f t="shared" ref="D284:AG284" si="127">IFERROR(TEXT(WEEKDAY(+D283),"aaa"),"")</f>
        <v/>
      </c>
      <c r="E284" s="229" t="str">
        <f t="shared" si="127"/>
        <v/>
      </c>
      <c r="F284" s="229" t="str">
        <f t="shared" si="127"/>
        <v/>
      </c>
      <c r="G284" s="229" t="str">
        <f t="shared" si="127"/>
        <v/>
      </c>
      <c r="H284" s="229" t="str">
        <f t="shared" si="127"/>
        <v/>
      </c>
      <c r="I284" s="229" t="str">
        <f t="shared" si="127"/>
        <v/>
      </c>
      <c r="J284" s="229" t="str">
        <f t="shared" si="127"/>
        <v/>
      </c>
      <c r="K284" s="229" t="str">
        <f t="shared" si="127"/>
        <v/>
      </c>
      <c r="L284" s="229" t="str">
        <f t="shared" si="127"/>
        <v/>
      </c>
      <c r="M284" s="229" t="str">
        <f t="shared" si="127"/>
        <v/>
      </c>
      <c r="N284" s="229" t="str">
        <f t="shared" si="127"/>
        <v/>
      </c>
      <c r="O284" s="229" t="str">
        <f t="shared" si="127"/>
        <v/>
      </c>
      <c r="P284" s="229" t="str">
        <f t="shared" si="127"/>
        <v/>
      </c>
      <c r="Q284" s="229" t="str">
        <f t="shared" si="127"/>
        <v/>
      </c>
      <c r="R284" s="229" t="str">
        <f t="shared" si="127"/>
        <v/>
      </c>
      <c r="S284" s="229" t="str">
        <f t="shared" si="127"/>
        <v/>
      </c>
      <c r="T284" s="229" t="str">
        <f t="shared" si="127"/>
        <v/>
      </c>
      <c r="U284" s="229" t="str">
        <f t="shared" si="127"/>
        <v/>
      </c>
      <c r="V284" s="229" t="str">
        <f t="shared" si="127"/>
        <v/>
      </c>
      <c r="W284" s="229" t="str">
        <f t="shared" si="127"/>
        <v/>
      </c>
      <c r="X284" s="229" t="str">
        <f t="shared" si="127"/>
        <v/>
      </c>
      <c r="Y284" s="229" t="str">
        <f t="shared" si="127"/>
        <v/>
      </c>
      <c r="Z284" s="229" t="str">
        <f t="shared" si="127"/>
        <v/>
      </c>
      <c r="AA284" s="229" t="str">
        <f t="shared" si="127"/>
        <v/>
      </c>
      <c r="AB284" s="229" t="str">
        <f t="shared" si="127"/>
        <v/>
      </c>
      <c r="AC284" s="229" t="str">
        <f t="shared" si="127"/>
        <v/>
      </c>
      <c r="AD284" s="229" t="str">
        <f t="shared" si="127"/>
        <v/>
      </c>
      <c r="AE284" s="229" t="str">
        <f t="shared" si="127"/>
        <v/>
      </c>
      <c r="AF284" s="229" t="str">
        <f t="shared" si="127"/>
        <v/>
      </c>
      <c r="AG284" s="229" t="str">
        <f t="shared" si="127"/>
        <v/>
      </c>
      <c r="AH284" s="227" t="s">
        <v>178</v>
      </c>
      <c r="AI284" s="228">
        <f>+COUNTIF(C285:AG285,"夏休")+COUNTIF(C285:AG285,"冬休")+COUNTIF(C285:AG285,"中止")</f>
        <v>0</v>
      </c>
    </row>
    <row r="285" spans="2:38" ht="13.5" customHeight="1" x14ac:dyDescent="0.15">
      <c r="B285" s="566" t="s">
        <v>149</v>
      </c>
      <c r="C285" s="568"/>
      <c r="D285" s="563"/>
      <c r="E285" s="563"/>
      <c r="F285" s="563"/>
      <c r="G285" s="563"/>
      <c r="H285" s="563"/>
      <c r="I285" s="563"/>
      <c r="J285" s="563"/>
      <c r="K285" s="563"/>
      <c r="L285" s="563"/>
      <c r="M285" s="563"/>
      <c r="N285" s="563"/>
      <c r="O285" s="563"/>
      <c r="P285" s="563"/>
      <c r="Q285" s="563"/>
      <c r="R285" s="563"/>
      <c r="S285" s="563"/>
      <c r="T285" s="563"/>
      <c r="U285" s="563"/>
      <c r="V285" s="563"/>
      <c r="W285" s="563"/>
      <c r="X285" s="563"/>
      <c r="Y285" s="563"/>
      <c r="Z285" s="563"/>
      <c r="AA285" s="563"/>
      <c r="AB285" s="563"/>
      <c r="AC285" s="563"/>
      <c r="AD285" s="563"/>
      <c r="AE285" s="563"/>
      <c r="AF285" s="563"/>
      <c r="AG285" s="589"/>
      <c r="AH285" s="230" t="s">
        <v>66</v>
      </c>
      <c r="AI285" s="231">
        <f>COUNT(C283:AG283)-AI284</f>
        <v>0</v>
      </c>
    </row>
    <row r="286" spans="2:38" ht="13.5" customHeight="1" x14ac:dyDescent="0.15">
      <c r="B286" s="567"/>
      <c r="C286" s="568"/>
      <c r="D286" s="563"/>
      <c r="E286" s="563"/>
      <c r="F286" s="563"/>
      <c r="G286" s="563"/>
      <c r="H286" s="563"/>
      <c r="I286" s="563"/>
      <c r="J286" s="563"/>
      <c r="K286" s="563"/>
      <c r="L286" s="563"/>
      <c r="M286" s="563"/>
      <c r="N286" s="563"/>
      <c r="O286" s="563"/>
      <c r="P286" s="563"/>
      <c r="Q286" s="563"/>
      <c r="R286" s="563"/>
      <c r="S286" s="563"/>
      <c r="T286" s="563"/>
      <c r="U286" s="563"/>
      <c r="V286" s="563"/>
      <c r="W286" s="563"/>
      <c r="X286" s="563"/>
      <c r="Y286" s="563"/>
      <c r="Z286" s="563"/>
      <c r="AA286" s="563"/>
      <c r="AB286" s="563"/>
      <c r="AC286" s="563"/>
      <c r="AD286" s="563"/>
      <c r="AE286" s="563"/>
      <c r="AF286" s="563"/>
      <c r="AG286" s="589"/>
      <c r="AH286" s="230" t="s">
        <v>67</v>
      </c>
      <c r="AI286" s="231">
        <f>+COUNTIF(C287:AG288,"休")</f>
        <v>0</v>
      </c>
      <c r="AJ286" s="232" t="e">
        <f>IF(AI287&gt;0.285,"",IF(AI286&lt;AI283,"←計画日数が足りません",""))</f>
        <v>#DIV/0!</v>
      </c>
    </row>
    <row r="287" spans="2:38" ht="13.5" customHeight="1" x14ac:dyDescent="0.15">
      <c r="B287" s="590" t="s">
        <v>60</v>
      </c>
      <c r="C287" s="591"/>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606"/>
      <c r="AH287" s="230" t="s">
        <v>68</v>
      </c>
      <c r="AI287" s="233" t="e">
        <f>+AI286/AI285</f>
        <v>#DIV/0!</v>
      </c>
    </row>
    <row r="288" spans="2:38" x14ac:dyDescent="0.15">
      <c r="B288" s="590"/>
      <c r="C288" s="591"/>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606"/>
      <c r="AH288" s="230" t="s">
        <v>57</v>
      </c>
      <c r="AI288" s="231">
        <f>+COUNTA(C289:AG290)</f>
        <v>0</v>
      </c>
    </row>
    <row r="289" spans="2:38" x14ac:dyDescent="0.15">
      <c r="B289" s="594" t="s">
        <v>62</v>
      </c>
      <c r="C289" s="596"/>
      <c r="D289" s="592"/>
      <c r="E289" s="592"/>
      <c r="F289" s="592"/>
      <c r="G289" s="592"/>
      <c r="H289" s="592"/>
      <c r="I289" s="592"/>
      <c r="J289" s="592"/>
      <c r="K289" s="592"/>
      <c r="L289" s="592"/>
      <c r="M289" s="592"/>
      <c r="N289" s="592"/>
      <c r="O289" s="592"/>
      <c r="P289" s="592"/>
      <c r="Q289" s="592"/>
      <c r="R289" s="592"/>
      <c r="S289" s="592"/>
      <c r="T289" s="592"/>
      <c r="U289" s="592"/>
      <c r="V289" s="592"/>
      <c r="W289" s="592"/>
      <c r="X289" s="592"/>
      <c r="Y289" s="592"/>
      <c r="Z289" s="592"/>
      <c r="AA289" s="592"/>
      <c r="AB289" s="592"/>
      <c r="AC289" s="592"/>
      <c r="AD289" s="592"/>
      <c r="AE289" s="592"/>
      <c r="AF289" s="592"/>
      <c r="AG289" s="609"/>
      <c r="AH289" s="234" t="s">
        <v>69</v>
      </c>
      <c r="AI289" s="235" t="e">
        <f>+AI288/AI285</f>
        <v>#DIV/0!</v>
      </c>
      <c r="AL289" s="199">
        <f>+COUNTIF(C287:AG288,"休")</f>
        <v>0</v>
      </c>
    </row>
    <row r="290" spans="2:38" x14ac:dyDescent="0.15">
      <c r="B290" s="595"/>
      <c r="C290" s="597"/>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610"/>
      <c r="AH290" s="236" t="s">
        <v>153</v>
      </c>
      <c r="AI290" s="237" t="str">
        <f>IF(7&gt;AI285,"対象外",IF(AI288&gt;=AI283,"OK","NG"))</f>
        <v>対象外</v>
      </c>
      <c r="AJ290" s="232" t="str">
        <f>IF(AI290="対象外","←７日間に満たない期間は達成判定の対象外",IF(AI290="NG","←月単位未達成","←月単位達成"))</f>
        <v>←７日間に満たない期間は達成判定の対象外</v>
      </c>
      <c r="AL290" s="238" t="str">
        <f>IF(7&gt;AI285,"対象外",IF(AL289&gt;=AI283,"OK","NG"))</f>
        <v>対象外</v>
      </c>
    </row>
    <row r="291" spans="2:38" hidden="1" x14ac:dyDescent="0.15">
      <c r="B291" s="239" t="s">
        <v>207</v>
      </c>
      <c r="C291" s="240" t="e">
        <f t="shared" ref="C291:AG291" si="128">IF(AND(DAY(C283)&gt;=22,DAY(C283)&lt;=28,C284="土"),1,0)</f>
        <v>#VALUE!</v>
      </c>
      <c r="D291" s="240" t="e">
        <f t="shared" si="128"/>
        <v>#VALUE!</v>
      </c>
      <c r="E291" s="240" t="e">
        <f t="shared" si="128"/>
        <v>#VALUE!</v>
      </c>
      <c r="F291" s="240" t="e">
        <f t="shared" si="128"/>
        <v>#VALUE!</v>
      </c>
      <c r="G291" s="240" t="e">
        <f t="shared" si="128"/>
        <v>#VALUE!</v>
      </c>
      <c r="H291" s="240" t="e">
        <f t="shared" si="128"/>
        <v>#VALUE!</v>
      </c>
      <c r="I291" s="240" t="e">
        <f t="shared" si="128"/>
        <v>#VALUE!</v>
      </c>
      <c r="J291" s="240" t="e">
        <f t="shared" si="128"/>
        <v>#VALUE!</v>
      </c>
      <c r="K291" s="240" t="e">
        <f t="shared" si="128"/>
        <v>#VALUE!</v>
      </c>
      <c r="L291" s="240" t="e">
        <f t="shared" si="128"/>
        <v>#VALUE!</v>
      </c>
      <c r="M291" s="240" t="e">
        <f t="shared" si="128"/>
        <v>#VALUE!</v>
      </c>
      <c r="N291" s="240" t="e">
        <f t="shared" si="128"/>
        <v>#VALUE!</v>
      </c>
      <c r="O291" s="240" t="e">
        <f t="shared" si="128"/>
        <v>#VALUE!</v>
      </c>
      <c r="P291" s="240" t="e">
        <f t="shared" si="128"/>
        <v>#VALUE!</v>
      </c>
      <c r="Q291" s="240" t="e">
        <f t="shared" si="128"/>
        <v>#VALUE!</v>
      </c>
      <c r="R291" s="240" t="e">
        <f t="shared" si="128"/>
        <v>#VALUE!</v>
      </c>
      <c r="S291" s="240" t="e">
        <f t="shared" si="128"/>
        <v>#VALUE!</v>
      </c>
      <c r="T291" s="240" t="e">
        <f t="shared" si="128"/>
        <v>#VALUE!</v>
      </c>
      <c r="U291" s="240" t="e">
        <f t="shared" si="128"/>
        <v>#VALUE!</v>
      </c>
      <c r="V291" s="240" t="e">
        <f t="shared" si="128"/>
        <v>#VALUE!</v>
      </c>
      <c r="W291" s="240" t="e">
        <f t="shared" si="128"/>
        <v>#VALUE!</v>
      </c>
      <c r="X291" s="240" t="e">
        <f t="shared" si="128"/>
        <v>#VALUE!</v>
      </c>
      <c r="Y291" s="240" t="e">
        <f t="shared" si="128"/>
        <v>#VALUE!</v>
      </c>
      <c r="Z291" s="240" t="e">
        <f t="shared" si="128"/>
        <v>#VALUE!</v>
      </c>
      <c r="AA291" s="240" t="e">
        <f t="shared" si="128"/>
        <v>#VALUE!</v>
      </c>
      <c r="AB291" s="240" t="e">
        <f t="shared" si="128"/>
        <v>#VALUE!</v>
      </c>
      <c r="AC291" s="240" t="e">
        <f t="shared" si="128"/>
        <v>#VALUE!</v>
      </c>
      <c r="AD291" s="240" t="e">
        <f t="shared" si="128"/>
        <v>#VALUE!</v>
      </c>
      <c r="AE291" s="240" t="e">
        <f t="shared" si="128"/>
        <v>#VALUE!</v>
      </c>
      <c r="AF291" s="240" t="e">
        <f t="shared" si="128"/>
        <v>#VALUE!</v>
      </c>
      <c r="AG291" s="240" t="e">
        <f t="shared" si="128"/>
        <v>#VALUE!</v>
      </c>
      <c r="AH291" s="241" t="s">
        <v>179</v>
      </c>
      <c r="AI291" s="242">
        <f>_xlfn.AGGREGATE(9,6,C291:AG291)</f>
        <v>0</v>
      </c>
      <c r="AJ291" s="232"/>
    </row>
    <row r="292" spans="2:38" hidden="1" x14ac:dyDescent="0.15">
      <c r="B292" s="239" t="s">
        <v>208</v>
      </c>
      <c r="C292" s="243" t="e">
        <f t="shared" ref="C292:AG292" si="129">IF(AND(DAY(C283)&gt;=22,DAY(C283)&lt;=28,C284="土",OR(C289="休",C289="雨")),1,0)</f>
        <v>#VALUE!</v>
      </c>
      <c r="D292" s="243" t="e">
        <f t="shared" si="129"/>
        <v>#VALUE!</v>
      </c>
      <c r="E292" s="243" t="e">
        <f t="shared" si="129"/>
        <v>#VALUE!</v>
      </c>
      <c r="F292" s="243" t="e">
        <f t="shared" si="129"/>
        <v>#VALUE!</v>
      </c>
      <c r="G292" s="243" t="e">
        <f t="shared" si="129"/>
        <v>#VALUE!</v>
      </c>
      <c r="H292" s="243" t="e">
        <f t="shared" si="129"/>
        <v>#VALUE!</v>
      </c>
      <c r="I292" s="243" t="e">
        <f t="shared" si="129"/>
        <v>#VALUE!</v>
      </c>
      <c r="J292" s="243" t="e">
        <f t="shared" si="129"/>
        <v>#VALUE!</v>
      </c>
      <c r="K292" s="243" t="e">
        <f t="shared" si="129"/>
        <v>#VALUE!</v>
      </c>
      <c r="L292" s="243" t="e">
        <f t="shared" si="129"/>
        <v>#VALUE!</v>
      </c>
      <c r="M292" s="243" t="e">
        <f t="shared" si="129"/>
        <v>#VALUE!</v>
      </c>
      <c r="N292" s="243" t="e">
        <f t="shared" si="129"/>
        <v>#VALUE!</v>
      </c>
      <c r="O292" s="243" t="e">
        <f t="shared" si="129"/>
        <v>#VALUE!</v>
      </c>
      <c r="P292" s="243" t="e">
        <f t="shared" si="129"/>
        <v>#VALUE!</v>
      </c>
      <c r="Q292" s="243" t="e">
        <f t="shared" si="129"/>
        <v>#VALUE!</v>
      </c>
      <c r="R292" s="243" t="e">
        <f t="shared" si="129"/>
        <v>#VALUE!</v>
      </c>
      <c r="S292" s="243" t="e">
        <f t="shared" si="129"/>
        <v>#VALUE!</v>
      </c>
      <c r="T292" s="243" t="e">
        <f t="shared" si="129"/>
        <v>#VALUE!</v>
      </c>
      <c r="U292" s="243" t="e">
        <f t="shared" si="129"/>
        <v>#VALUE!</v>
      </c>
      <c r="V292" s="243" t="e">
        <f t="shared" si="129"/>
        <v>#VALUE!</v>
      </c>
      <c r="W292" s="243" t="e">
        <f t="shared" si="129"/>
        <v>#VALUE!</v>
      </c>
      <c r="X292" s="243" t="e">
        <f t="shared" si="129"/>
        <v>#VALUE!</v>
      </c>
      <c r="Y292" s="243" t="e">
        <f t="shared" si="129"/>
        <v>#VALUE!</v>
      </c>
      <c r="Z292" s="243" t="e">
        <f t="shared" si="129"/>
        <v>#VALUE!</v>
      </c>
      <c r="AA292" s="243" t="e">
        <f t="shared" si="129"/>
        <v>#VALUE!</v>
      </c>
      <c r="AB292" s="243" t="e">
        <f t="shared" si="129"/>
        <v>#VALUE!</v>
      </c>
      <c r="AC292" s="243" t="e">
        <f t="shared" si="129"/>
        <v>#VALUE!</v>
      </c>
      <c r="AD292" s="243" t="e">
        <f t="shared" si="129"/>
        <v>#VALUE!</v>
      </c>
      <c r="AE292" s="243" t="e">
        <f t="shared" si="129"/>
        <v>#VALUE!</v>
      </c>
      <c r="AF292" s="243" t="e">
        <f t="shared" si="129"/>
        <v>#VALUE!</v>
      </c>
      <c r="AG292" s="243" t="e">
        <f t="shared" si="129"/>
        <v>#VALUE!</v>
      </c>
      <c r="AH292" s="241" t="s">
        <v>180</v>
      </c>
      <c r="AI292" s="242">
        <f>_xlfn.AGGREGATE(9,6,C292:AG292)</f>
        <v>0</v>
      </c>
      <c r="AJ292" s="232"/>
    </row>
    <row r="293" spans="2:38" hidden="1" x14ac:dyDescent="0.15">
      <c r="B293" s="239" t="s">
        <v>209</v>
      </c>
      <c r="C293" s="240" t="e">
        <f>IF(AND(DAY(C283)&gt;=8,DAY(C283)&lt;=14,C284="土"),1,0)</f>
        <v>#VALUE!</v>
      </c>
      <c r="D293" s="240" t="e">
        <f>IF(AND(DAY(D283)&gt;=8,DAY(D283)&lt;=14,D284="土"),1,0)</f>
        <v>#VALUE!</v>
      </c>
      <c r="E293" s="240" t="e">
        <f t="shared" ref="E293" si="130">IF(AND(DAY(E283)&gt;=8,DAY(E283)&lt;=14,E284="土"),1,0)</f>
        <v>#VALUE!</v>
      </c>
      <c r="F293" s="240" t="e">
        <f>IF(AND(DAY(F283)&gt;=8,DAY(F283)&lt;=14,F284="土"),1,0)</f>
        <v>#VALUE!</v>
      </c>
      <c r="G293" s="240" t="e">
        <f>IF(AND(DAY(G283)&gt;=8,DAY(G283)&lt;=14,G284="土"),1,0)</f>
        <v>#VALUE!</v>
      </c>
      <c r="H293" s="240" t="e">
        <f t="shared" ref="H293:AG293" si="131">IF(AND(DAY(H283)&gt;=8,DAY(H283)&lt;=14,H284="土"),1,0)</f>
        <v>#VALUE!</v>
      </c>
      <c r="I293" s="240" t="e">
        <f t="shared" si="131"/>
        <v>#VALUE!</v>
      </c>
      <c r="J293" s="240" t="e">
        <f t="shared" si="131"/>
        <v>#VALUE!</v>
      </c>
      <c r="K293" s="240" t="e">
        <f t="shared" si="131"/>
        <v>#VALUE!</v>
      </c>
      <c r="L293" s="240" t="e">
        <f t="shared" si="131"/>
        <v>#VALUE!</v>
      </c>
      <c r="M293" s="240" t="e">
        <f t="shared" si="131"/>
        <v>#VALUE!</v>
      </c>
      <c r="N293" s="240" t="e">
        <f t="shared" si="131"/>
        <v>#VALUE!</v>
      </c>
      <c r="O293" s="240" t="e">
        <f t="shared" si="131"/>
        <v>#VALUE!</v>
      </c>
      <c r="P293" s="240" t="e">
        <f t="shared" si="131"/>
        <v>#VALUE!</v>
      </c>
      <c r="Q293" s="240" t="e">
        <f t="shared" si="131"/>
        <v>#VALUE!</v>
      </c>
      <c r="R293" s="240" t="e">
        <f t="shared" si="131"/>
        <v>#VALUE!</v>
      </c>
      <c r="S293" s="240" t="e">
        <f t="shared" si="131"/>
        <v>#VALUE!</v>
      </c>
      <c r="T293" s="240" t="e">
        <f t="shared" si="131"/>
        <v>#VALUE!</v>
      </c>
      <c r="U293" s="240" t="e">
        <f t="shared" si="131"/>
        <v>#VALUE!</v>
      </c>
      <c r="V293" s="240" t="e">
        <f t="shared" si="131"/>
        <v>#VALUE!</v>
      </c>
      <c r="W293" s="240" t="e">
        <f t="shared" si="131"/>
        <v>#VALUE!</v>
      </c>
      <c r="X293" s="240" t="e">
        <f t="shared" si="131"/>
        <v>#VALUE!</v>
      </c>
      <c r="Y293" s="240" t="e">
        <f t="shared" si="131"/>
        <v>#VALUE!</v>
      </c>
      <c r="Z293" s="240" t="e">
        <f t="shared" si="131"/>
        <v>#VALUE!</v>
      </c>
      <c r="AA293" s="240" t="e">
        <f t="shared" si="131"/>
        <v>#VALUE!</v>
      </c>
      <c r="AB293" s="240" t="e">
        <f t="shared" si="131"/>
        <v>#VALUE!</v>
      </c>
      <c r="AC293" s="240" t="e">
        <f t="shared" si="131"/>
        <v>#VALUE!</v>
      </c>
      <c r="AD293" s="240" t="e">
        <f t="shared" si="131"/>
        <v>#VALUE!</v>
      </c>
      <c r="AE293" s="240" t="e">
        <f t="shared" si="131"/>
        <v>#VALUE!</v>
      </c>
      <c r="AF293" s="240" t="e">
        <f t="shared" si="131"/>
        <v>#VALUE!</v>
      </c>
      <c r="AG293" s="240" t="e">
        <f t="shared" si="131"/>
        <v>#VALUE!</v>
      </c>
      <c r="AH293" s="241" t="s">
        <v>179</v>
      </c>
      <c r="AI293" s="242">
        <f>_xlfn.AGGREGATE(9,6,C293:AG293)</f>
        <v>0</v>
      </c>
      <c r="AJ293" s="232"/>
    </row>
    <row r="294" spans="2:38" hidden="1" x14ac:dyDescent="0.15">
      <c r="B294" s="239" t="s">
        <v>210</v>
      </c>
      <c r="C294" s="243" t="e">
        <f>IF(AND(DAY(C283)&gt;=8,DAY(C283)&lt;=14,C284="土",OR(C289="休",C289="雨")),1,0)</f>
        <v>#VALUE!</v>
      </c>
      <c r="D294" s="243" t="e">
        <f>IF(AND(DAY(D283)&gt;=8,DAY(D283)&lt;=14,D284="土",OR(D289="休",D289="雨")),1,0)</f>
        <v>#VALUE!</v>
      </c>
      <c r="E294" s="243" t="e">
        <f t="shared" ref="E294" si="132">IF(AND(DAY(E283)&gt;=8,DAY(E283)&lt;=14,E284="土",OR(E289="休",E289="雨")),1,0)</f>
        <v>#VALUE!</v>
      </c>
      <c r="F294" s="243" t="e">
        <f>IF(AND(DAY(F283)&gt;=8,DAY(F283)&lt;=14,F284="土",OR(F289="休",F289="雨")),1,0)</f>
        <v>#VALUE!</v>
      </c>
      <c r="G294" s="243" t="e">
        <f>IF(AND(DAY(G283)&gt;=8,DAY(G283)&lt;=14,G284="土",OR(G289="休",G289="雨")),1,0)</f>
        <v>#VALUE!</v>
      </c>
      <c r="H294" s="243" t="e">
        <f t="shared" ref="H294:AG294" si="133">IF(AND(DAY(H283)&gt;=8,DAY(H283)&lt;=14,H284="土",OR(H289="休",H289="雨")),1,0)</f>
        <v>#VALUE!</v>
      </c>
      <c r="I294" s="243" t="e">
        <f t="shared" si="133"/>
        <v>#VALUE!</v>
      </c>
      <c r="J294" s="243" t="e">
        <f t="shared" si="133"/>
        <v>#VALUE!</v>
      </c>
      <c r="K294" s="243" t="e">
        <f t="shared" si="133"/>
        <v>#VALUE!</v>
      </c>
      <c r="L294" s="243" t="e">
        <f t="shared" si="133"/>
        <v>#VALUE!</v>
      </c>
      <c r="M294" s="243" t="e">
        <f t="shared" si="133"/>
        <v>#VALUE!</v>
      </c>
      <c r="N294" s="243" t="e">
        <f t="shared" si="133"/>
        <v>#VALUE!</v>
      </c>
      <c r="O294" s="243" t="e">
        <f t="shared" si="133"/>
        <v>#VALUE!</v>
      </c>
      <c r="P294" s="243" t="e">
        <f t="shared" si="133"/>
        <v>#VALUE!</v>
      </c>
      <c r="Q294" s="243" t="e">
        <f t="shared" si="133"/>
        <v>#VALUE!</v>
      </c>
      <c r="R294" s="243" t="e">
        <f t="shared" si="133"/>
        <v>#VALUE!</v>
      </c>
      <c r="S294" s="243" t="e">
        <f t="shared" si="133"/>
        <v>#VALUE!</v>
      </c>
      <c r="T294" s="243" t="e">
        <f t="shared" si="133"/>
        <v>#VALUE!</v>
      </c>
      <c r="U294" s="243" t="e">
        <f t="shared" si="133"/>
        <v>#VALUE!</v>
      </c>
      <c r="V294" s="243" t="e">
        <f t="shared" si="133"/>
        <v>#VALUE!</v>
      </c>
      <c r="W294" s="243" t="e">
        <f t="shared" si="133"/>
        <v>#VALUE!</v>
      </c>
      <c r="X294" s="243" t="e">
        <f t="shared" si="133"/>
        <v>#VALUE!</v>
      </c>
      <c r="Y294" s="243" t="e">
        <f t="shared" si="133"/>
        <v>#VALUE!</v>
      </c>
      <c r="Z294" s="243" t="e">
        <f t="shared" si="133"/>
        <v>#VALUE!</v>
      </c>
      <c r="AA294" s="243" t="e">
        <f t="shared" si="133"/>
        <v>#VALUE!</v>
      </c>
      <c r="AB294" s="243" t="e">
        <f t="shared" si="133"/>
        <v>#VALUE!</v>
      </c>
      <c r="AC294" s="243" t="e">
        <f t="shared" si="133"/>
        <v>#VALUE!</v>
      </c>
      <c r="AD294" s="243" t="e">
        <f t="shared" si="133"/>
        <v>#VALUE!</v>
      </c>
      <c r="AE294" s="243" t="e">
        <f t="shared" si="133"/>
        <v>#VALUE!</v>
      </c>
      <c r="AF294" s="243" t="e">
        <f t="shared" si="133"/>
        <v>#VALUE!</v>
      </c>
      <c r="AG294" s="243" t="e">
        <f t="shared" si="133"/>
        <v>#VALUE!</v>
      </c>
      <c r="AH294" s="241" t="s">
        <v>180</v>
      </c>
      <c r="AI294" s="242">
        <f>_xlfn.AGGREGATE(9,6,C294:AG294)</f>
        <v>0</v>
      </c>
      <c r="AJ294" s="232"/>
    </row>
    <row r="296" spans="2:38" hidden="1" x14ac:dyDescent="0.15">
      <c r="C296" s="199" t="e">
        <f>YEAR(C299)</f>
        <v>#VALUE!</v>
      </c>
      <c r="D296" s="199" t="e">
        <f>MONTH(C299)</f>
        <v>#VALUE!</v>
      </c>
    </row>
    <row r="297" spans="2:38" x14ac:dyDescent="0.15">
      <c r="B297" s="203" t="s">
        <v>141</v>
      </c>
      <c r="C297" s="598" t="e">
        <f>C299</f>
        <v>#VALUE!</v>
      </c>
      <c r="D297" s="564"/>
      <c r="E297" s="564"/>
      <c r="F297" s="564"/>
      <c r="G297" s="564"/>
      <c r="H297" s="564"/>
      <c r="I297" s="564"/>
      <c r="J297" s="564"/>
      <c r="K297" s="564"/>
      <c r="L297" s="564"/>
      <c r="M297" s="564"/>
      <c r="N297" s="564"/>
      <c r="O297" s="564"/>
      <c r="P297" s="564"/>
      <c r="Q297" s="564"/>
      <c r="R297" s="564"/>
      <c r="S297" s="564"/>
      <c r="T297" s="564"/>
      <c r="U297" s="564"/>
      <c r="V297" s="564"/>
      <c r="W297" s="564"/>
      <c r="X297" s="564"/>
      <c r="Y297" s="564"/>
      <c r="Z297" s="564"/>
      <c r="AA297" s="564"/>
      <c r="AB297" s="564"/>
      <c r="AC297" s="564"/>
      <c r="AD297" s="564"/>
      <c r="AE297" s="564"/>
      <c r="AF297" s="564"/>
      <c r="AG297" s="564"/>
      <c r="AH297" s="564"/>
      <c r="AI297" s="565"/>
    </row>
    <row r="298" spans="2:38" hidden="1" x14ac:dyDescent="0.15">
      <c r="B298" s="245"/>
      <c r="C298" s="226" t="e">
        <f>DATE($C296,$D296,1)</f>
        <v>#VALUE!</v>
      </c>
      <c r="D298" s="226" t="e">
        <f t="shared" ref="D298:AG298" si="134">C298+1</f>
        <v>#VALUE!</v>
      </c>
      <c r="E298" s="226" t="e">
        <f t="shared" si="134"/>
        <v>#VALUE!</v>
      </c>
      <c r="F298" s="226" t="e">
        <f t="shared" si="134"/>
        <v>#VALUE!</v>
      </c>
      <c r="G298" s="226" t="e">
        <f t="shared" si="134"/>
        <v>#VALUE!</v>
      </c>
      <c r="H298" s="226" t="e">
        <f t="shared" si="134"/>
        <v>#VALUE!</v>
      </c>
      <c r="I298" s="226" t="e">
        <f t="shared" si="134"/>
        <v>#VALUE!</v>
      </c>
      <c r="J298" s="226" t="e">
        <f t="shared" si="134"/>
        <v>#VALUE!</v>
      </c>
      <c r="K298" s="226" t="e">
        <f t="shared" si="134"/>
        <v>#VALUE!</v>
      </c>
      <c r="L298" s="226" t="e">
        <f t="shared" si="134"/>
        <v>#VALUE!</v>
      </c>
      <c r="M298" s="226" t="e">
        <f t="shared" si="134"/>
        <v>#VALUE!</v>
      </c>
      <c r="N298" s="226" t="e">
        <f t="shared" si="134"/>
        <v>#VALUE!</v>
      </c>
      <c r="O298" s="226" t="e">
        <f t="shared" si="134"/>
        <v>#VALUE!</v>
      </c>
      <c r="P298" s="226" t="e">
        <f t="shared" si="134"/>
        <v>#VALUE!</v>
      </c>
      <c r="Q298" s="226" t="e">
        <f t="shared" si="134"/>
        <v>#VALUE!</v>
      </c>
      <c r="R298" s="226" t="e">
        <f t="shared" si="134"/>
        <v>#VALUE!</v>
      </c>
      <c r="S298" s="226" t="e">
        <f t="shared" si="134"/>
        <v>#VALUE!</v>
      </c>
      <c r="T298" s="226" t="e">
        <f t="shared" si="134"/>
        <v>#VALUE!</v>
      </c>
      <c r="U298" s="226" t="e">
        <f t="shared" si="134"/>
        <v>#VALUE!</v>
      </c>
      <c r="V298" s="226" t="e">
        <f t="shared" si="134"/>
        <v>#VALUE!</v>
      </c>
      <c r="W298" s="226" t="e">
        <f t="shared" si="134"/>
        <v>#VALUE!</v>
      </c>
      <c r="X298" s="226" t="e">
        <f t="shared" si="134"/>
        <v>#VALUE!</v>
      </c>
      <c r="Y298" s="226" t="e">
        <f t="shared" si="134"/>
        <v>#VALUE!</v>
      </c>
      <c r="Z298" s="226" t="e">
        <f t="shared" si="134"/>
        <v>#VALUE!</v>
      </c>
      <c r="AA298" s="226" t="e">
        <f t="shared" si="134"/>
        <v>#VALUE!</v>
      </c>
      <c r="AB298" s="226" t="e">
        <f t="shared" si="134"/>
        <v>#VALUE!</v>
      </c>
      <c r="AC298" s="226" t="e">
        <f t="shared" si="134"/>
        <v>#VALUE!</v>
      </c>
      <c r="AD298" s="226" t="e">
        <f t="shared" si="134"/>
        <v>#VALUE!</v>
      </c>
      <c r="AE298" s="226" t="e">
        <f t="shared" si="134"/>
        <v>#VALUE!</v>
      </c>
      <c r="AF298" s="226" t="e">
        <f t="shared" si="134"/>
        <v>#VALUE!</v>
      </c>
      <c r="AG298" s="226" t="e">
        <f t="shared" si="134"/>
        <v>#VALUE!</v>
      </c>
      <c r="AH298" s="246"/>
      <c r="AI298" s="247"/>
    </row>
    <row r="299" spans="2:38" x14ac:dyDescent="0.15">
      <c r="B299" s="248" t="s">
        <v>145</v>
      </c>
      <c r="C299" s="249" t="e">
        <f>IF(EDATE(C282,1)&gt;$G$6,"",EDATE(C282,1))</f>
        <v>#VALUE!</v>
      </c>
      <c r="D299" s="226" t="e">
        <f t="shared" ref="D299:AG299" si="135">IF(D298&gt;$G$6,"",IF(C299=EOMONTH(DATE($C296,$D296,1),0),"",IF(C299="","",C299+1)))</f>
        <v>#VALUE!</v>
      </c>
      <c r="E299" s="226" t="e">
        <f t="shared" si="135"/>
        <v>#VALUE!</v>
      </c>
      <c r="F299" s="226" t="e">
        <f t="shared" si="135"/>
        <v>#VALUE!</v>
      </c>
      <c r="G299" s="226" t="e">
        <f t="shared" si="135"/>
        <v>#VALUE!</v>
      </c>
      <c r="H299" s="226" t="e">
        <f t="shared" si="135"/>
        <v>#VALUE!</v>
      </c>
      <c r="I299" s="226" t="e">
        <f t="shared" si="135"/>
        <v>#VALUE!</v>
      </c>
      <c r="J299" s="226" t="e">
        <f t="shared" si="135"/>
        <v>#VALUE!</v>
      </c>
      <c r="K299" s="226" t="e">
        <f t="shared" si="135"/>
        <v>#VALUE!</v>
      </c>
      <c r="L299" s="226" t="e">
        <f t="shared" si="135"/>
        <v>#VALUE!</v>
      </c>
      <c r="M299" s="226" t="e">
        <f t="shared" si="135"/>
        <v>#VALUE!</v>
      </c>
      <c r="N299" s="226" t="e">
        <f t="shared" si="135"/>
        <v>#VALUE!</v>
      </c>
      <c r="O299" s="226" t="e">
        <f t="shared" si="135"/>
        <v>#VALUE!</v>
      </c>
      <c r="P299" s="226" t="e">
        <f t="shared" si="135"/>
        <v>#VALUE!</v>
      </c>
      <c r="Q299" s="226" t="e">
        <f t="shared" si="135"/>
        <v>#VALUE!</v>
      </c>
      <c r="R299" s="226" t="e">
        <f t="shared" si="135"/>
        <v>#VALUE!</v>
      </c>
      <c r="S299" s="226" t="e">
        <f t="shared" si="135"/>
        <v>#VALUE!</v>
      </c>
      <c r="T299" s="226" t="e">
        <f t="shared" si="135"/>
        <v>#VALUE!</v>
      </c>
      <c r="U299" s="226" t="e">
        <f t="shared" si="135"/>
        <v>#VALUE!</v>
      </c>
      <c r="V299" s="226" t="e">
        <f t="shared" si="135"/>
        <v>#VALUE!</v>
      </c>
      <c r="W299" s="226" t="e">
        <f t="shared" si="135"/>
        <v>#VALUE!</v>
      </c>
      <c r="X299" s="226" t="e">
        <f t="shared" si="135"/>
        <v>#VALUE!</v>
      </c>
      <c r="Y299" s="226" t="e">
        <f t="shared" si="135"/>
        <v>#VALUE!</v>
      </c>
      <c r="Z299" s="226" t="e">
        <f t="shared" si="135"/>
        <v>#VALUE!</v>
      </c>
      <c r="AA299" s="226" t="e">
        <f t="shared" si="135"/>
        <v>#VALUE!</v>
      </c>
      <c r="AB299" s="226" t="e">
        <f t="shared" si="135"/>
        <v>#VALUE!</v>
      </c>
      <c r="AC299" s="226" t="e">
        <f t="shared" si="135"/>
        <v>#VALUE!</v>
      </c>
      <c r="AD299" s="226" t="e">
        <f t="shared" si="135"/>
        <v>#VALUE!</v>
      </c>
      <c r="AE299" s="226" t="e">
        <f t="shared" si="135"/>
        <v>#VALUE!</v>
      </c>
      <c r="AF299" s="226" t="e">
        <f t="shared" si="135"/>
        <v>#VALUE!</v>
      </c>
      <c r="AG299" s="226" t="e">
        <f t="shared" si="135"/>
        <v>#VALUE!</v>
      </c>
      <c r="AH299" s="227" t="s">
        <v>177</v>
      </c>
      <c r="AI299" s="228">
        <f>+COUNTIFS(C300:AG300,"土",C301:AG301,"")+COUNTIFS(C300:AG300,"日",C301:AG301,"")</f>
        <v>0</v>
      </c>
    </row>
    <row r="300" spans="2:38" x14ac:dyDescent="0.15">
      <c r="B300" s="220" t="s">
        <v>65</v>
      </c>
      <c r="C300" s="229" t="str">
        <f>IFERROR(TEXT(WEEKDAY(+C299),"aaa"),"")</f>
        <v/>
      </c>
      <c r="D300" s="229" t="str">
        <f t="shared" ref="D300:AG300" si="136">IFERROR(TEXT(WEEKDAY(+D299),"aaa"),"")</f>
        <v/>
      </c>
      <c r="E300" s="229" t="str">
        <f t="shared" si="136"/>
        <v/>
      </c>
      <c r="F300" s="229" t="str">
        <f t="shared" si="136"/>
        <v/>
      </c>
      <c r="G300" s="229" t="str">
        <f t="shared" si="136"/>
        <v/>
      </c>
      <c r="H300" s="229" t="str">
        <f t="shared" si="136"/>
        <v/>
      </c>
      <c r="I300" s="229" t="str">
        <f t="shared" si="136"/>
        <v/>
      </c>
      <c r="J300" s="229" t="str">
        <f t="shared" si="136"/>
        <v/>
      </c>
      <c r="K300" s="229" t="str">
        <f t="shared" si="136"/>
        <v/>
      </c>
      <c r="L300" s="229" t="str">
        <f t="shared" si="136"/>
        <v/>
      </c>
      <c r="M300" s="229" t="str">
        <f t="shared" si="136"/>
        <v/>
      </c>
      <c r="N300" s="229" t="str">
        <f t="shared" si="136"/>
        <v/>
      </c>
      <c r="O300" s="229" t="str">
        <f t="shared" si="136"/>
        <v/>
      </c>
      <c r="P300" s="229" t="str">
        <f t="shared" si="136"/>
        <v/>
      </c>
      <c r="Q300" s="229" t="str">
        <f t="shared" si="136"/>
        <v/>
      </c>
      <c r="R300" s="229" t="str">
        <f t="shared" si="136"/>
        <v/>
      </c>
      <c r="S300" s="229" t="str">
        <f t="shared" si="136"/>
        <v/>
      </c>
      <c r="T300" s="229" t="str">
        <f t="shared" si="136"/>
        <v/>
      </c>
      <c r="U300" s="229" t="str">
        <f t="shared" si="136"/>
        <v/>
      </c>
      <c r="V300" s="229" t="str">
        <f t="shared" si="136"/>
        <v/>
      </c>
      <c r="W300" s="229" t="str">
        <f t="shared" si="136"/>
        <v/>
      </c>
      <c r="X300" s="229" t="str">
        <f t="shared" si="136"/>
        <v/>
      </c>
      <c r="Y300" s="229" t="str">
        <f t="shared" si="136"/>
        <v/>
      </c>
      <c r="Z300" s="229" t="str">
        <f t="shared" si="136"/>
        <v/>
      </c>
      <c r="AA300" s="229" t="str">
        <f t="shared" si="136"/>
        <v/>
      </c>
      <c r="AB300" s="229" t="str">
        <f t="shared" si="136"/>
        <v/>
      </c>
      <c r="AC300" s="229" t="str">
        <f t="shared" si="136"/>
        <v/>
      </c>
      <c r="AD300" s="229" t="str">
        <f t="shared" si="136"/>
        <v/>
      </c>
      <c r="AE300" s="229" t="str">
        <f t="shared" si="136"/>
        <v/>
      </c>
      <c r="AF300" s="229" t="str">
        <f t="shared" si="136"/>
        <v/>
      </c>
      <c r="AG300" s="229" t="str">
        <f t="shared" si="136"/>
        <v/>
      </c>
      <c r="AH300" s="227" t="s">
        <v>178</v>
      </c>
      <c r="AI300" s="228">
        <f>+COUNTIF(C301:AG301,"夏休")+COUNTIF(C301:AG301,"冬休")+COUNTIF(C301:AG301,"中止")</f>
        <v>0</v>
      </c>
    </row>
    <row r="301" spans="2:38" ht="13.5" customHeight="1" x14ac:dyDescent="0.15">
      <c r="B301" s="566" t="s">
        <v>149</v>
      </c>
      <c r="C301" s="568"/>
      <c r="D301" s="563"/>
      <c r="E301" s="563"/>
      <c r="F301" s="563"/>
      <c r="G301" s="563"/>
      <c r="H301" s="563"/>
      <c r="I301" s="563"/>
      <c r="J301" s="563"/>
      <c r="K301" s="563"/>
      <c r="L301" s="563"/>
      <c r="M301" s="563"/>
      <c r="N301" s="563"/>
      <c r="O301" s="563"/>
      <c r="P301" s="563"/>
      <c r="Q301" s="563"/>
      <c r="R301" s="563"/>
      <c r="S301" s="563"/>
      <c r="T301" s="563"/>
      <c r="U301" s="563"/>
      <c r="V301" s="563"/>
      <c r="W301" s="563"/>
      <c r="X301" s="563"/>
      <c r="Y301" s="563"/>
      <c r="Z301" s="563"/>
      <c r="AA301" s="563"/>
      <c r="AB301" s="563"/>
      <c r="AC301" s="563"/>
      <c r="AD301" s="563"/>
      <c r="AE301" s="563"/>
      <c r="AF301" s="563"/>
      <c r="AG301" s="589"/>
      <c r="AH301" s="230" t="s">
        <v>66</v>
      </c>
      <c r="AI301" s="231">
        <f>COUNT(C299:AG299)-AI300</f>
        <v>0</v>
      </c>
    </row>
    <row r="302" spans="2:38" ht="13.5" customHeight="1" x14ac:dyDescent="0.15">
      <c r="B302" s="567"/>
      <c r="C302" s="568"/>
      <c r="D302" s="563"/>
      <c r="E302" s="563"/>
      <c r="F302" s="563"/>
      <c r="G302" s="563"/>
      <c r="H302" s="563"/>
      <c r="I302" s="563"/>
      <c r="J302" s="563"/>
      <c r="K302" s="563"/>
      <c r="L302" s="563"/>
      <c r="M302" s="563"/>
      <c r="N302" s="563"/>
      <c r="O302" s="563"/>
      <c r="P302" s="563"/>
      <c r="Q302" s="563"/>
      <c r="R302" s="563"/>
      <c r="S302" s="563"/>
      <c r="T302" s="563"/>
      <c r="U302" s="563"/>
      <c r="V302" s="563"/>
      <c r="W302" s="563"/>
      <c r="X302" s="563"/>
      <c r="Y302" s="563"/>
      <c r="Z302" s="563"/>
      <c r="AA302" s="563"/>
      <c r="AB302" s="563"/>
      <c r="AC302" s="563"/>
      <c r="AD302" s="563"/>
      <c r="AE302" s="563"/>
      <c r="AF302" s="563"/>
      <c r="AG302" s="589"/>
      <c r="AH302" s="230" t="s">
        <v>67</v>
      </c>
      <c r="AI302" s="231">
        <f>+COUNTIF(C303:AG304,"休")</f>
        <v>0</v>
      </c>
      <c r="AJ302" s="232" t="e">
        <f>IF(AI303&gt;0.285,"",IF(AI302&lt;AI299,"←計画日数が足りません",""))</f>
        <v>#DIV/0!</v>
      </c>
    </row>
    <row r="303" spans="2:38" ht="13.5" customHeight="1" x14ac:dyDescent="0.15">
      <c r="B303" s="590" t="s">
        <v>60</v>
      </c>
      <c r="C303" s="591"/>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606"/>
      <c r="AH303" s="230" t="s">
        <v>68</v>
      </c>
      <c r="AI303" s="233" t="e">
        <f>+AI302/AI301</f>
        <v>#DIV/0!</v>
      </c>
    </row>
    <row r="304" spans="2:38" x14ac:dyDescent="0.15">
      <c r="B304" s="590"/>
      <c r="C304" s="591"/>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606"/>
      <c r="AH304" s="230" t="s">
        <v>57</v>
      </c>
      <c r="AI304" s="231">
        <f>+COUNTA(C305:AG306)</f>
        <v>0</v>
      </c>
    </row>
    <row r="305" spans="2:38" x14ac:dyDescent="0.15">
      <c r="B305" s="594" t="s">
        <v>62</v>
      </c>
      <c r="C305" s="596"/>
      <c r="D305" s="592"/>
      <c r="E305" s="592"/>
      <c r="F305" s="592"/>
      <c r="G305" s="592"/>
      <c r="H305" s="592"/>
      <c r="I305" s="592"/>
      <c r="J305" s="592"/>
      <c r="K305" s="592"/>
      <c r="L305" s="592"/>
      <c r="M305" s="592"/>
      <c r="N305" s="592"/>
      <c r="O305" s="592"/>
      <c r="P305" s="592"/>
      <c r="Q305" s="592"/>
      <c r="R305" s="592"/>
      <c r="S305" s="592"/>
      <c r="T305" s="592"/>
      <c r="U305" s="592"/>
      <c r="V305" s="592"/>
      <c r="W305" s="592"/>
      <c r="X305" s="592"/>
      <c r="Y305" s="592"/>
      <c r="Z305" s="592"/>
      <c r="AA305" s="592"/>
      <c r="AB305" s="592"/>
      <c r="AC305" s="592"/>
      <c r="AD305" s="592"/>
      <c r="AE305" s="592"/>
      <c r="AF305" s="592"/>
      <c r="AG305" s="609"/>
      <c r="AH305" s="234" t="s">
        <v>69</v>
      </c>
      <c r="AI305" s="235" t="e">
        <f>+AI304/AI301</f>
        <v>#DIV/0!</v>
      </c>
      <c r="AL305" s="199">
        <f>+COUNTIF(C303:AG304,"休")</f>
        <v>0</v>
      </c>
    </row>
    <row r="306" spans="2:38" x14ac:dyDescent="0.15">
      <c r="B306" s="595"/>
      <c r="C306" s="597"/>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610"/>
      <c r="AH306" s="236" t="s">
        <v>153</v>
      </c>
      <c r="AI306" s="237" t="str">
        <f>IF(7&gt;AI301,"対象外",IF(AI304&gt;=AI299,"OK","NG"))</f>
        <v>対象外</v>
      </c>
      <c r="AJ306" s="232" t="str">
        <f>IF(AI306="対象外","←７日間に満たない期間は達成判定の対象外",IF(AI306="NG","←月単位未達成","←月単位達成"))</f>
        <v>←７日間に満たない期間は達成判定の対象外</v>
      </c>
      <c r="AL306" s="238" t="str">
        <f>IF(7&gt;AI301,"対象外",IF(AL305&gt;=AI299,"OK","NG"))</f>
        <v>対象外</v>
      </c>
    </row>
    <row r="307" spans="2:38" hidden="1" x14ac:dyDescent="0.15">
      <c r="B307" s="239" t="s">
        <v>207</v>
      </c>
      <c r="C307" s="240" t="e">
        <f t="shared" ref="C307:AG307" si="137">IF(AND(DAY(C299)&gt;=22,DAY(C299)&lt;=28,C300="土"),1,0)</f>
        <v>#VALUE!</v>
      </c>
      <c r="D307" s="240" t="e">
        <f t="shared" si="137"/>
        <v>#VALUE!</v>
      </c>
      <c r="E307" s="240" t="e">
        <f t="shared" si="137"/>
        <v>#VALUE!</v>
      </c>
      <c r="F307" s="240" t="e">
        <f t="shared" si="137"/>
        <v>#VALUE!</v>
      </c>
      <c r="G307" s="240" t="e">
        <f t="shared" si="137"/>
        <v>#VALUE!</v>
      </c>
      <c r="H307" s="240" t="e">
        <f t="shared" si="137"/>
        <v>#VALUE!</v>
      </c>
      <c r="I307" s="240" t="e">
        <f t="shared" si="137"/>
        <v>#VALUE!</v>
      </c>
      <c r="J307" s="240" t="e">
        <f t="shared" si="137"/>
        <v>#VALUE!</v>
      </c>
      <c r="K307" s="240" t="e">
        <f t="shared" si="137"/>
        <v>#VALUE!</v>
      </c>
      <c r="L307" s="240" t="e">
        <f t="shared" si="137"/>
        <v>#VALUE!</v>
      </c>
      <c r="M307" s="240" t="e">
        <f t="shared" si="137"/>
        <v>#VALUE!</v>
      </c>
      <c r="N307" s="240" t="e">
        <f t="shared" si="137"/>
        <v>#VALUE!</v>
      </c>
      <c r="O307" s="240" t="e">
        <f t="shared" si="137"/>
        <v>#VALUE!</v>
      </c>
      <c r="P307" s="240" t="e">
        <f t="shared" si="137"/>
        <v>#VALUE!</v>
      </c>
      <c r="Q307" s="240" t="e">
        <f t="shared" si="137"/>
        <v>#VALUE!</v>
      </c>
      <c r="R307" s="240" t="e">
        <f t="shared" si="137"/>
        <v>#VALUE!</v>
      </c>
      <c r="S307" s="240" t="e">
        <f t="shared" si="137"/>
        <v>#VALUE!</v>
      </c>
      <c r="T307" s="240" t="e">
        <f t="shared" si="137"/>
        <v>#VALUE!</v>
      </c>
      <c r="U307" s="240" t="e">
        <f t="shared" si="137"/>
        <v>#VALUE!</v>
      </c>
      <c r="V307" s="240" t="e">
        <f t="shared" si="137"/>
        <v>#VALUE!</v>
      </c>
      <c r="W307" s="240" t="e">
        <f t="shared" si="137"/>
        <v>#VALUE!</v>
      </c>
      <c r="X307" s="240" t="e">
        <f t="shared" si="137"/>
        <v>#VALUE!</v>
      </c>
      <c r="Y307" s="240" t="e">
        <f t="shared" si="137"/>
        <v>#VALUE!</v>
      </c>
      <c r="Z307" s="240" t="e">
        <f t="shared" si="137"/>
        <v>#VALUE!</v>
      </c>
      <c r="AA307" s="240" t="e">
        <f t="shared" si="137"/>
        <v>#VALUE!</v>
      </c>
      <c r="AB307" s="240" t="e">
        <f t="shared" si="137"/>
        <v>#VALUE!</v>
      </c>
      <c r="AC307" s="240" t="e">
        <f t="shared" si="137"/>
        <v>#VALUE!</v>
      </c>
      <c r="AD307" s="240" t="e">
        <f t="shared" si="137"/>
        <v>#VALUE!</v>
      </c>
      <c r="AE307" s="240" t="e">
        <f t="shared" si="137"/>
        <v>#VALUE!</v>
      </c>
      <c r="AF307" s="240" t="e">
        <f t="shared" si="137"/>
        <v>#VALUE!</v>
      </c>
      <c r="AG307" s="240" t="e">
        <f t="shared" si="137"/>
        <v>#VALUE!</v>
      </c>
      <c r="AH307" s="241" t="s">
        <v>179</v>
      </c>
      <c r="AI307" s="242">
        <f>_xlfn.AGGREGATE(9,6,C307:AG307)</f>
        <v>0</v>
      </c>
      <c r="AJ307" s="232"/>
    </row>
    <row r="308" spans="2:38" hidden="1" x14ac:dyDescent="0.15">
      <c r="B308" s="239" t="s">
        <v>208</v>
      </c>
      <c r="C308" s="243" t="e">
        <f t="shared" ref="C308:AG308" si="138">IF(AND(DAY(C299)&gt;=22,DAY(C299)&lt;=28,C300="土",OR(C305="休",C305="雨")),1,0)</f>
        <v>#VALUE!</v>
      </c>
      <c r="D308" s="243" t="e">
        <f t="shared" si="138"/>
        <v>#VALUE!</v>
      </c>
      <c r="E308" s="243" t="e">
        <f t="shared" si="138"/>
        <v>#VALUE!</v>
      </c>
      <c r="F308" s="243" t="e">
        <f t="shared" si="138"/>
        <v>#VALUE!</v>
      </c>
      <c r="G308" s="243" t="e">
        <f t="shared" si="138"/>
        <v>#VALUE!</v>
      </c>
      <c r="H308" s="243" t="e">
        <f t="shared" si="138"/>
        <v>#VALUE!</v>
      </c>
      <c r="I308" s="243" t="e">
        <f t="shared" si="138"/>
        <v>#VALUE!</v>
      </c>
      <c r="J308" s="243" t="e">
        <f t="shared" si="138"/>
        <v>#VALUE!</v>
      </c>
      <c r="K308" s="243" t="e">
        <f t="shared" si="138"/>
        <v>#VALUE!</v>
      </c>
      <c r="L308" s="243" t="e">
        <f t="shared" si="138"/>
        <v>#VALUE!</v>
      </c>
      <c r="M308" s="243" t="e">
        <f t="shared" si="138"/>
        <v>#VALUE!</v>
      </c>
      <c r="N308" s="243" t="e">
        <f t="shared" si="138"/>
        <v>#VALUE!</v>
      </c>
      <c r="O308" s="243" t="e">
        <f t="shared" si="138"/>
        <v>#VALUE!</v>
      </c>
      <c r="P308" s="243" t="e">
        <f t="shared" si="138"/>
        <v>#VALUE!</v>
      </c>
      <c r="Q308" s="243" t="e">
        <f t="shared" si="138"/>
        <v>#VALUE!</v>
      </c>
      <c r="R308" s="243" t="e">
        <f t="shared" si="138"/>
        <v>#VALUE!</v>
      </c>
      <c r="S308" s="243" t="e">
        <f t="shared" si="138"/>
        <v>#VALUE!</v>
      </c>
      <c r="T308" s="243" t="e">
        <f t="shared" si="138"/>
        <v>#VALUE!</v>
      </c>
      <c r="U308" s="243" t="e">
        <f t="shared" si="138"/>
        <v>#VALUE!</v>
      </c>
      <c r="V308" s="243" t="e">
        <f t="shared" si="138"/>
        <v>#VALUE!</v>
      </c>
      <c r="W308" s="243" t="e">
        <f t="shared" si="138"/>
        <v>#VALUE!</v>
      </c>
      <c r="X308" s="243" t="e">
        <f t="shared" si="138"/>
        <v>#VALUE!</v>
      </c>
      <c r="Y308" s="243" t="e">
        <f t="shared" si="138"/>
        <v>#VALUE!</v>
      </c>
      <c r="Z308" s="243" t="e">
        <f t="shared" si="138"/>
        <v>#VALUE!</v>
      </c>
      <c r="AA308" s="243" t="e">
        <f t="shared" si="138"/>
        <v>#VALUE!</v>
      </c>
      <c r="AB308" s="243" t="e">
        <f t="shared" si="138"/>
        <v>#VALUE!</v>
      </c>
      <c r="AC308" s="243" t="e">
        <f t="shared" si="138"/>
        <v>#VALUE!</v>
      </c>
      <c r="AD308" s="243" t="e">
        <f t="shared" si="138"/>
        <v>#VALUE!</v>
      </c>
      <c r="AE308" s="243" t="e">
        <f t="shared" si="138"/>
        <v>#VALUE!</v>
      </c>
      <c r="AF308" s="243" t="e">
        <f t="shared" si="138"/>
        <v>#VALUE!</v>
      </c>
      <c r="AG308" s="243" t="e">
        <f t="shared" si="138"/>
        <v>#VALUE!</v>
      </c>
      <c r="AH308" s="241" t="s">
        <v>180</v>
      </c>
      <c r="AI308" s="242">
        <f>_xlfn.AGGREGATE(9,6,C308:AG308)</f>
        <v>0</v>
      </c>
      <c r="AJ308" s="232"/>
    </row>
    <row r="309" spans="2:38" hidden="1" x14ac:dyDescent="0.15">
      <c r="B309" s="239" t="s">
        <v>209</v>
      </c>
      <c r="C309" s="240" t="e">
        <f>IF(AND(DAY(C299)&gt;=8,DAY(C299)&lt;=14,C300="土"),1,0)</f>
        <v>#VALUE!</v>
      </c>
      <c r="D309" s="240" t="e">
        <f>IF(AND(DAY(D299)&gt;=8,DAY(D299)&lt;=14,D300="土"),1,0)</f>
        <v>#VALUE!</v>
      </c>
      <c r="E309" s="240" t="e">
        <f t="shared" ref="E309" si="139">IF(AND(DAY(E299)&gt;=8,DAY(E299)&lt;=14,E300="土"),1,0)</f>
        <v>#VALUE!</v>
      </c>
      <c r="F309" s="240" t="e">
        <f>IF(AND(DAY(F299)&gt;=8,DAY(F299)&lt;=14,F300="土"),1,0)</f>
        <v>#VALUE!</v>
      </c>
      <c r="G309" s="240" t="e">
        <f>IF(AND(DAY(G299)&gt;=8,DAY(G299)&lt;=14,G300="土"),1,0)</f>
        <v>#VALUE!</v>
      </c>
      <c r="H309" s="240" t="e">
        <f t="shared" ref="H309:AG309" si="140">IF(AND(DAY(H299)&gt;=8,DAY(H299)&lt;=14,H300="土"),1,0)</f>
        <v>#VALUE!</v>
      </c>
      <c r="I309" s="240" t="e">
        <f t="shared" si="140"/>
        <v>#VALUE!</v>
      </c>
      <c r="J309" s="240" t="e">
        <f t="shared" si="140"/>
        <v>#VALUE!</v>
      </c>
      <c r="K309" s="240" t="e">
        <f t="shared" si="140"/>
        <v>#VALUE!</v>
      </c>
      <c r="L309" s="240" t="e">
        <f t="shared" si="140"/>
        <v>#VALUE!</v>
      </c>
      <c r="M309" s="240" t="e">
        <f t="shared" si="140"/>
        <v>#VALUE!</v>
      </c>
      <c r="N309" s="240" t="e">
        <f t="shared" si="140"/>
        <v>#VALUE!</v>
      </c>
      <c r="O309" s="240" t="e">
        <f t="shared" si="140"/>
        <v>#VALUE!</v>
      </c>
      <c r="P309" s="240" t="e">
        <f t="shared" si="140"/>
        <v>#VALUE!</v>
      </c>
      <c r="Q309" s="240" t="e">
        <f t="shared" si="140"/>
        <v>#VALUE!</v>
      </c>
      <c r="R309" s="240" t="e">
        <f t="shared" si="140"/>
        <v>#VALUE!</v>
      </c>
      <c r="S309" s="240" t="e">
        <f t="shared" si="140"/>
        <v>#VALUE!</v>
      </c>
      <c r="T309" s="240" t="e">
        <f t="shared" si="140"/>
        <v>#VALUE!</v>
      </c>
      <c r="U309" s="240" t="e">
        <f t="shared" si="140"/>
        <v>#VALUE!</v>
      </c>
      <c r="V309" s="240" t="e">
        <f t="shared" si="140"/>
        <v>#VALUE!</v>
      </c>
      <c r="W309" s="240" t="e">
        <f t="shared" si="140"/>
        <v>#VALUE!</v>
      </c>
      <c r="X309" s="240" t="e">
        <f t="shared" si="140"/>
        <v>#VALUE!</v>
      </c>
      <c r="Y309" s="240" t="e">
        <f t="shared" si="140"/>
        <v>#VALUE!</v>
      </c>
      <c r="Z309" s="240" t="e">
        <f t="shared" si="140"/>
        <v>#VALUE!</v>
      </c>
      <c r="AA309" s="240" t="e">
        <f t="shared" si="140"/>
        <v>#VALUE!</v>
      </c>
      <c r="AB309" s="240" t="e">
        <f t="shared" si="140"/>
        <v>#VALUE!</v>
      </c>
      <c r="AC309" s="240" t="e">
        <f t="shared" si="140"/>
        <v>#VALUE!</v>
      </c>
      <c r="AD309" s="240" t="e">
        <f t="shared" si="140"/>
        <v>#VALUE!</v>
      </c>
      <c r="AE309" s="240" t="e">
        <f t="shared" si="140"/>
        <v>#VALUE!</v>
      </c>
      <c r="AF309" s="240" t="e">
        <f t="shared" si="140"/>
        <v>#VALUE!</v>
      </c>
      <c r="AG309" s="240" t="e">
        <f t="shared" si="140"/>
        <v>#VALUE!</v>
      </c>
      <c r="AH309" s="241" t="s">
        <v>179</v>
      </c>
      <c r="AI309" s="242">
        <f>_xlfn.AGGREGATE(9,6,C309:AG309)</f>
        <v>0</v>
      </c>
      <c r="AJ309" s="232"/>
    </row>
    <row r="310" spans="2:38" hidden="1" x14ac:dyDescent="0.15">
      <c r="B310" s="239" t="s">
        <v>210</v>
      </c>
      <c r="C310" s="243" t="e">
        <f>IF(AND(DAY(C299)&gt;=8,DAY(C299)&lt;=14,C300="土",OR(C305="休",C305="雨")),1,0)</f>
        <v>#VALUE!</v>
      </c>
      <c r="D310" s="243" t="e">
        <f>IF(AND(DAY(D299)&gt;=8,DAY(D299)&lt;=14,D300="土",OR(D305="休",D305="雨")),1,0)</f>
        <v>#VALUE!</v>
      </c>
      <c r="E310" s="243" t="e">
        <f t="shared" ref="E310" si="141">IF(AND(DAY(E299)&gt;=8,DAY(E299)&lt;=14,E300="土",OR(E305="休",E305="雨")),1,0)</f>
        <v>#VALUE!</v>
      </c>
      <c r="F310" s="243" t="e">
        <f>IF(AND(DAY(F299)&gt;=8,DAY(F299)&lt;=14,F300="土",OR(F305="休",F305="雨")),1,0)</f>
        <v>#VALUE!</v>
      </c>
      <c r="G310" s="243" t="e">
        <f>IF(AND(DAY(G299)&gt;=8,DAY(G299)&lt;=14,G300="土",OR(G305="休",G305="雨")),1,0)</f>
        <v>#VALUE!</v>
      </c>
      <c r="H310" s="243" t="e">
        <f t="shared" ref="H310:AG310" si="142">IF(AND(DAY(H299)&gt;=8,DAY(H299)&lt;=14,H300="土",OR(H305="休",H305="雨")),1,0)</f>
        <v>#VALUE!</v>
      </c>
      <c r="I310" s="243" t="e">
        <f t="shared" si="142"/>
        <v>#VALUE!</v>
      </c>
      <c r="J310" s="243" t="e">
        <f t="shared" si="142"/>
        <v>#VALUE!</v>
      </c>
      <c r="K310" s="243" t="e">
        <f t="shared" si="142"/>
        <v>#VALUE!</v>
      </c>
      <c r="L310" s="243" t="e">
        <f t="shared" si="142"/>
        <v>#VALUE!</v>
      </c>
      <c r="M310" s="243" t="e">
        <f t="shared" si="142"/>
        <v>#VALUE!</v>
      </c>
      <c r="N310" s="243" t="e">
        <f t="shared" si="142"/>
        <v>#VALUE!</v>
      </c>
      <c r="O310" s="243" t="e">
        <f t="shared" si="142"/>
        <v>#VALUE!</v>
      </c>
      <c r="P310" s="243" t="e">
        <f t="shared" si="142"/>
        <v>#VALUE!</v>
      </c>
      <c r="Q310" s="243" t="e">
        <f t="shared" si="142"/>
        <v>#VALUE!</v>
      </c>
      <c r="R310" s="243" t="e">
        <f t="shared" si="142"/>
        <v>#VALUE!</v>
      </c>
      <c r="S310" s="243" t="e">
        <f t="shared" si="142"/>
        <v>#VALUE!</v>
      </c>
      <c r="T310" s="243" t="e">
        <f t="shared" si="142"/>
        <v>#VALUE!</v>
      </c>
      <c r="U310" s="243" t="e">
        <f t="shared" si="142"/>
        <v>#VALUE!</v>
      </c>
      <c r="V310" s="243" t="e">
        <f t="shared" si="142"/>
        <v>#VALUE!</v>
      </c>
      <c r="W310" s="243" t="e">
        <f t="shared" si="142"/>
        <v>#VALUE!</v>
      </c>
      <c r="X310" s="243" t="e">
        <f t="shared" si="142"/>
        <v>#VALUE!</v>
      </c>
      <c r="Y310" s="243" t="e">
        <f t="shared" si="142"/>
        <v>#VALUE!</v>
      </c>
      <c r="Z310" s="243" t="e">
        <f t="shared" si="142"/>
        <v>#VALUE!</v>
      </c>
      <c r="AA310" s="243" t="e">
        <f t="shared" si="142"/>
        <v>#VALUE!</v>
      </c>
      <c r="AB310" s="243" t="e">
        <f t="shared" si="142"/>
        <v>#VALUE!</v>
      </c>
      <c r="AC310" s="243" t="e">
        <f t="shared" si="142"/>
        <v>#VALUE!</v>
      </c>
      <c r="AD310" s="243" t="e">
        <f t="shared" si="142"/>
        <v>#VALUE!</v>
      </c>
      <c r="AE310" s="243" t="e">
        <f t="shared" si="142"/>
        <v>#VALUE!</v>
      </c>
      <c r="AF310" s="243" t="e">
        <f t="shared" si="142"/>
        <v>#VALUE!</v>
      </c>
      <c r="AG310" s="243" t="e">
        <f t="shared" si="142"/>
        <v>#VALUE!</v>
      </c>
      <c r="AH310" s="241" t="s">
        <v>180</v>
      </c>
      <c r="AI310" s="242">
        <f>_xlfn.AGGREGATE(9,6,C310:AG310)</f>
        <v>0</v>
      </c>
      <c r="AJ310" s="232"/>
    </row>
    <row r="312" spans="2:38" hidden="1" x14ac:dyDescent="0.15">
      <c r="C312" s="199" t="e">
        <f>YEAR(C315)</f>
        <v>#VALUE!</v>
      </c>
      <c r="D312" s="199" t="e">
        <f>MONTH(C315)</f>
        <v>#VALUE!</v>
      </c>
    </row>
    <row r="313" spans="2:38" x14ac:dyDescent="0.15">
      <c r="B313" s="203" t="s">
        <v>141</v>
      </c>
      <c r="C313" s="598" t="e">
        <f>C315</f>
        <v>#VALUE!</v>
      </c>
      <c r="D313" s="564"/>
      <c r="E313" s="564"/>
      <c r="F313" s="564"/>
      <c r="G313" s="564"/>
      <c r="H313" s="564"/>
      <c r="I313" s="564"/>
      <c r="J313" s="564"/>
      <c r="K313" s="564"/>
      <c r="L313" s="564"/>
      <c r="M313" s="564"/>
      <c r="N313" s="564"/>
      <c r="O313" s="564"/>
      <c r="P313" s="564"/>
      <c r="Q313" s="564"/>
      <c r="R313" s="564"/>
      <c r="S313" s="564"/>
      <c r="T313" s="564"/>
      <c r="U313" s="564"/>
      <c r="V313" s="564"/>
      <c r="W313" s="564"/>
      <c r="X313" s="564"/>
      <c r="Y313" s="564"/>
      <c r="Z313" s="564"/>
      <c r="AA313" s="564"/>
      <c r="AB313" s="564"/>
      <c r="AC313" s="564"/>
      <c r="AD313" s="564"/>
      <c r="AE313" s="564"/>
      <c r="AF313" s="564"/>
      <c r="AG313" s="564"/>
      <c r="AH313" s="564"/>
      <c r="AI313" s="565"/>
    </row>
    <row r="314" spans="2:38" hidden="1" x14ac:dyDescent="0.15">
      <c r="B314" s="245"/>
      <c r="C314" s="226" t="e">
        <f>DATE($C312,$D312,1)</f>
        <v>#VALUE!</v>
      </c>
      <c r="D314" s="226" t="e">
        <f t="shared" ref="D314:AG314" si="143">C314+1</f>
        <v>#VALUE!</v>
      </c>
      <c r="E314" s="226" t="e">
        <f t="shared" si="143"/>
        <v>#VALUE!</v>
      </c>
      <c r="F314" s="226" t="e">
        <f t="shared" si="143"/>
        <v>#VALUE!</v>
      </c>
      <c r="G314" s="226" t="e">
        <f t="shared" si="143"/>
        <v>#VALUE!</v>
      </c>
      <c r="H314" s="226" t="e">
        <f t="shared" si="143"/>
        <v>#VALUE!</v>
      </c>
      <c r="I314" s="226" t="e">
        <f t="shared" si="143"/>
        <v>#VALUE!</v>
      </c>
      <c r="J314" s="226" t="e">
        <f t="shared" si="143"/>
        <v>#VALUE!</v>
      </c>
      <c r="K314" s="226" t="e">
        <f t="shared" si="143"/>
        <v>#VALUE!</v>
      </c>
      <c r="L314" s="226" t="e">
        <f t="shared" si="143"/>
        <v>#VALUE!</v>
      </c>
      <c r="M314" s="226" t="e">
        <f t="shared" si="143"/>
        <v>#VALUE!</v>
      </c>
      <c r="N314" s="226" t="e">
        <f t="shared" si="143"/>
        <v>#VALUE!</v>
      </c>
      <c r="O314" s="226" t="e">
        <f t="shared" si="143"/>
        <v>#VALUE!</v>
      </c>
      <c r="P314" s="226" t="e">
        <f t="shared" si="143"/>
        <v>#VALUE!</v>
      </c>
      <c r="Q314" s="226" t="e">
        <f t="shared" si="143"/>
        <v>#VALUE!</v>
      </c>
      <c r="R314" s="226" t="e">
        <f t="shared" si="143"/>
        <v>#VALUE!</v>
      </c>
      <c r="S314" s="226" t="e">
        <f t="shared" si="143"/>
        <v>#VALUE!</v>
      </c>
      <c r="T314" s="226" t="e">
        <f t="shared" si="143"/>
        <v>#VALUE!</v>
      </c>
      <c r="U314" s="226" t="e">
        <f t="shared" si="143"/>
        <v>#VALUE!</v>
      </c>
      <c r="V314" s="226" t="e">
        <f t="shared" si="143"/>
        <v>#VALUE!</v>
      </c>
      <c r="W314" s="226" t="e">
        <f t="shared" si="143"/>
        <v>#VALUE!</v>
      </c>
      <c r="X314" s="226" t="e">
        <f t="shared" si="143"/>
        <v>#VALUE!</v>
      </c>
      <c r="Y314" s="226" t="e">
        <f t="shared" si="143"/>
        <v>#VALUE!</v>
      </c>
      <c r="Z314" s="226" t="e">
        <f t="shared" si="143"/>
        <v>#VALUE!</v>
      </c>
      <c r="AA314" s="226" t="e">
        <f t="shared" si="143"/>
        <v>#VALUE!</v>
      </c>
      <c r="AB314" s="226" t="e">
        <f t="shared" si="143"/>
        <v>#VALUE!</v>
      </c>
      <c r="AC314" s="226" t="e">
        <f t="shared" si="143"/>
        <v>#VALUE!</v>
      </c>
      <c r="AD314" s="226" t="e">
        <f t="shared" si="143"/>
        <v>#VALUE!</v>
      </c>
      <c r="AE314" s="226" t="e">
        <f t="shared" si="143"/>
        <v>#VALUE!</v>
      </c>
      <c r="AF314" s="226" t="e">
        <f t="shared" si="143"/>
        <v>#VALUE!</v>
      </c>
      <c r="AG314" s="226" t="e">
        <f t="shared" si="143"/>
        <v>#VALUE!</v>
      </c>
      <c r="AH314" s="246"/>
      <c r="AI314" s="247"/>
    </row>
    <row r="315" spans="2:38" x14ac:dyDescent="0.15">
      <c r="B315" s="248" t="s">
        <v>145</v>
      </c>
      <c r="C315" s="249" t="e">
        <f>IF(EDATE(C298,1)&gt;$G$6,"",EDATE(C298,1))</f>
        <v>#VALUE!</v>
      </c>
      <c r="D315" s="226" t="e">
        <f t="shared" ref="D315:AG315" si="144">IF(D314&gt;$G$6,"",IF(C315=EOMONTH(DATE($C312,$D312,1),0),"",IF(C315="","",C315+1)))</f>
        <v>#VALUE!</v>
      </c>
      <c r="E315" s="226" t="e">
        <f t="shared" si="144"/>
        <v>#VALUE!</v>
      </c>
      <c r="F315" s="226" t="e">
        <f t="shared" si="144"/>
        <v>#VALUE!</v>
      </c>
      <c r="G315" s="226" t="e">
        <f t="shared" si="144"/>
        <v>#VALUE!</v>
      </c>
      <c r="H315" s="226" t="e">
        <f t="shared" si="144"/>
        <v>#VALUE!</v>
      </c>
      <c r="I315" s="226" t="e">
        <f t="shared" si="144"/>
        <v>#VALUE!</v>
      </c>
      <c r="J315" s="226" t="e">
        <f t="shared" si="144"/>
        <v>#VALUE!</v>
      </c>
      <c r="K315" s="226" t="e">
        <f t="shared" si="144"/>
        <v>#VALUE!</v>
      </c>
      <c r="L315" s="226" t="e">
        <f t="shared" si="144"/>
        <v>#VALUE!</v>
      </c>
      <c r="M315" s="226" t="e">
        <f t="shared" si="144"/>
        <v>#VALUE!</v>
      </c>
      <c r="N315" s="226" t="e">
        <f t="shared" si="144"/>
        <v>#VALUE!</v>
      </c>
      <c r="O315" s="226" t="e">
        <f t="shared" si="144"/>
        <v>#VALUE!</v>
      </c>
      <c r="P315" s="226" t="e">
        <f t="shared" si="144"/>
        <v>#VALUE!</v>
      </c>
      <c r="Q315" s="226" t="e">
        <f t="shared" si="144"/>
        <v>#VALUE!</v>
      </c>
      <c r="R315" s="226" t="e">
        <f t="shared" si="144"/>
        <v>#VALUE!</v>
      </c>
      <c r="S315" s="226" t="e">
        <f t="shared" si="144"/>
        <v>#VALUE!</v>
      </c>
      <c r="T315" s="226" t="e">
        <f t="shared" si="144"/>
        <v>#VALUE!</v>
      </c>
      <c r="U315" s="226" t="e">
        <f t="shared" si="144"/>
        <v>#VALUE!</v>
      </c>
      <c r="V315" s="226" t="e">
        <f t="shared" si="144"/>
        <v>#VALUE!</v>
      </c>
      <c r="W315" s="226" t="e">
        <f t="shared" si="144"/>
        <v>#VALUE!</v>
      </c>
      <c r="X315" s="226" t="e">
        <f t="shared" si="144"/>
        <v>#VALUE!</v>
      </c>
      <c r="Y315" s="226" t="e">
        <f t="shared" si="144"/>
        <v>#VALUE!</v>
      </c>
      <c r="Z315" s="226" t="e">
        <f t="shared" si="144"/>
        <v>#VALUE!</v>
      </c>
      <c r="AA315" s="226" t="e">
        <f t="shared" si="144"/>
        <v>#VALUE!</v>
      </c>
      <c r="AB315" s="226" t="e">
        <f t="shared" si="144"/>
        <v>#VALUE!</v>
      </c>
      <c r="AC315" s="226" t="e">
        <f t="shared" si="144"/>
        <v>#VALUE!</v>
      </c>
      <c r="AD315" s="226" t="e">
        <f t="shared" si="144"/>
        <v>#VALUE!</v>
      </c>
      <c r="AE315" s="226" t="e">
        <f t="shared" si="144"/>
        <v>#VALUE!</v>
      </c>
      <c r="AF315" s="226" t="e">
        <f t="shared" si="144"/>
        <v>#VALUE!</v>
      </c>
      <c r="AG315" s="226" t="e">
        <f t="shared" si="144"/>
        <v>#VALUE!</v>
      </c>
      <c r="AH315" s="227" t="s">
        <v>177</v>
      </c>
      <c r="AI315" s="228">
        <f>+COUNTIFS(C316:AG316,"土",C317:AG317,"")+COUNTIFS(C316:AG316,"日",C317:AG317,"")</f>
        <v>0</v>
      </c>
    </row>
    <row r="316" spans="2:38" x14ac:dyDescent="0.15">
      <c r="B316" s="220" t="s">
        <v>65</v>
      </c>
      <c r="C316" s="229" t="str">
        <f>IFERROR(TEXT(WEEKDAY(+C315),"aaa"),"")</f>
        <v/>
      </c>
      <c r="D316" s="229" t="str">
        <f t="shared" ref="D316:AG316" si="145">IFERROR(TEXT(WEEKDAY(+D315),"aaa"),"")</f>
        <v/>
      </c>
      <c r="E316" s="229" t="str">
        <f t="shared" si="145"/>
        <v/>
      </c>
      <c r="F316" s="229" t="str">
        <f t="shared" si="145"/>
        <v/>
      </c>
      <c r="G316" s="229" t="str">
        <f t="shared" si="145"/>
        <v/>
      </c>
      <c r="H316" s="229" t="str">
        <f t="shared" si="145"/>
        <v/>
      </c>
      <c r="I316" s="229" t="str">
        <f t="shared" si="145"/>
        <v/>
      </c>
      <c r="J316" s="229" t="str">
        <f t="shared" si="145"/>
        <v/>
      </c>
      <c r="K316" s="229" t="str">
        <f t="shared" si="145"/>
        <v/>
      </c>
      <c r="L316" s="229" t="str">
        <f t="shared" si="145"/>
        <v/>
      </c>
      <c r="M316" s="229" t="str">
        <f t="shared" si="145"/>
        <v/>
      </c>
      <c r="N316" s="229" t="str">
        <f t="shared" si="145"/>
        <v/>
      </c>
      <c r="O316" s="229" t="str">
        <f t="shared" si="145"/>
        <v/>
      </c>
      <c r="P316" s="229" t="str">
        <f t="shared" si="145"/>
        <v/>
      </c>
      <c r="Q316" s="229" t="str">
        <f t="shared" si="145"/>
        <v/>
      </c>
      <c r="R316" s="229" t="str">
        <f t="shared" si="145"/>
        <v/>
      </c>
      <c r="S316" s="229" t="str">
        <f t="shared" si="145"/>
        <v/>
      </c>
      <c r="T316" s="229" t="str">
        <f t="shared" si="145"/>
        <v/>
      </c>
      <c r="U316" s="229" t="str">
        <f t="shared" si="145"/>
        <v/>
      </c>
      <c r="V316" s="229" t="str">
        <f t="shared" si="145"/>
        <v/>
      </c>
      <c r="W316" s="229" t="str">
        <f t="shared" si="145"/>
        <v/>
      </c>
      <c r="X316" s="229" t="str">
        <f t="shared" si="145"/>
        <v/>
      </c>
      <c r="Y316" s="229" t="str">
        <f t="shared" si="145"/>
        <v/>
      </c>
      <c r="Z316" s="229" t="str">
        <f t="shared" si="145"/>
        <v/>
      </c>
      <c r="AA316" s="229" t="str">
        <f t="shared" si="145"/>
        <v/>
      </c>
      <c r="AB316" s="229" t="str">
        <f t="shared" si="145"/>
        <v/>
      </c>
      <c r="AC316" s="229" t="str">
        <f t="shared" si="145"/>
        <v/>
      </c>
      <c r="AD316" s="229" t="str">
        <f t="shared" si="145"/>
        <v/>
      </c>
      <c r="AE316" s="229" t="str">
        <f t="shared" si="145"/>
        <v/>
      </c>
      <c r="AF316" s="229" t="str">
        <f t="shared" si="145"/>
        <v/>
      </c>
      <c r="AG316" s="229" t="str">
        <f t="shared" si="145"/>
        <v/>
      </c>
      <c r="AH316" s="227" t="s">
        <v>178</v>
      </c>
      <c r="AI316" s="228">
        <f>+COUNTIF(C317:AG317,"夏休")+COUNTIF(C317:AG317,"冬休")+COUNTIF(C317:AG317,"中止")</f>
        <v>0</v>
      </c>
    </row>
    <row r="317" spans="2:38" ht="13.5" customHeight="1" x14ac:dyDescent="0.15">
      <c r="B317" s="566" t="s">
        <v>149</v>
      </c>
      <c r="C317" s="568"/>
      <c r="D317" s="563"/>
      <c r="E317" s="563"/>
      <c r="F317" s="563"/>
      <c r="G317" s="563"/>
      <c r="H317" s="563"/>
      <c r="I317" s="563"/>
      <c r="J317" s="563"/>
      <c r="K317" s="563"/>
      <c r="L317" s="563"/>
      <c r="M317" s="563"/>
      <c r="N317" s="563"/>
      <c r="O317" s="563"/>
      <c r="P317" s="563"/>
      <c r="Q317" s="563"/>
      <c r="R317" s="563"/>
      <c r="S317" s="563"/>
      <c r="T317" s="563"/>
      <c r="U317" s="563"/>
      <c r="V317" s="563"/>
      <c r="W317" s="563"/>
      <c r="X317" s="563"/>
      <c r="Y317" s="563"/>
      <c r="Z317" s="563"/>
      <c r="AA317" s="563"/>
      <c r="AB317" s="563"/>
      <c r="AC317" s="563"/>
      <c r="AD317" s="563"/>
      <c r="AE317" s="563"/>
      <c r="AF317" s="563"/>
      <c r="AG317" s="589"/>
      <c r="AH317" s="230" t="s">
        <v>66</v>
      </c>
      <c r="AI317" s="231">
        <f>COUNT(C315:AG315)-AI316</f>
        <v>0</v>
      </c>
    </row>
    <row r="318" spans="2:38" ht="13.5" customHeight="1" x14ac:dyDescent="0.15">
      <c r="B318" s="567"/>
      <c r="C318" s="568"/>
      <c r="D318" s="563"/>
      <c r="E318" s="563"/>
      <c r="F318" s="563"/>
      <c r="G318" s="563"/>
      <c r="H318" s="563"/>
      <c r="I318" s="563"/>
      <c r="J318" s="563"/>
      <c r="K318" s="563"/>
      <c r="L318" s="563"/>
      <c r="M318" s="563"/>
      <c r="N318" s="563"/>
      <c r="O318" s="563"/>
      <c r="P318" s="563"/>
      <c r="Q318" s="563"/>
      <c r="R318" s="563"/>
      <c r="S318" s="563"/>
      <c r="T318" s="563"/>
      <c r="U318" s="563"/>
      <c r="V318" s="563"/>
      <c r="W318" s="563"/>
      <c r="X318" s="563"/>
      <c r="Y318" s="563"/>
      <c r="Z318" s="563"/>
      <c r="AA318" s="563"/>
      <c r="AB318" s="563"/>
      <c r="AC318" s="563"/>
      <c r="AD318" s="563"/>
      <c r="AE318" s="563"/>
      <c r="AF318" s="563"/>
      <c r="AG318" s="589"/>
      <c r="AH318" s="230" t="s">
        <v>67</v>
      </c>
      <c r="AI318" s="231">
        <f>+COUNTIF(C319:AG320,"休")</f>
        <v>0</v>
      </c>
      <c r="AJ318" s="232" t="e">
        <f>IF(AI319&gt;0.285,"",IF(AI318&lt;AI315,"←計画日数が足りません",""))</f>
        <v>#DIV/0!</v>
      </c>
    </row>
    <row r="319" spans="2:38" ht="13.5" customHeight="1" x14ac:dyDescent="0.15">
      <c r="B319" s="590" t="s">
        <v>60</v>
      </c>
      <c r="C319" s="591"/>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606"/>
      <c r="AH319" s="230" t="s">
        <v>68</v>
      </c>
      <c r="AI319" s="233" t="e">
        <f>+AI318/AI317</f>
        <v>#DIV/0!</v>
      </c>
    </row>
    <row r="320" spans="2:38" x14ac:dyDescent="0.15">
      <c r="B320" s="590"/>
      <c r="C320" s="591"/>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606"/>
      <c r="AH320" s="230" t="s">
        <v>57</v>
      </c>
      <c r="AI320" s="231">
        <f>+COUNTA(C321:AG322)</f>
        <v>0</v>
      </c>
    </row>
    <row r="321" spans="2:38" x14ac:dyDescent="0.15">
      <c r="B321" s="594" t="s">
        <v>62</v>
      </c>
      <c r="C321" s="596"/>
      <c r="D321" s="592"/>
      <c r="E321" s="592"/>
      <c r="F321" s="592"/>
      <c r="G321" s="592"/>
      <c r="H321" s="592"/>
      <c r="I321" s="592"/>
      <c r="J321" s="592"/>
      <c r="K321" s="592"/>
      <c r="L321" s="592"/>
      <c r="M321" s="592"/>
      <c r="N321" s="592"/>
      <c r="O321" s="592"/>
      <c r="P321" s="592"/>
      <c r="Q321" s="592"/>
      <c r="R321" s="592"/>
      <c r="S321" s="592"/>
      <c r="T321" s="592"/>
      <c r="U321" s="592"/>
      <c r="V321" s="592"/>
      <c r="W321" s="592"/>
      <c r="X321" s="592"/>
      <c r="Y321" s="592"/>
      <c r="Z321" s="592"/>
      <c r="AA321" s="592"/>
      <c r="AB321" s="592"/>
      <c r="AC321" s="592"/>
      <c r="AD321" s="592"/>
      <c r="AE321" s="592"/>
      <c r="AF321" s="592"/>
      <c r="AG321" s="609"/>
      <c r="AH321" s="234" t="s">
        <v>69</v>
      </c>
      <c r="AI321" s="235" t="e">
        <f>+AI320/AI317</f>
        <v>#DIV/0!</v>
      </c>
      <c r="AL321" s="199">
        <f>+COUNTIF(C319:AG320,"休")</f>
        <v>0</v>
      </c>
    </row>
    <row r="322" spans="2:38" x14ac:dyDescent="0.15">
      <c r="B322" s="595"/>
      <c r="C322" s="597"/>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610"/>
      <c r="AH322" s="236" t="s">
        <v>153</v>
      </c>
      <c r="AI322" s="237" t="str">
        <f>IF(7&gt;AI317,"対象外",IF(AI320&gt;=AI315,"OK","NG"))</f>
        <v>対象外</v>
      </c>
      <c r="AJ322" s="232" t="str">
        <f>IF(AI322="対象外","←７日間に満たない期間は達成判定の対象外",IF(AI322="NG","←月単位未達成","←月単位達成"))</f>
        <v>←７日間に満たない期間は達成判定の対象外</v>
      </c>
      <c r="AL322" s="238" t="str">
        <f>IF(7&gt;AI317,"対象外",IF(AL321&gt;=AI315,"OK","NG"))</f>
        <v>対象外</v>
      </c>
    </row>
    <row r="323" spans="2:38" hidden="1" x14ac:dyDescent="0.15">
      <c r="B323" s="239" t="s">
        <v>207</v>
      </c>
      <c r="C323" s="240" t="e">
        <f t="shared" ref="C323:AG323" si="146">IF(AND(DAY(C315)&gt;=22,DAY(C315)&lt;=28,C316="土"),1,0)</f>
        <v>#VALUE!</v>
      </c>
      <c r="D323" s="240" t="e">
        <f t="shared" si="146"/>
        <v>#VALUE!</v>
      </c>
      <c r="E323" s="240" t="e">
        <f t="shared" si="146"/>
        <v>#VALUE!</v>
      </c>
      <c r="F323" s="240" t="e">
        <f t="shared" si="146"/>
        <v>#VALUE!</v>
      </c>
      <c r="G323" s="240" t="e">
        <f t="shared" si="146"/>
        <v>#VALUE!</v>
      </c>
      <c r="H323" s="240" t="e">
        <f t="shared" si="146"/>
        <v>#VALUE!</v>
      </c>
      <c r="I323" s="240" t="e">
        <f t="shared" si="146"/>
        <v>#VALUE!</v>
      </c>
      <c r="J323" s="240" t="e">
        <f t="shared" si="146"/>
        <v>#VALUE!</v>
      </c>
      <c r="K323" s="240" t="e">
        <f t="shared" si="146"/>
        <v>#VALUE!</v>
      </c>
      <c r="L323" s="240" t="e">
        <f t="shared" si="146"/>
        <v>#VALUE!</v>
      </c>
      <c r="M323" s="240" t="e">
        <f t="shared" si="146"/>
        <v>#VALUE!</v>
      </c>
      <c r="N323" s="240" t="e">
        <f t="shared" si="146"/>
        <v>#VALUE!</v>
      </c>
      <c r="O323" s="240" t="e">
        <f t="shared" si="146"/>
        <v>#VALUE!</v>
      </c>
      <c r="P323" s="240" t="e">
        <f t="shared" si="146"/>
        <v>#VALUE!</v>
      </c>
      <c r="Q323" s="240" t="e">
        <f t="shared" si="146"/>
        <v>#VALUE!</v>
      </c>
      <c r="R323" s="240" t="e">
        <f t="shared" si="146"/>
        <v>#VALUE!</v>
      </c>
      <c r="S323" s="240" t="e">
        <f t="shared" si="146"/>
        <v>#VALUE!</v>
      </c>
      <c r="T323" s="240" t="e">
        <f t="shared" si="146"/>
        <v>#VALUE!</v>
      </c>
      <c r="U323" s="240" t="e">
        <f t="shared" si="146"/>
        <v>#VALUE!</v>
      </c>
      <c r="V323" s="240" t="e">
        <f t="shared" si="146"/>
        <v>#VALUE!</v>
      </c>
      <c r="W323" s="240" t="e">
        <f t="shared" si="146"/>
        <v>#VALUE!</v>
      </c>
      <c r="X323" s="240" t="e">
        <f t="shared" si="146"/>
        <v>#VALUE!</v>
      </c>
      <c r="Y323" s="240" t="e">
        <f t="shared" si="146"/>
        <v>#VALUE!</v>
      </c>
      <c r="Z323" s="240" t="e">
        <f t="shared" si="146"/>
        <v>#VALUE!</v>
      </c>
      <c r="AA323" s="240" t="e">
        <f t="shared" si="146"/>
        <v>#VALUE!</v>
      </c>
      <c r="AB323" s="240" t="e">
        <f t="shared" si="146"/>
        <v>#VALUE!</v>
      </c>
      <c r="AC323" s="240" t="e">
        <f t="shared" si="146"/>
        <v>#VALUE!</v>
      </c>
      <c r="AD323" s="240" t="e">
        <f t="shared" si="146"/>
        <v>#VALUE!</v>
      </c>
      <c r="AE323" s="240" t="e">
        <f t="shared" si="146"/>
        <v>#VALUE!</v>
      </c>
      <c r="AF323" s="240" t="e">
        <f t="shared" si="146"/>
        <v>#VALUE!</v>
      </c>
      <c r="AG323" s="240" t="e">
        <f t="shared" si="146"/>
        <v>#VALUE!</v>
      </c>
      <c r="AH323" s="241" t="s">
        <v>179</v>
      </c>
      <c r="AI323" s="242">
        <f>_xlfn.AGGREGATE(9,6,C323:AG323)</f>
        <v>0</v>
      </c>
      <c r="AJ323" s="232"/>
    </row>
    <row r="324" spans="2:38" hidden="1" x14ac:dyDescent="0.15">
      <c r="B324" s="239" t="s">
        <v>208</v>
      </c>
      <c r="C324" s="243" t="e">
        <f t="shared" ref="C324:AG324" si="147">IF(AND(DAY(C315)&gt;=22,DAY(C315)&lt;=28,C316="土",OR(C321="休",C321="雨")),1,0)</f>
        <v>#VALUE!</v>
      </c>
      <c r="D324" s="243" t="e">
        <f t="shared" si="147"/>
        <v>#VALUE!</v>
      </c>
      <c r="E324" s="243" t="e">
        <f t="shared" si="147"/>
        <v>#VALUE!</v>
      </c>
      <c r="F324" s="243" t="e">
        <f t="shared" si="147"/>
        <v>#VALUE!</v>
      </c>
      <c r="G324" s="243" t="e">
        <f t="shared" si="147"/>
        <v>#VALUE!</v>
      </c>
      <c r="H324" s="243" t="e">
        <f t="shared" si="147"/>
        <v>#VALUE!</v>
      </c>
      <c r="I324" s="243" t="e">
        <f t="shared" si="147"/>
        <v>#VALUE!</v>
      </c>
      <c r="J324" s="243" t="e">
        <f t="shared" si="147"/>
        <v>#VALUE!</v>
      </c>
      <c r="K324" s="243" t="e">
        <f t="shared" si="147"/>
        <v>#VALUE!</v>
      </c>
      <c r="L324" s="243" t="e">
        <f t="shared" si="147"/>
        <v>#VALUE!</v>
      </c>
      <c r="M324" s="243" t="e">
        <f t="shared" si="147"/>
        <v>#VALUE!</v>
      </c>
      <c r="N324" s="243" t="e">
        <f t="shared" si="147"/>
        <v>#VALUE!</v>
      </c>
      <c r="O324" s="243" t="e">
        <f t="shared" si="147"/>
        <v>#VALUE!</v>
      </c>
      <c r="P324" s="243" t="e">
        <f t="shared" si="147"/>
        <v>#VALUE!</v>
      </c>
      <c r="Q324" s="243" t="e">
        <f t="shared" si="147"/>
        <v>#VALUE!</v>
      </c>
      <c r="R324" s="243" t="e">
        <f t="shared" si="147"/>
        <v>#VALUE!</v>
      </c>
      <c r="S324" s="243" t="e">
        <f t="shared" si="147"/>
        <v>#VALUE!</v>
      </c>
      <c r="T324" s="243" t="e">
        <f t="shared" si="147"/>
        <v>#VALUE!</v>
      </c>
      <c r="U324" s="243" t="e">
        <f t="shared" si="147"/>
        <v>#VALUE!</v>
      </c>
      <c r="V324" s="243" t="e">
        <f t="shared" si="147"/>
        <v>#VALUE!</v>
      </c>
      <c r="W324" s="243" t="e">
        <f t="shared" si="147"/>
        <v>#VALUE!</v>
      </c>
      <c r="X324" s="243" t="e">
        <f t="shared" si="147"/>
        <v>#VALUE!</v>
      </c>
      <c r="Y324" s="243" t="e">
        <f t="shared" si="147"/>
        <v>#VALUE!</v>
      </c>
      <c r="Z324" s="243" t="e">
        <f t="shared" si="147"/>
        <v>#VALUE!</v>
      </c>
      <c r="AA324" s="243" t="e">
        <f t="shared" si="147"/>
        <v>#VALUE!</v>
      </c>
      <c r="AB324" s="243" t="e">
        <f t="shared" si="147"/>
        <v>#VALUE!</v>
      </c>
      <c r="AC324" s="243" t="e">
        <f t="shared" si="147"/>
        <v>#VALUE!</v>
      </c>
      <c r="AD324" s="243" t="e">
        <f t="shared" si="147"/>
        <v>#VALUE!</v>
      </c>
      <c r="AE324" s="243" t="e">
        <f t="shared" si="147"/>
        <v>#VALUE!</v>
      </c>
      <c r="AF324" s="243" t="e">
        <f t="shared" si="147"/>
        <v>#VALUE!</v>
      </c>
      <c r="AG324" s="243" t="e">
        <f t="shared" si="147"/>
        <v>#VALUE!</v>
      </c>
      <c r="AH324" s="241" t="s">
        <v>180</v>
      </c>
      <c r="AI324" s="242">
        <f>_xlfn.AGGREGATE(9,6,C324:AG324)</f>
        <v>0</v>
      </c>
      <c r="AJ324" s="232"/>
    </row>
    <row r="325" spans="2:38" hidden="1" x14ac:dyDescent="0.15">
      <c r="B325" s="239" t="s">
        <v>209</v>
      </c>
      <c r="C325" s="240" t="e">
        <f>IF(AND(DAY(C315)&gt;=8,DAY(C315)&lt;=14,C316="土"),1,0)</f>
        <v>#VALUE!</v>
      </c>
      <c r="D325" s="240" t="e">
        <f>IF(AND(DAY(D315)&gt;=8,DAY(D315)&lt;=14,D316="土"),1,0)</f>
        <v>#VALUE!</v>
      </c>
      <c r="E325" s="240" t="e">
        <f t="shared" ref="E325" si="148">IF(AND(DAY(E315)&gt;=8,DAY(E315)&lt;=14,E316="土"),1,0)</f>
        <v>#VALUE!</v>
      </c>
      <c r="F325" s="240" t="e">
        <f>IF(AND(DAY(F315)&gt;=8,DAY(F315)&lt;=14,F316="土"),1,0)</f>
        <v>#VALUE!</v>
      </c>
      <c r="G325" s="240" t="e">
        <f>IF(AND(DAY(G315)&gt;=8,DAY(G315)&lt;=14,G316="土"),1,0)</f>
        <v>#VALUE!</v>
      </c>
      <c r="H325" s="240" t="e">
        <f t="shared" ref="H325:AG325" si="149">IF(AND(DAY(H315)&gt;=8,DAY(H315)&lt;=14,H316="土"),1,0)</f>
        <v>#VALUE!</v>
      </c>
      <c r="I325" s="240" t="e">
        <f t="shared" si="149"/>
        <v>#VALUE!</v>
      </c>
      <c r="J325" s="240" t="e">
        <f t="shared" si="149"/>
        <v>#VALUE!</v>
      </c>
      <c r="K325" s="240" t="e">
        <f t="shared" si="149"/>
        <v>#VALUE!</v>
      </c>
      <c r="L325" s="240" t="e">
        <f t="shared" si="149"/>
        <v>#VALUE!</v>
      </c>
      <c r="M325" s="240" t="e">
        <f t="shared" si="149"/>
        <v>#VALUE!</v>
      </c>
      <c r="N325" s="240" t="e">
        <f t="shared" si="149"/>
        <v>#VALUE!</v>
      </c>
      <c r="O325" s="240" t="e">
        <f t="shared" si="149"/>
        <v>#VALUE!</v>
      </c>
      <c r="P325" s="240" t="e">
        <f t="shared" si="149"/>
        <v>#VALUE!</v>
      </c>
      <c r="Q325" s="240" t="e">
        <f t="shared" si="149"/>
        <v>#VALUE!</v>
      </c>
      <c r="R325" s="240" t="e">
        <f t="shared" si="149"/>
        <v>#VALUE!</v>
      </c>
      <c r="S325" s="240" t="e">
        <f t="shared" si="149"/>
        <v>#VALUE!</v>
      </c>
      <c r="T325" s="240" t="e">
        <f t="shared" si="149"/>
        <v>#VALUE!</v>
      </c>
      <c r="U325" s="240" t="e">
        <f t="shared" si="149"/>
        <v>#VALUE!</v>
      </c>
      <c r="V325" s="240" t="e">
        <f t="shared" si="149"/>
        <v>#VALUE!</v>
      </c>
      <c r="W325" s="240" t="e">
        <f t="shared" si="149"/>
        <v>#VALUE!</v>
      </c>
      <c r="X325" s="240" t="e">
        <f t="shared" si="149"/>
        <v>#VALUE!</v>
      </c>
      <c r="Y325" s="240" t="e">
        <f t="shared" si="149"/>
        <v>#VALUE!</v>
      </c>
      <c r="Z325" s="240" t="e">
        <f t="shared" si="149"/>
        <v>#VALUE!</v>
      </c>
      <c r="AA325" s="240" t="e">
        <f t="shared" si="149"/>
        <v>#VALUE!</v>
      </c>
      <c r="AB325" s="240" t="e">
        <f t="shared" si="149"/>
        <v>#VALUE!</v>
      </c>
      <c r="AC325" s="240" t="e">
        <f t="shared" si="149"/>
        <v>#VALUE!</v>
      </c>
      <c r="AD325" s="240" t="e">
        <f t="shared" si="149"/>
        <v>#VALUE!</v>
      </c>
      <c r="AE325" s="240" t="e">
        <f t="shared" si="149"/>
        <v>#VALUE!</v>
      </c>
      <c r="AF325" s="240" t="e">
        <f t="shared" si="149"/>
        <v>#VALUE!</v>
      </c>
      <c r="AG325" s="240" t="e">
        <f t="shared" si="149"/>
        <v>#VALUE!</v>
      </c>
      <c r="AH325" s="241" t="s">
        <v>179</v>
      </c>
      <c r="AI325" s="242">
        <f>_xlfn.AGGREGATE(9,6,C325:AG325)</f>
        <v>0</v>
      </c>
      <c r="AJ325" s="232"/>
    </row>
    <row r="326" spans="2:38" hidden="1" x14ac:dyDescent="0.15">
      <c r="B326" s="239" t="s">
        <v>210</v>
      </c>
      <c r="C326" s="243" t="e">
        <f>IF(AND(DAY(C315)&gt;=8,DAY(C315)&lt;=14,C316="土",OR(C321="休",C321="雨")),1,0)</f>
        <v>#VALUE!</v>
      </c>
      <c r="D326" s="243" t="e">
        <f>IF(AND(DAY(D315)&gt;=8,DAY(D315)&lt;=14,D316="土",OR(D321="休",D321="雨")),1,0)</f>
        <v>#VALUE!</v>
      </c>
      <c r="E326" s="243" t="e">
        <f t="shared" ref="E326" si="150">IF(AND(DAY(E315)&gt;=8,DAY(E315)&lt;=14,E316="土",OR(E321="休",E321="雨")),1,0)</f>
        <v>#VALUE!</v>
      </c>
      <c r="F326" s="243" t="e">
        <f>IF(AND(DAY(F315)&gt;=8,DAY(F315)&lt;=14,F316="土",OR(F321="休",F321="雨")),1,0)</f>
        <v>#VALUE!</v>
      </c>
      <c r="G326" s="243" t="e">
        <f>IF(AND(DAY(G315)&gt;=8,DAY(G315)&lt;=14,G316="土",OR(G321="休",G321="雨")),1,0)</f>
        <v>#VALUE!</v>
      </c>
      <c r="H326" s="243" t="e">
        <f t="shared" ref="H326:AG326" si="151">IF(AND(DAY(H315)&gt;=8,DAY(H315)&lt;=14,H316="土",OR(H321="休",H321="雨")),1,0)</f>
        <v>#VALUE!</v>
      </c>
      <c r="I326" s="243" t="e">
        <f t="shared" si="151"/>
        <v>#VALUE!</v>
      </c>
      <c r="J326" s="243" t="e">
        <f t="shared" si="151"/>
        <v>#VALUE!</v>
      </c>
      <c r="K326" s="243" t="e">
        <f t="shared" si="151"/>
        <v>#VALUE!</v>
      </c>
      <c r="L326" s="243" t="e">
        <f t="shared" si="151"/>
        <v>#VALUE!</v>
      </c>
      <c r="M326" s="243" t="e">
        <f t="shared" si="151"/>
        <v>#VALUE!</v>
      </c>
      <c r="N326" s="243" t="e">
        <f t="shared" si="151"/>
        <v>#VALUE!</v>
      </c>
      <c r="O326" s="243" t="e">
        <f t="shared" si="151"/>
        <v>#VALUE!</v>
      </c>
      <c r="P326" s="243" t="e">
        <f t="shared" si="151"/>
        <v>#VALUE!</v>
      </c>
      <c r="Q326" s="243" t="e">
        <f t="shared" si="151"/>
        <v>#VALUE!</v>
      </c>
      <c r="R326" s="243" t="e">
        <f t="shared" si="151"/>
        <v>#VALUE!</v>
      </c>
      <c r="S326" s="243" t="e">
        <f t="shared" si="151"/>
        <v>#VALUE!</v>
      </c>
      <c r="T326" s="243" t="e">
        <f t="shared" si="151"/>
        <v>#VALUE!</v>
      </c>
      <c r="U326" s="243" t="e">
        <f t="shared" si="151"/>
        <v>#VALUE!</v>
      </c>
      <c r="V326" s="243" t="e">
        <f t="shared" si="151"/>
        <v>#VALUE!</v>
      </c>
      <c r="W326" s="243" t="e">
        <f t="shared" si="151"/>
        <v>#VALUE!</v>
      </c>
      <c r="X326" s="243" t="e">
        <f t="shared" si="151"/>
        <v>#VALUE!</v>
      </c>
      <c r="Y326" s="243" t="e">
        <f t="shared" si="151"/>
        <v>#VALUE!</v>
      </c>
      <c r="Z326" s="243" t="e">
        <f t="shared" si="151"/>
        <v>#VALUE!</v>
      </c>
      <c r="AA326" s="243" t="e">
        <f t="shared" si="151"/>
        <v>#VALUE!</v>
      </c>
      <c r="AB326" s="243" t="e">
        <f t="shared" si="151"/>
        <v>#VALUE!</v>
      </c>
      <c r="AC326" s="243" t="e">
        <f t="shared" si="151"/>
        <v>#VALUE!</v>
      </c>
      <c r="AD326" s="243" t="e">
        <f t="shared" si="151"/>
        <v>#VALUE!</v>
      </c>
      <c r="AE326" s="243" t="e">
        <f t="shared" si="151"/>
        <v>#VALUE!</v>
      </c>
      <c r="AF326" s="243" t="e">
        <f t="shared" si="151"/>
        <v>#VALUE!</v>
      </c>
      <c r="AG326" s="243" t="e">
        <f t="shared" si="151"/>
        <v>#VALUE!</v>
      </c>
      <c r="AH326" s="241" t="s">
        <v>180</v>
      </c>
      <c r="AI326" s="242">
        <f>_xlfn.AGGREGATE(9,6,C326:AG326)</f>
        <v>0</v>
      </c>
      <c r="AJ326" s="232"/>
    </row>
    <row r="328" spans="2:38" hidden="1" x14ac:dyDescent="0.15">
      <c r="C328" s="199" t="e">
        <f>YEAR(C331)</f>
        <v>#VALUE!</v>
      </c>
      <c r="D328" s="199" t="e">
        <f>MONTH(C331)</f>
        <v>#VALUE!</v>
      </c>
    </row>
    <row r="329" spans="2:38" x14ac:dyDescent="0.15">
      <c r="B329" s="203" t="s">
        <v>141</v>
      </c>
      <c r="C329" s="598" t="e">
        <f>C331</f>
        <v>#VALUE!</v>
      </c>
      <c r="D329" s="564"/>
      <c r="E329" s="564"/>
      <c r="F329" s="564"/>
      <c r="G329" s="564"/>
      <c r="H329" s="564"/>
      <c r="I329" s="564"/>
      <c r="J329" s="564"/>
      <c r="K329" s="564"/>
      <c r="L329" s="564"/>
      <c r="M329" s="564"/>
      <c r="N329" s="564"/>
      <c r="O329" s="564"/>
      <c r="P329" s="564"/>
      <c r="Q329" s="564"/>
      <c r="R329" s="564"/>
      <c r="S329" s="564"/>
      <c r="T329" s="564"/>
      <c r="U329" s="564"/>
      <c r="V329" s="564"/>
      <c r="W329" s="564"/>
      <c r="X329" s="564"/>
      <c r="Y329" s="564"/>
      <c r="Z329" s="564"/>
      <c r="AA329" s="564"/>
      <c r="AB329" s="564"/>
      <c r="AC329" s="564"/>
      <c r="AD329" s="564"/>
      <c r="AE329" s="564"/>
      <c r="AF329" s="564"/>
      <c r="AG329" s="564"/>
      <c r="AH329" s="564"/>
      <c r="AI329" s="565"/>
    </row>
    <row r="330" spans="2:38" hidden="1" x14ac:dyDescent="0.15">
      <c r="B330" s="245"/>
      <c r="C330" s="226" t="e">
        <f>DATE($C328,$D328,1)</f>
        <v>#VALUE!</v>
      </c>
      <c r="D330" s="226" t="e">
        <f t="shared" ref="D330:AG330" si="152">C330+1</f>
        <v>#VALUE!</v>
      </c>
      <c r="E330" s="226" t="e">
        <f t="shared" si="152"/>
        <v>#VALUE!</v>
      </c>
      <c r="F330" s="226" t="e">
        <f t="shared" si="152"/>
        <v>#VALUE!</v>
      </c>
      <c r="G330" s="226" t="e">
        <f t="shared" si="152"/>
        <v>#VALUE!</v>
      </c>
      <c r="H330" s="226" t="e">
        <f t="shared" si="152"/>
        <v>#VALUE!</v>
      </c>
      <c r="I330" s="226" t="e">
        <f t="shared" si="152"/>
        <v>#VALUE!</v>
      </c>
      <c r="J330" s="226" t="e">
        <f t="shared" si="152"/>
        <v>#VALUE!</v>
      </c>
      <c r="K330" s="226" t="e">
        <f t="shared" si="152"/>
        <v>#VALUE!</v>
      </c>
      <c r="L330" s="226" t="e">
        <f t="shared" si="152"/>
        <v>#VALUE!</v>
      </c>
      <c r="M330" s="226" t="e">
        <f t="shared" si="152"/>
        <v>#VALUE!</v>
      </c>
      <c r="N330" s="226" t="e">
        <f t="shared" si="152"/>
        <v>#VALUE!</v>
      </c>
      <c r="O330" s="226" t="e">
        <f t="shared" si="152"/>
        <v>#VALUE!</v>
      </c>
      <c r="P330" s="226" t="e">
        <f t="shared" si="152"/>
        <v>#VALUE!</v>
      </c>
      <c r="Q330" s="226" t="e">
        <f t="shared" si="152"/>
        <v>#VALUE!</v>
      </c>
      <c r="R330" s="226" t="e">
        <f t="shared" si="152"/>
        <v>#VALUE!</v>
      </c>
      <c r="S330" s="226" t="e">
        <f t="shared" si="152"/>
        <v>#VALUE!</v>
      </c>
      <c r="T330" s="226" t="e">
        <f t="shared" si="152"/>
        <v>#VALUE!</v>
      </c>
      <c r="U330" s="226" t="e">
        <f t="shared" si="152"/>
        <v>#VALUE!</v>
      </c>
      <c r="V330" s="226" t="e">
        <f t="shared" si="152"/>
        <v>#VALUE!</v>
      </c>
      <c r="W330" s="226" t="e">
        <f t="shared" si="152"/>
        <v>#VALUE!</v>
      </c>
      <c r="X330" s="226" t="e">
        <f t="shared" si="152"/>
        <v>#VALUE!</v>
      </c>
      <c r="Y330" s="226" t="e">
        <f t="shared" si="152"/>
        <v>#VALUE!</v>
      </c>
      <c r="Z330" s="226" t="e">
        <f t="shared" si="152"/>
        <v>#VALUE!</v>
      </c>
      <c r="AA330" s="226" t="e">
        <f t="shared" si="152"/>
        <v>#VALUE!</v>
      </c>
      <c r="AB330" s="226" t="e">
        <f t="shared" si="152"/>
        <v>#VALUE!</v>
      </c>
      <c r="AC330" s="226" t="e">
        <f t="shared" si="152"/>
        <v>#VALUE!</v>
      </c>
      <c r="AD330" s="226" t="e">
        <f t="shared" si="152"/>
        <v>#VALUE!</v>
      </c>
      <c r="AE330" s="226" t="e">
        <f t="shared" si="152"/>
        <v>#VALUE!</v>
      </c>
      <c r="AF330" s="226" t="e">
        <f t="shared" si="152"/>
        <v>#VALUE!</v>
      </c>
      <c r="AG330" s="226" t="e">
        <f t="shared" si="152"/>
        <v>#VALUE!</v>
      </c>
      <c r="AH330" s="246"/>
      <c r="AI330" s="247"/>
    </row>
    <row r="331" spans="2:38" x14ac:dyDescent="0.15">
      <c r="B331" s="248" t="s">
        <v>145</v>
      </c>
      <c r="C331" s="249" t="e">
        <f>IF(EDATE(C314,1)&gt;$G$6,"",EDATE(C314,1))</f>
        <v>#VALUE!</v>
      </c>
      <c r="D331" s="226" t="e">
        <f t="shared" ref="D331:AG331" si="153">IF(D330&gt;$G$6,"",IF(C331=EOMONTH(DATE($C328,$D328,1),0),"",IF(C331="","",C331+1)))</f>
        <v>#VALUE!</v>
      </c>
      <c r="E331" s="226" t="e">
        <f t="shared" si="153"/>
        <v>#VALUE!</v>
      </c>
      <c r="F331" s="226" t="e">
        <f t="shared" si="153"/>
        <v>#VALUE!</v>
      </c>
      <c r="G331" s="226" t="e">
        <f t="shared" si="153"/>
        <v>#VALUE!</v>
      </c>
      <c r="H331" s="226" t="e">
        <f t="shared" si="153"/>
        <v>#VALUE!</v>
      </c>
      <c r="I331" s="226" t="e">
        <f t="shared" si="153"/>
        <v>#VALUE!</v>
      </c>
      <c r="J331" s="226" t="e">
        <f t="shared" si="153"/>
        <v>#VALUE!</v>
      </c>
      <c r="K331" s="226" t="e">
        <f t="shared" si="153"/>
        <v>#VALUE!</v>
      </c>
      <c r="L331" s="226" t="e">
        <f t="shared" si="153"/>
        <v>#VALUE!</v>
      </c>
      <c r="M331" s="226" t="e">
        <f t="shared" si="153"/>
        <v>#VALUE!</v>
      </c>
      <c r="N331" s="226" t="e">
        <f t="shared" si="153"/>
        <v>#VALUE!</v>
      </c>
      <c r="O331" s="226" t="e">
        <f t="shared" si="153"/>
        <v>#VALUE!</v>
      </c>
      <c r="P331" s="226" t="e">
        <f t="shared" si="153"/>
        <v>#VALUE!</v>
      </c>
      <c r="Q331" s="226" t="e">
        <f t="shared" si="153"/>
        <v>#VALUE!</v>
      </c>
      <c r="R331" s="226" t="e">
        <f t="shared" si="153"/>
        <v>#VALUE!</v>
      </c>
      <c r="S331" s="226" t="e">
        <f t="shared" si="153"/>
        <v>#VALUE!</v>
      </c>
      <c r="T331" s="226" t="e">
        <f t="shared" si="153"/>
        <v>#VALUE!</v>
      </c>
      <c r="U331" s="226" t="e">
        <f t="shared" si="153"/>
        <v>#VALUE!</v>
      </c>
      <c r="V331" s="226" t="e">
        <f t="shared" si="153"/>
        <v>#VALUE!</v>
      </c>
      <c r="W331" s="226" t="e">
        <f t="shared" si="153"/>
        <v>#VALUE!</v>
      </c>
      <c r="X331" s="226" t="e">
        <f t="shared" si="153"/>
        <v>#VALUE!</v>
      </c>
      <c r="Y331" s="226" t="e">
        <f t="shared" si="153"/>
        <v>#VALUE!</v>
      </c>
      <c r="Z331" s="226" t="e">
        <f t="shared" si="153"/>
        <v>#VALUE!</v>
      </c>
      <c r="AA331" s="226" t="e">
        <f t="shared" si="153"/>
        <v>#VALUE!</v>
      </c>
      <c r="AB331" s="226" t="e">
        <f t="shared" si="153"/>
        <v>#VALUE!</v>
      </c>
      <c r="AC331" s="226" t="e">
        <f t="shared" si="153"/>
        <v>#VALUE!</v>
      </c>
      <c r="AD331" s="226" t="e">
        <f t="shared" si="153"/>
        <v>#VALUE!</v>
      </c>
      <c r="AE331" s="226" t="e">
        <f t="shared" si="153"/>
        <v>#VALUE!</v>
      </c>
      <c r="AF331" s="226" t="e">
        <f t="shared" si="153"/>
        <v>#VALUE!</v>
      </c>
      <c r="AG331" s="226" t="e">
        <f t="shared" si="153"/>
        <v>#VALUE!</v>
      </c>
      <c r="AH331" s="227" t="s">
        <v>177</v>
      </c>
      <c r="AI331" s="228">
        <f>+COUNTIFS(C332:AG332,"土",C333:AG333,"")+COUNTIFS(C332:AG332,"日",C333:AG333,"")</f>
        <v>0</v>
      </c>
    </row>
    <row r="332" spans="2:38" x14ac:dyDescent="0.15">
      <c r="B332" s="220" t="s">
        <v>65</v>
      </c>
      <c r="C332" s="229" t="str">
        <f>IFERROR(TEXT(WEEKDAY(+C331),"aaa"),"")</f>
        <v/>
      </c>
      <c r="D332" s="229" t="str">
        <f t="shared" ref="D332:AG332" si="154">IFERROR(TEXT(WEEKDAY(+D331),"aaa"),"")</f>
        <v/>
      </c>
      <c r="E332" s="229" t="str">
        <f t="shared" si="154"/>
        <v/>
      </c>
      <c r="F332" s="229" t="str">
        <f t="shared" si="154"/>
        <v/>
      </c>
      <c r="G332" s="229" t="str">
        <f t="shared" si="154"/>
        <v/>
      </c>
      <c r="H332" s="229" t="str">
        <f t="shared" si="154"/>
        <v/>
      </c>
      <c r="I332" s="229" t="str">
        <f t="shared" si="154"/>
        <v/>
      </c>
      <c r="J332" s="229" t="str">
        <f t="shared" si="154"/>
        <v/>
      </c>
      <c r="K332" s="229" t="str">
        <f t="shared" si="154"/>
        <v/>
      </c>
      <c r="L332" s="229" t="str">
        <f t="shared" si="154"/>
        <v/>
      </c>
      <c r="M332" s="229" t="str">
        <f t="shared" si="154"/>
        <v/>
      </c>
      <c r="N332" s="229" t="str">
        <f t="shared" si="154"/>
        <v/>
      </c>
      <c r="O332" s="229" t="str">
        <f t="shared" si="154"/>
        <v/>
      </c>
      <c r="P332" s="229" t="str">
        <f t="shared" si="154"/>
        <v/>
      </c>
      <c r="Q332" s="229" t="str">
        <f t="shared" si="154"/>
        <v/>
      </c>
      <c r="R332" s="229" t="str">
        <f t="shared" si="154"/>
        <v/>
      </c>
      <c r="S332" s="229" t="str">
        <f t="shared" si="154"/>
        <v/>
      </c>
      <c r="T332" s="229" t="str">
        <f t="shared" si="154"/>
        <v/>
      </c>
      <c r="U332" s="229" t="str">
        <f t="shared" si="154"/>
        <v/>
      </c>
      <c r="V332" s="229" t="str">
        <f t="shared" si="154"/>
        <v/>
      </c>
      <c r="W332" s="229" t="str">
        <f t="shared" si="154"/>
        <v/>
      </c>
      <c r="X332" s="229" t="str">
        <f t="shared" si="154"/>
        <v/>
      </c>
      <c r="Y332" s="229" t="str">
        <f t="shared" si="154"/>
        <v/>
      </c>
      <c r="Z332" s="229" t="str">
        <f t="shared" si="154"/>
        <v/>
      </c>
      <c r="AA332" s="229" t="str">
        <f t="shared" si="154"/>
        <v/>
      </c>
      <c r="AB332" s="229" t="str">
        <f t="shared" si="154"/>
        <v/>
      </c>
      <c r="AC332" s="229" t="str">
        <f t="shared" si="154"/>
        <v/>
      </c>
      <c r="AD332" s="229" t="str">
        <f t="shared" si="154"/>
        <v/>
      </c>
      <c r="AE332" s="229" t="str">
        <f t="shared" si="154"/>
        <v/>
      </c>
      <c r="AF332" s="229" t="str">
        <f t="shared" si="154"/>
        <v/>
      </c>
      <c r="AG332" s="229" t="str">
        <f t="shared" si="154"/>
        <v/>
      </c>
      <c r="AH332" s="227" t="s">
        <v>178</v>
      </c>
      <c r="AI332" s="228">
        <f>+COUNTIF(C333:AG333,"夏休")+COUNTIF(C333:AG333,"冬休")+COUNTIF(C333:AG333,"中止")</f>
        <v>0</v>
      </c>
    </row>
    <row r="333" spans="2:38" ht="13.5" customHeight="1" x14ac:dyDescent="0.15">
      <c r="B333" s="566" t="s">
        <v>149</v>
      </c>
      <c r="C333" s="568"/>
      <c r="D333" s="563"/>
      <c r="E333" s="563"/>
      <c r="F333" s="563"/>
      <c r="G333" s="563"/>
      <c r="H333" s="563"/>
      <c r="I333" s="563"/>
      <c r="J333" s="563"/>
      <c r="K333" s="563"/>
      <c r="L333" s="563"/>
      <c r="M333" s="563"/>
      <c r="N333" s="563"/>
      <c r="O333" s="563"/>
      <c r="P333" s="563"/>
      <c r="Q333" s="563"/>
      <c r="R333" s="563"/>
      <c r="S333" s="563"/>
      <c r="T333" s="563"/>
      <c r="U333" s="563"/>
      <c r="V333" s="563"/>
      <c r="W333" s="563"/>
      <c r="X333" s="563"/>
      <c r="Y333" s="563"/>
      <c r="Z333" s="563"/>
      <c r="AA333" s="563"/>
      <c r="AB333" s="563"/>
      <c r="AC333" s="563"/>
      <c r="AD333" s="563"/>
      <c r="AE333" s="563"/>
      <c r="AF333" s="563"/>
      <c r="AG333" s="589"/>
      <c r="AH333" s="230" t="s">
        <v>66</v>
      </c>
      <c r="AI333" s="231">
        <f>COUNT(C331:AG331)-AI332</f>
        <v>0</v>
      </c>
    </row>
    <row r="334" spans="2:38" ht="13.5" customHeight="1" x14ac:dyDescent="0.15">
      <c r="B334" s="567"/>
      <c r="C334" s="568"/>
      <c r="D334" s="563"/>
      <c r="E334" s="563"/>
      <c r="F334" s="563"/>
      <c r="G334" s="563"/>
      <c r="H334" s="563"/>
      <c r="I334" s="563"/>
      <c r="J334" s="563"/>
      <c r="K334" s="563"/>
      <c r="L334" s="563"/>
      <c r="M334" s="563"/>
      <c r="N334" s="563"/>
      <c r="O334" s="563"/>
      <c r="P334" s="563"/>
      <c r="Q334" s="563"/>
      <c r="R334" s="563"/>
      <c r="S334" s="563"/>
      <c r="T334" s="563"/>
      <c r="U334" s="563"/>
      <c r="V334" s="563"/>
      <c r="W334" s="563"/>
      <c r="X334" s="563"/>
      <c r="Y334" s="563"/>
      <c r="Z334" s="563"/>
      <c r="AA334" s="563"/>
      <c r="AB334" s="563"/>
      <c r="AC334" s="563"/>
      <c r="AD334" s="563"/>
      <c r="AE334" s="563"/>
      <c r="AF334" s="563"/>
      <c r="AG334" s="589"/>
      <c r="AH334" s="230" t="s">
        <v>67</v>
      </c>
      <c r="AI334" s="231">
        <f>+COUNTIF(C335:AG336,"休")</f>
        <v>0</v>
      </c>
      <c r="AJ334" s="232" t="e">
        <f>IF(AI335&gt;0.285,"",IF(AI334&lt;AI331,"←計画日数が足りません",""))</f>
        <v>#DIV/0!</v>
      </c>
    </row>
    <row r="335" spans="2:38" ht="13.5" customHeight="1" x14ac:dyDescent="0.15">
      <c r="B335" s="590" t="s">
        <v>60</v>
      </c>
      <c r="C335" s="591"/>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606"/>
      <c r="AH335" s="230" t="s">
        <v>68</v>
      </c>
      <c r="AI335" s="233" t="e">
        <f>+AI334/AI333</f>
        <v>#DIV/0!</v>
      </c>
    </row>
    <row r="336" spans="2:38" x14ac:dyDescent="0.15">
      <c r="B336" s="590"/>
      <c r="C336" s="591"/>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606"/>
      <c r="AH336" s="230" t="s">
        <v>57</v>
      </c>
      <c r="AI336" s="231">
        <f>+COUNTA(C337:AG338)</f>
        <v>0</v>
      </c>
    </row>
    <row r="337" spans="2:38" x14ac:dyDescent="0.15">
      <c r="B337" s="594" t="s">
        <v>62</v>
      </c>
      <c r="C337" s="596"/>
      <c r="D337" s="592"/>
      <c r="E337" s="592"/>
      <c r="F337" s="592"/>
      <c r="G337" s="592"/>
      <c r="H337" s="592"/>
      <c r="I337" s="592"/>
      <c r="J337" s="592"/>
      <c r="K337" s="592"/>
      <c r="L337" s="592"/>
      <c r="M337" s="592"/>
      <c r="N337" s="592"/>
      <c r="O337" s="592"/>
      <c r="P337" s="592"/>
      <c r="Q337" s="592"/>
      <c r="R337" s="592"/>
      <c r="S337" s="592"/>
      <c r="T337" s="592"/>
      <c r="U337" s="592"/>
      <c r="V337" s="592"/>
      <c r="W337" s="592"/>
      <c r="X337" s="592"/>
      <c r="Y337" s="592"/>
      <c r="Z337" s="592"/>
      <c r="AA337" s="592"/>
      <c r="AB337" s="592"/>
      <c r="AC337" s="592"/>
      <c r="AD337" s="592"/>
      <c r="AE337" s="592"/>
      <c r="AF337" s="592"/>
      <c r="AG337" s="609"/>
      <c r="AH337" s="234" t="s">
        <v>69</v>
      </c>
      <c r="AI337" s="235" t="e">
        <f>+AI336/AI333</f>
        <v>#DIV/0!</v>
      </c>
      <c r="AL337" s="199">
        <f>+COUNTIF(C335:AG336,"休")</f>
        <v>0</v>
      </c>
    </row>
    <row r="338" spans="2:38" x14ac:dyDescent="0.15">
      <c r="B338" s="595"/>
      <c r="C338" s="597"/>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610"/>
      <c r="AH338" s="236" t="s">
        <v>153</v>
      </c>
      <c r="AI338" s="237" t="str">
        <f>IF(7&gt;AI333,"対象外",IF(AI336&gt;=AI331,"OK","NG"))</f>
        <v>対象外</v>
      </c>
      <c r="AJ338" s="232" t="str">
        <f>IF(AI338="対象外","←７日間に満たない期間は達成判定の対象外",IF(AI338="NG","←月単位未達成","←月単位達成"))</f>
        <v>←７日間に満たない期間は達成判定の対象外</v>
      </c>
      <c r="AL338" s="238" t="str">
        <f>IF(7&gt;AI333,"対象外",IF(AL337&gt;=AI331,"OK","NG"))</f>
        <v>対象外</v>
      </c>
    </row>
    <row r="339" spans="2:38" hidden="1" x14ac:dyDescent="0.15">
      <c r="B339" s="239" t="s">
        <v>207</v>
      </c>
      <c r="C339" s="240" t="e">
        <f t="shared" ref="C339:AG339" si="155">IF(AND(DAY(C331)&gt;=22,DAY(C331)&lt;=28,C332="土"),1,0)</f>
        <v>#VALUE!</v>
      </c>
      <c r="D339" s="240" t="e">
        <f t="shared" si="155"/>
        <v>#VALUE!</v>
      </c>
      <c r="E339" s="240" t="e">
        <f t="shared" si="155"/>
        <v>#VALUE!</v>
      </c>
      <c r="F339" s="240" t="e">
        <f t="shared" si="155"/>
        <v>#VALUE!</v>
      </c>
      <c r="G339" s="240" t="e">
        <f t="shared" si="155"/>
        <v>#VALUE!</v>
      </c>
      <c r="H339" s="240" t="e">
        <f t="shared" si="155"/>
        <v>#VALUE!</v>
      </c>
      <c r="I339" s="240" t="e">
        <f t="shared" si="155"/>
        <v>#VALUE!</v>
      </c>
      <c r="J339" s="240" t="e">
        <f t="shared" si="155"/>
        <v>#VALUE!</v>
      </c>
      <c r="K339" s="240" t="e">
        <f t="shared" si="155"/>
        <v>#VALUE!</v>
      </c>
      <c r="L339" s="240" t="e">
        <f t="shared" si="155"/>
        <v>#VALUE!</v>
      </c>
      <c r="M339" s="240" t="e">
        <f t="shared" si="155"/>
        <v>#VALUE!</v>
      </c>
      <c r="N339" s="240" t="e">
        <f t="shared" si="155"/>
        <v>#VALUE!</v>
      </c>
      <c r="O339" s="240" t="e">
        <f t="shared" si="155"/>
        <v>#VALUE!</v>
      </c>
      <c r="P339" s="240" t="e">
        <f t="shared" si="155"/>
        <v>#VALUE!</v>
      </c>
      <c r="Q339" s="240" t="e">
        <f t="shared" si="155"/>
        <v>#VALUE!</v>
      </c>
      <c r="R339" s="240" t="e">
        <f t="shared" si="155"/>
        <v>#VALUE!</v>
      </c>
      <c r="S339" s="240" t="e">
        <f t="shared" si="155"/>
        <v>#VALUE!</v>
      </c>
      <c r="T339" s="240" t="e">
        <f t="shared" si="155"/>
        <v>#VALUE!</v>
      </c>
      <c r="U339" s="240" t="e">
        <f t="shared" si="155"/>
        <v>#VALUE!</v>
      </c>
      <c r="V339" s="240" t="e">
        <f t="shared" si="155"/>
        <v>#VALUE!</v>
      </c>
      <c r="W339" s="240" t="e">
        <f t="shared" si="155"/>
        <v>#VALUE!</v>
      </c>
      <c r="X339" s="240" t="e">
        <f t="shared" si="155"/>
        <v>#VALUE!</v>
      </c>
      <c r="Y339" s="240" t="e">
        <f t="shared" si="155"/>
        <v>#VALUE!</v>
      </c>
      <c r="Z339" s="240" t="e">
        <f t="shared" si="155"/>
        <v>#VALUE!</v>
      </c>
      <c r="AA339" s="240" t="e">
        <f t="shared" si="155"/>
        <v>#VALUE!</v>
      </c>
      <c r="AB339" s="240" t="e">
        <f t="shared" si="155"/>
        <v>#VALUE!</v>
      </c>
      <c r="AC339" s="240" t="e">
        <f t="shared" si="155"/>
        <v>#VALUE!</v>
      </c>
      <c r="AD339" s="240" t="e">
        <f t="shared" si="155"/>
        <v>#VALUE!</v>
      </c>
      <c r="AE339" s="240" t="e">
        <f t="shared" si="155"/>
        <v>#VALUE!</v>
      </c>
      <c r="AF339" s="240" t="e">
        <f t="shared" si="155"/>
        <v>#VALUE!</v>
      </c>
      <c r="AG339" s="240" t="e">
        <f t="shared" si="155"/>
        <v>#VALUE!</v>
      </c>
      <c r="AH339" s="241" t="s">
        <v>179</v>
      </c>
      <c r="AI339" s="242">
        <f>_xlfn.AGGREGATE(9,6,C339:AG339)</f>
        <v>0</v>
      </c>
      <c r="AJ339" s="232"/>
    </row>
    <row r="340" spans="2:38" hidden="1" x14ac:dyDescent="0.15">
      <c r="B340" s="239" t="s">
        <v>208</v>
      </c>
      <c r="C340" s="243" t="e">
        <f t="shared" ref="C340:AG340" si="156">IF(AND(DAY(C331)&gt;=22,DAY(C331)&lt;=28,C332="土",OR(C337="休",C337="雨")),1,0)</f>
        <v>#VALUE!</v>
      </c>
      <c r="D340" s="243" t="e">
        <f t="shared" si="156"/>
        <v>#VALUE!</v>
      </c>
      <c r="E340" s="243" t="e">
        <f t="shared" si="156"/>
        <v>#VALUE!</v>
      </c>
      <c r="F340" s="243" t="e">
        <f t="shared" si="156"/>
        <v>#VALUE!</v>
      </c>
      <c r="G340" s="243" t="e">
        <f t="shared" si="156"/>
        <v>#VALUE!</v>
      </c>
      <c r="H340" s="243" t="e">
        <f t="shared" si="156"/>
        <v>#VALUE!</v>
      </c>
      <c r="I340" s="243" t="e">
        <f t="shared" si="156"/>
        <v>#VALUE!</v>
      </c>
      <c r="J340" s="243" t="e">
        <f t="shared" si="156"/>
        <v>#VALUE!</v>
      </c>
      <c r="K340" s="243" t="e">
        <f t="shared" si="156"/>
        <v>#VALUE!</v>
      </c>
      <c r="L340" s="243" t="e">
        <f t="shared" si="156"/>
        <v>#VALUE!</v>
      </c>
      <c r="M340" s="243" t="e">
        <f t="shared" si="156"/>
        <v>#VALUE!</v>
      </c>
      <c r="N340" s="243" t="e">
        <f t="shared" si="156"/>
        <v>#VALUE!</v>
      </c>
      <c r="O340" s="243" t="e">
        <f t="shared" si="156"/>
        <v>#VALUE!</v>
      </c>
      <c r="P340" s="243" t="e">
        <f t="shared" si="156"/>
        <v>#VALUE!</v>
      </c>
      <c r="Q340" s="243" t="e">
        <f t="shared" si="156"/>
        <v>#VALUE!</v>
      </c>
      <c r="R340" s="243" t="e">
        <f t="shared" si="156"/>
        <v>#VALUE!</v>
      </c>
      <c r="S340" s="243" t="e">
        <f t="shared" si="156"/>
        <v>#VALUE!</v>
      </c>
      <c r="T340" s="243" t="e">
        <f t="shared" si="156"/>
        <v>#VALUE!</v>
      </c>
      <c r="U340" s="243" t="e">
        <f t="shared" si="156"/>
        <v>#VALUE!</v>
      </c>
      <c r="V340" s="243" t="e">
        <f t="shared" si="156"/>
        <v>#VALUE!</v>
      </c>
      <c r="W340" s="243" t="e">
        <f t="shared" si="156"/>
        <v>#VALUE!</v>
      </c>
      <c r="X340" s="243" t="e">
        <f t="shared" si="156"/>
        <v>#VALUE!</v>
      </c>
      <c r="Y340" s="243" t="e">
        <f t="shared" si="156"/>
        <v>#VALUE!</v>
      </c>
      <c r="Z340" s="243" t="e">
        <f t="shared" si="156"/>
        <v>#VALUE!</v>
      </c>
      <c r="AA340" s="243" t="e">
        <f t="shared" si="156"/>
        <v>#VALUE!</v>
      </c>
      <c r="AB340" s="243" t="e">
        <f t="shared" si="156"/>
        <v>#VALUE!</v>
      </c>
      <c r="AC340" s="243" t="e">
        <f t="shared" si="156"/>
        <v>#VALUE!</v>
      </c>
      <c r="AD340" s="243" t="e">
        <f t="shared" si="156"/>
        <v>#VALUE!</v>
      </c>
      <c r="AE340" s="243" t="e">
        <f t="shared" si="156"/>
        <v>#VALUE!</v>
      </c>
      <c r="AF340" s="243" t="e">
        <f t="shared" si="156"/>
        <v>#VALUE!</v>
      </c>
      <c r="AG340" s="243" t="e">
        <f t="shared" si="156"/>
        <v>#VALUE!</v>
      </c>
      <c r="AH340" s="241" t="s">
        <v>180</v>
      </c>
      <c r="AI340" s="242">
        <f>_xlfn.AGGREGATE(9,6,C340:AG340)</f>
        <v>0</v>
      </c>
      <c r="AJ340" s="232"/>
    </row>
    <row r="341" spans="2:38" hidden="1" x14ac:dyDescent="0.15">
      <c r="B341" s="239" t="s">
        <v>209</v>
      </c>
      <c r="C341" s="240" t="e">
        <f>IF(AND(DAY(C331)&gt;=8,DAY(C331)&lt;=14,C332="土"),1,0)</f>
        <v>#VALUE!</v>
      </c>
      <c r="D341" s="240" t="e">
        <f>IF(AND(DAY(D331)&gt;=8,DAY(D331)&lt;=14,D332="土"),1,0)</f>
        <v>#VALUE!</v>
      </c>
      <c r="E341" s="240" t="e">
        <f t="shared" ref="E341" si="157">IF(AND(DAY(E331)&gt;=8,DAY(E331)&lt;=14,E332="土"),1,0)</f>
        <v>#VALUE!</v>
      </c>
      <c r="F341" s="240" t="e">
        <f>IF(AND(DAY(F331)&gt;=8,DAY(F331)&lt;=14,F332="土"),1,0)</f>
        <v>#VALUE!</v>
      </c>
      <c r="G341" s="240" t="e">
        <f>IF(AND(DAY(G331)&gt;=8,DAY(G331)&lt;=14,G332="土"),1,0)</f>
        <v>#VALUE!</v>
      </c>
      <c r="H341" s="240" t="e">
        <f t="shared" ref="H341:AG341" si="158">IF(AND(DAY(H331)&gt;=8,DAY(H331)&lt;=14,H332="土"),1,0)</f>
        <v>#VALUE!</v>
      </c>
      <c r="I341" s="240" t="e">
        <f t="shared" si="158"/>
        <v>#VALUE!</v>
      </c>
      <c r="J341" s="240" t="e">
        <f t="shared" si="158"/>
        <v>#VALUE!</v>
      </c>
      <c r="K341" s="240" t="e">
        <f t="shared" si="158"/>
        <v>#VALUE!</v>
      </c>
      <c r="L341" s="240" t="e">
        <f t="shared" si="158"/>
        <v>#VALUE!</v>
      </c>
      <c r="M341" s="240" t="e">
        <f t="shared" si="158"/>
        <v>#VALUE!</v>
      </c>
      <c r="N341" s="240" t="e">
        <f t="shared" si="158"/>
        <v>#VALUE!</v>
      </c>
      <c r="O341" s="240" t="e">
        <f t="shared" si="158"/>
        <v>#VALUE!</v>
      </c>
      <c r="P341" s="240" t="e">
        <f t="shared" si="158"/>
        <v>#VALUE!</v>
      </c>
      <c r="Q341" s="240" t="e">
        <f t="shared" si="158"/>
        <v>#VALUE!</v>
      </c>
      <c r="R341" s="240" t="e">
        <f t="shared" si="158"/>
        <v>#VALUE!</v>
      </c>
      <c r="S341" s="240" t="e">
        <f t="shared" si="158"/>
        <v>#VALUE!</v>
      </c>
      <c r="T341" s="240" t="e">
        <f t="shared" si="158"/>
        <v>#VALUE!</v>
      </c>
      <c r="U341" s="240" t="e">
        <f t="shared" si="158"/>
        <v>#VALUE!</v>
      </c>
      <c r="V341" s="240" t="e">
        <f t="shared" si="158"/>
        <v>#VALUE!</v>
      </c>
      <c r="W341" s="240" t="e">
        <f t="shared" si="158"/>
        <v>#VALUE!</v>
      </c>
      <c r="X341" s="240" t="e">
        <f t="shared" si="158"/>
        <v>#VALUE!</v>
      </c>
      <c r="Y341" s="240" t="e">
        <f t="shared" si="158"/>
        <v>#VALUE!</v>
      </c>
      <c r="Z341" s="240" t="e">
        <f t="shared" si="158"/>
        <v>#VALUE!</v>
      </c>
      <c r="AA341" s="240" t="e">
        <f t="shared" si="158"/>
        <v>#VALUE!</v>
      </c>
      <c r="AB341" s="240" t="e">
        <f t="shared" si="158"/>
        <v>#VALUE!</v>
      </c>
      <c r="AC341" s="240" t="e">
        <f t="shared" si="158"/>
        <v>#VALUE!</v>
      </c>
      <c r="AD341" s="240" t="e">
        <f t="shared" si="158"/>
        <v>#VALUE!</v>
      </c>
      <c r="AE341" s="240" t="e">
        <f t="shared" si="158"/>
        <v>#VALUE!</v>
      </c>
      <c r="AF341" s="240" t="e">
        <f t="shared" si="158"/>
        <v>#VALUE!</v>
      </c>
      <c r="AG341" s="240" t="e">
        <f t="shared" si="158"/>
        <v>#VALUE!</v>
      </c>
      <c r="AH341" s="241" t="s">
        <v>179</v>
      </c>
      <c r="AI341" s="242">
        <f>_xlfn.AGGREGATE(9,6,C341:AG341)</f>
        <v>0</v>
      </c>
      <c r="AJ341" s="232"/>
    </row>
    <row r="342" spans="2:38" hidden="1" x14ac:dyDescent="0.15">
      <c r="B342" s="239" t="s">
        <v>210</v>
      </c>
      <c r="C342" s="243" t="e">
        <f>IF(AND(DAY(C331)&gt;=8,DAY(C331)&lt;=14,C332="土",OR(C337="休",C337="雨")),1,0)</f>
        <v>#VALUE!</v>
      </c>
      <c r="D342" s="243" t="e">
        <f>IF(AND(DAY(D331)&gt;=8,DAY(D331)&lt;=14,D332="土",OR(D337="休",D337="雨")),1,0)</f>
        <v>#VALUE!</v>
      </c>
      <c r="E342" s="243" t="e">
        <f t="shared" ref="E342" si="159">IF(AND(DAY(E331)&gt;=8,DAY(E331)&lt;=14,E332="土",OR(E337="休",E337="雨")),1,0)</f>
        <v>#VALUE!</v>
      </c>
      <c r="F342" s="243" t="e">
        <f>IF(AND(DAY(F331)&gt;=8,DAY(F331)&lt;=14,F332="土",OR(F337="休",F337="雨")),1,0)</f>
        <v>#VALUE!</v>
      </c>
      <c r="G342" s="243" t="e">
        <f>IF(AND(DAY(G331)&gt;=8,DAY(G331)&lt;=14,G332="土",OR(G337="休",G337="雨")),1,0)</f>
        <v>#VALUE!</v>
      </c>
      <c r="H342" s="243" t="e">
        <f t="shared" ref="H342:AG342" si="160">IF(AND(DAY(H331)&gt;=8,DAY(H331)&lt;=14,H332="土",OR(H337="休",H337="雨")),1,0)</f>
        <v>#VALUE!</v>
      </c>
      <c r="I342" s="243" t="e">
        <f t="shared" si="160"/>
        <v>#VALUE!</v>
      </c>
      <c r="J342" s="243" t="e">
        <f t="shared" si="160"/>
        <v>#VALUE!</v>
      </c>
      <c r="K342" s="243" t="e">
        <f t="shared" si="160"/>
        <v>#VALUE!</v>
      </c>
      <c r="L342" s="243" t="e">
        <f t="shared" si="160"/>
        <v>#VALUE!</v>
      </c>
      <c r="M342" s="243" t="e">
        <f t="shared" si="160"/>
        <v>#VALUE!</v>
      </c>
      <c r="N342" s="243" t="e">
        <f t="shared" si="160"/>
        <v>#VALUE!</v>
      </c>
      <c r="O342" s="243" t="e">
        <f t="shared" si="160"/>
        <v>#VALUE!</v>
      </c>
      <c r="P342" s="243" t="e">
        <f t="shared" si="160"/>
        <v>#VALUE!</v>
      </c>
      <c r="Q342" s="243" t="e">
        <f t="shared" si="160"/>
        <v>#VALUE!</v>
      </c>
      <c r="R342" s="243" t="e">
        <f t="shared" si="160"/>
        <v>#VALUE!</v>
      </c>
      <c r="S342" s="243" t="e">
        <f t="shared" si="160"/>
        <v>#VALUE!</v>
      </c>
      <c r="T342" s="243" t="e">
        <f t="shared" si="160"/>
        <v>#VALUE!</v>
      </c>
      <c r="U342" s="243" t="e">
        <f t="shared" si="160"/>
        <v>#VALUE!</v>
      </c>
      <c r="V342" s="243" t="e">
        <f t="shared" si="160"/>
        <v>#VALUE!</v>
      </c>
      <c r="W342" s="243" t="e">
        <f t="shared" si="160"/>
        <v>#VALUE!</v>
      </c>
      <c r="X342" s="243" t="e">
        <f t="shared" si="160"/>
        <v>#VALUE!</v>
      </c>
      <c r="Y342" s="243" t="e">
        <f t="shared" si="160"/>
        <v>#VALUE!</v>
      </c>
      <c r="Z342" s="243" t="e">
        <f t="shared" si="160"/>
        <v>#VALUE!</v>
      </c>
      <c r="AA342" s="243" t="e">
        <f t="shared" si="160"/>
        <v>#VALUE!</v>
      </c>
      <c r="AB342" s="243" t="e">
        <f t="shared" si="160"/>
        <v>#VALUE!</v>
      </c>
      <c r="AC342" s="243" t="e">
        <f t="shared" si="160"/>
        <v>#VALUE!</v>
      </c>
      <c r="AD342" s="243" t="e">
        <f t="shared" si="160"/>
        <v>#VALUE!</v>
      </c>
      <c r="AE342" s="243" t="e">
        <f t="shared" si="160"/>
        <v>#VALUE!</v>
      </c>
      <c r="AF342" s="243" t="e">
        <f t="shared" si="160"/>
        <v>#VALUE!</v>
      </c>
      <c r="AG342" s="243" t="e">
        <f t="shared" si="160"/>
        <v>#VALUE!</v>
      </c>
      <c r="AH342" s="241" t="s">
        <v>180</v>
      </c>
      <c r="AI342" s="242">
        <f>_xlfn.AGGREGATE(9,6,C342:AG342)</f>
        <v>0</v>
      </c>
      <c r="AJ342" s="232"/>
    </row>
  </sheetData>
  <mergeCells count="2063">
    <mergeCell ref="AG337:AG338"/>
    <mergeCell ref="AA337:AA338"/>
    <mergeCell ref="AB337:AB338"/>
    <mergeCell ref="AC337:AC338"/>
    <mergeCell ref="AD337:AD338"/>
    <mergeCell ref="AE337:AE338"/>
    <mergeCell ref="AF337:AF338"/>
    <mergeCell ref="U337:U338"/>
    <mergeCell ref="V337:V338"/>
    <mergeCell ref="W337:W338"/>
    <mergeCell ref="X337:X338"/>
    <mergeCell ref="Y337:Y338"/>
    <mergeCell ref="Z337:Z338"/>
    <mergeCell ref="O337:O338"/>
    <mergeCell ref="P337:P338"/>
    <mergeCell ref="Q337:Q338"/>
    <mergeCell ref="R337:R338"/>
    <mergeCell ref="S337:S338"/>
    <mergeCell ref="T337:T338"/>
    <mergeCell ref="I337:I338"/>
    <mergeCell ref="J337:J338"/>
    <mergeCell ref="K337:K338"/>
    <mergeCell ref="L337:L338"/>
    <mergeCell ref="M337:M338"/>
    <mergeCell ref="N337:N338"/>
    <mergeCell ref="AE335:AE336"/>
    <mergeCell ref="AF335:AF336"/>
    <mergeCell ref="AG335:AG336"/>
    <mergeCell ref="B337:B338"/>
    <mergeCell ref="C337:C338"/>
    <mergeCell ref="D337:D338"/>
    <mergeCell ref="E337:E338"/>
    <mergeCell ref="F337:F338"/>
    <mergeCell ref="G337:G338"/>
    <mergeCell ref="H337:H338"/>
    <mergeCell ref="Y335:Y336"/>
    <mergeCell ref="Z335:Z336"/>
    <mergeCell ref="AA335:AA336"/>
    <mergeCell ref="AB335:AB336"/>
    <mergeCell ref="AC335:AC336"/>
    <mergeCell ref="AD335:AD336"/>
    <mergeCell ref="S335:S336"/>
    <mergeCell ref="T335:T336"/>
    <mergeCell ref="U335:U336"/>
    <mergeCell ref="V335:V336"/>
    <mergeCell ref="W335:W336"/>
    <mergeCell ref="X335:X336"/>
    <mergeCell ref="M335:M336"/>
    <mergeCell ref="N335:N336"/>
    <mergeCell ref="O335:O336"/>
    <mergeCell ref="P335:P336"/>
    <mergeCell ref="Q335:Q336"/>
    <mergeCell ref="R335:R336"/>
    <mergeCell ref="G335:G336"/>
    <mergeCell ref="H335:H336"/>
    <mergeCell ref="I335:I336"/>
    <mergeCell ref="J335:J336"/>
    <mergeCell ref="K335:K336"/>
    <mergeCell ref="L335:L336"/>
    <mergeCell ref="AC333:AC334"/>
    <mergeCell ref="AD333:AD334"/>
    <mergeCell ref="AE333:AE334"/>
    <mergeCell ref="AF333:AF334"/>
    <mergeCell ref="AG333:AG334"/>
    <mergeCell ref="B335:B336"/>
    <mergeCell ref="C335:C336"/>
    <mergeCell ref="D335:D336"/>
    <mergeCell ref="E335:E336"/>
    <mergeCell ref="F335:F336"/>
    <mergeCell ref="W333:W334"/>
    <mergeCell ref="X333:X334"/>
    <mergeCell ref="Y333:Y334"/>
    <mergeCell ref="Z333:Z334"/>
    <mergeCell ref="AA333:AA334"/>
    <mergeCell ref="AB333:AB334"/>
    <mergeCell ref="Q333:Q334"/>
    <mergeCell ref="R333:R334"/>
    <mergeCell ref="S333:S334"/>
    <mergeCell ref="T333:T334"/>
    <mergeCell ref="U333:U334"/>
    <mergeCell ref="V333:V334"/>
    <mergeCell ref="K333:K334"/>
    <mergeCell ref="L333:L334"/>
    <mergeCell ref="M333:M334"/>
    <mergeCell ref="N333:N334"/>
    <mergeCell ref="O333:O334"/>
    <mergeCell ref="P333:P334"/>
    <mergeCell ref="C329:AI329"/>
    <mergeCell ref="B333:B334"/>
    <mergeCell ref="C333:C334"/>
    <mergeCell ref="D333:D334"/>
    <mergeCell ref="E333:E334"/>
    <mergeCell ref="F333:F334"/>
    <mergeCell ref="G333:G334"/>
    <mergeCell ref="H333:H334"/>
    <mergeCell ref="I333:I334"/>
    <mergeCell ref="J333:J334"/>
    <mergeCell ref="AB321:AB322"/>
    <mergeCell ref="AC321:AC322"/>
    <mergeCell ref="AD321:AD322"/>
    <mergeCell ref="AE321:AE322"/>
    <mergeCell ref="AF321:AF322"/>
    <mergeCell ref="AG321:AG322"/>
    <mergeCell ref="V321:V322"/>
    <mergeCell ref="W321:W322"/>
    <mergeCell ref="X321:X322"/>
    <mergeCell ref="Y321:Y322"/>
    <mergeCell ref="Z321:Z322"/>
    <mergeCell ref="AA321:AA322"/>
    <mergeCell ref="P321:P322"/>
    <mergeCell ref="Q321:Q322"/>
    <mergeCell ref="R321:R322"/>
    <mergeCell ref="S321:S322"/>
    <mergeCell ref="T321:T322"/>
    <mergeCell ref="U321:U322"/>
    <mergeCell ref="J321:J322"/>
    <mergeCell ref="K321:K322"/>
    <mergeCell ref="L321:L322"/>
    <mergeCell ref="M321:M322"/>
    <mergeCell ref="N321:N322"/>
    <mergeCell ref="O321:O322"/>
    <mergeCell ref="AF319:AF320"/>
    <mergeCell ref="AG319:AG320"/>
    <mergeCell ref="B321:B322"/>
    <mergeCell ref="C321:C322"/>
    <mergeCell ref="D321:D322"/>
    <mergeCell ref="E321:E322"/>
    <mergeCell ref="F321:F322"/>
    <mergeCell ref="G321:G322"/>
    <mergeCell ref="H321:H322"/>
    <mergeCell ref="I321:I322"/>
    <mergeCell ref="Z319:Z320"/>
    <mergeCell ref="AA319:AA320"/>
    <mergeCell ref="AB319:AB320"/>
    <mergeCell ref="AC319:AC320"/>
    <mergeCell ref="AD319:AD320"/>
    <mergeCell ref="AE319:AE320"/>
    <mergeCell ref="T319:T320"/>
    <mergeCell ref="U319:U320"/>
    <mergeCell ref="V319:V320"/>
    <mergeCell ref="W319:W320"/>
    <mergeCell ref="X319:X320"/>
    <mergeCell ref="Y319:Y320"/>
    <mergeCell ref="N319:N320"/>
    <mergeCell ref="O319:O320"/>
    <mergeCell ref="P319:P320"/>
    <mergeCell ref="Q319:Q320"/>
    <mergeCell ref="R319:R320"/>
    <mergeCell ref="S319:S320"/>
    <mergeCell ref="H319:H320"/>
    <mergeCell ref="I319:I320"/>
    <mergeCell ref="J319:J320"/>
    <mergeCell ref="K319:K320"/>
    <mergeCell ref="L319:L320"/>
    <mergeCell ref="M319:M320"/>
    <mergeCell ref="B319:B320"/>
    <mergeCell ref="C319:C320"/>
    <mergeCell ref="D319:D320"/>
    <mergeCell ref="E319:E320"/>
    <mergeCell ref="F319:F320"/>
    <mergeCell ref="G319:G320"/>
    <mergeCell ref="AB317:AB318"/>
    <mergeCell ref="AC317:AC318"/>
    <mergeCell ref="AD317:AD318"/>
    <mergeCell ref="AE317:AE318"/>
    <mergeCell ref="AF317:AF318"/>
    <mergeCell ref="AG317:AG318"/>
    <mergeCell ref="V317:V318"/>
    <mergeCell ref="W317:W318"/>
    <mergeCell ref="X317:X318"/>
    <mergeCell ref="Y317:Y318"/>
    <mergeCell ref="Z317:Z318"/>
    <mergeCell ref="AA317:AA318"/>
    <mergeCell ref="P317:P318"/>
    <mergeCell ref="Q317:Q318"/>
    <mergeCell ref="R317:R318"/>
    <mergeCell ref="S317:S318"/>
    <mergeCell ref="T317:T318"/>
    <mergeCell ref="U317:U318"/>
    <mergeCell ref="J317:J318"/>
    <mergeCell ref="K317:K318"/>
    <mergeCell ref="L317:L318"/>
    <mergeCell ref="M317:M318"/>
    <mergeCell ref="N317:N318"/>
    <mergeCell ref="O317:O318"/>
    <mergeCell ref="AG305:AG306"/>
    <mergeCell ref="C313:AI313"/>
    <mergeCell ref="B317:B318"/>
    <mergeCell ref="C317:C318"/>
    <mergeCell ref="D317:D318"/>
    <mergeCell ref="E317:E318"/>
    <mergeCell ref="F317:F318"/>
    <mergeCell ref="G317:G318"/>
    <mergeCell ref="H317:H318"/>
    <mergeCell ref="I317:I318"/>
    <mergeCell ref="AA305:AA306"/>
    <mergeCell ref="AB305:AB306"/>
    <mergeCell ref="AC305:AC306"/>
    <mergeCell ref="AD305:AD306"/>
    <mergeCell ref="AE305:AE306"/>
    <mergeCell ref="AF305:AF306"/>
    <mergeCell ref="U305:U306"/>
    <mergeCell ref="V305:V306"/>
    <mergeCell ref="W305:W306"/>
    <mergeCell ref="X305:X306"/>
    <mergeCell ref="Y305:Y306"/>
    <mergeCell ref="Z305:Z306"/>
    <mergeCell ref="O305:O306"/>
    <mergeCell ref="P305:P306"/>
    <mergeCell ref="Q305:Q306"/>
    <mergeCell ref="R305:R306"/>
    <mergeCell ref="S305:S306"/>
    <mergeCell ref="T305:T306"/>
    <mergeCell ref="I305:I306"/>
    <mergeCell ref="J305:J306"/>
    <mergeCell ref="K305:K306"/>
    <mergeCell ref="L305:L306"/>
    <mergeCell ref="M305:M306"/>
    <mergeCell ref="N305:N306"/>
    <mergeCell ref="AE303:AE304"/>
    <mergeCell ref="AF303:AF304"/>
    <mergeCell ref="AG303:AG304"/>
    <mergeCell ref="B305:B306"/>
    <mergeCell ref="C305:C306"/>
    <mergeCell ref="D305:D306"/>
    <mergeCell ref="E305:E306"/>
    <mergeCell ref="F305:F306"/>
    <mergeCell ref="G305:G306"/>
    <mergeCell ref="H305:H306"/>
    <mergeCell ref="Y303:Y304"/>
    <mergeCell ref="Z303:Z304"/>
    <mergeCell ref="AA303:AA304"/>
    <mergeCell ref="AB303:AB304"/>
    <mergeCell ref="AC303:AC304"/>
    <mergeCell ref="AD303:AD304"/>
    <mergeCell ref="S303:S304"/>
    <mergeCell ref="T303:T304"/>
    <mergeCell ref="U303:U304"/>
    <mergeCell ref="V303:V304"/>
    <mergeCell ref="W303:W304"/>
    <mergeCell ref="X303:X304"/>
    <mergeCell ref="M303:M304"/>
    <mergeCell ref="N303:N304"/>
    <mergeCell ref="O303:O304"/>
    <mergeCell ref="P303:P304"/>
    <mergeCell ref="Q303:Q304"/>
    <mergeCell ref="R303:R304"/>
    <mergeCell ref="G303:G304"/>
    <mergeCell ref="H303:H304"/>
    <mergeCell ref="I303:I304"/>
    <mergeCell ref="J303:J304"/>
    <mergeCell ref="K303:K304"/>
    <mergeCell ref="L303:L304"/>
    <mergeCell ref="AC301:AC302"/>
    <mergeCell ref="AD301:AD302"/>
    <mergeCell ref="AE301:AE302"/>
    <mergeCell ref="AF301:AF302"/>
    <mergeCell ref="AG301:AG302"/>
    <mergeCell ref="B303:B304"/>
    <mergeCell ref="C303:C304"/>
    <mergeCell ref="D303:D304"/>
    <mergeCell ref="E303:E304"/>
    <mergeCell ref="F303:F304"/>
    <mergeCell ref="W301:W302"/>
    <mergeCell ref="X301:X302"/>
    <mergeCell ref="Y301:Y302"/>
    <mergeCell ref="Z301:Z302"/>
    <mergeCell ref="AA301:AA302"/>
    <mergeCell ref="AB301:AB302"/>
    <mergeCell ref="Q301:Q302"/>
    <mergeCell ref="R301:R302"/>
    <mergeCell ref="S301:S302"/>
    <mergeCell ref="T301:T302"/>
    <mergeCell ref="U301:U302"/>
    <mergeCell ref="V301:V302"/>
    <mergeCell ref="K301:K302"/>
    <mergeCell ref="L301:L302"/>
    <mergeCell ref="M301:M302"/>
    <mergeCell ref="N301:N302"/>
    <mergeCell ref="O301:O302"/>
    <mergeCell ref="P301:P302"/>
    <mergeCell ref="C297:AI297"/>
    <mergeCell ref="B301:B302"/>
    <mergeCell ref="C301:C302"/>
    <mergeCell ref="D301:D302"/>
    <mergeCell ref="E301:E302"/>
    <mergeCell ref="F301:F302"/>
    <mergeCell ref="G301:G302"/>
    <mergeCell ref="H301:H302"/>
    <mergeCell ref="I301:I302"/>
    <mergeCell ref="J301:J302"/>
    <mergeCell ref="AB289:AB290"/>
    <mergeCell ref="AC289:AC290"/>
    <mergeCell ref="AD289:AD290"/>
    <mergeCell ref="AE289:AE290"/>
    <mergeCell ref="AF289:AF290"/>
    <mergeCell ref="AG289:AG290"/>
    <mergeCell ref="V289:V290"/>
    <mergeCell ref="W289:W290"/>
    <mergeCell ref="X289:X290"/>
    <mergeCell ref="Y289:Y290"/>
    <mergeCell ref="Z289:Z290"/>
    <mergeCell ref="AA289:AA290"/>
    <mergeCell ref="P289:P290"/>
    <mergeCell ref="Q289:Q290"/>
    <mergeCell ref="R289:R290"/>
    <mergeCell ref="S289:S290"/>
    <mergeCell ref="T289:T290"/>
    <mergeCell ref="U289:U290"/>
    <mergeCell ref="J289:J290"/>
    <mergeCell ref="K289:K290"/>
    <mergeCell ref="L289:L290"/>
    <mergeCell ref="M289:M290"/>
    <mergeCell ref="N289:N290"/>
    <mergeCell ref="O289:O290"/>
    <mergeCell ref="AF287:AF288"/>
    <mergeCell ref="AG287:AG288"/>
    <mergeCell ref="B289:B290"/>
    <mergeCell ref="C289:C290"/>
    <mergeCell ref="D289:D290"/>
    <mergeCell ref="E289:E290"/>
    <mergeCell ref="F289:F290"/>
    <mergeCell ref="G289:G290"/>
    <mergeCell ref="H289:H290"/>
    <mergeCell ref="I289:I290"/>
    <mergeCell ref="Z287:Z288"/>
    <mergeCell ref="AA287:AA288"/>
    <mergeCell ref="AB287:AB288"/>
    <mergeCell ref="AC287:AC288"/>
    <mergeCell ref="AD287:AD288"/>
    <mergeCell ref="AE287:AE288"/>
    <mergeCell ref="T287:T288"/>
    <mergeCell ref="U287:U288"/>
    <mergeCell ref="V287:V288"/>
    <mergeCell ref="W287:W288"/>
    <mergeCell ref="X287:X288"/>
    <mergeCell ref="Y287:Y288"/>
    <mergeCell ref="N287:N288"/>
    <mergeCell ref="O287:O288"/>
    <mergeCell ref="P287:P288"/>
    <mergeCell ref="Q287:Q288"/>
    <mergeCell ref="R287:R288"/>
    <mergeCell ref="S287:S288"/>
    <mergeCell ref="H287:H288"/>
    <mergeCell ref="I287:I288"/>
    <mergeCell ref="J287:J288"/>
    <mergeCell ref="K287:K288"/>
    <mergeCell ref="L287:L288"/>
    <mergeCell ref="M287:M288"/>
    <mergeCell ref="B287:B288"/>
    <mergeCell ref="C287:C288"/>
    <mergeCell ref="D287:D288"/>
    <mergeCell ref="E287:E288"/>
    <mergeCell ref="F287:F288"/>
    <mergeCell ref="G287:G288"/>
    <mergeCell ref="AB285:AB286"/>
    <mergeCell ref="AC285:AC286"/>
    <mergeCell ref="AD285:AD286"/>
    <mergeCell ref="AE285:AE286"/>
    <mergeCell ref="AF285:AF286"/>
    <mergeCell ref="AG285:AG286"/>
    <mergeCell ref="V285:V286"/>
    <mergeCell ref="W285:W286"/>
    <mergeCell ref="X285:X286"/>
    <mergeCell ref="Y285:Y286"/>
    <mergeCell ref="Z285:Z286"/>
    <mergeCell ref="AA285:AA286"/>
    <mergeCell ref="P285:P286"/>
    <mergeCell ref="Q285:Q286"/>
    <mergeCell ref="R285:R286"/>
    <mergeCell ref="S285:S286"/>
    <mergeCell ref="T285:T286"/>
    <mergeCell ref="U285:U286"/>
    <mergeCell ref="J285:J286"/>
    <mergeCell ref="K285:K286"/>
    <mergeCell ref="L285:L286"/>
    <mergeCell ref="M285:M286"/>
    <mergeCell ref="N285:N286"/>
    <mergeCell ref="O285:O286"/>
    <mergeCell ref="AG273:AG274"/>
    <mergeCell ref="C281:AI281"/>
    <mergeCell ref="B285:B286"/>
    <mergeCell ref="C285:C286"/>
    <mergeCell ref="D285:D286"/>
    <mergeCell ref="E285:E286"/>
    <mergeCell ref="F285:F286"/>
    <mergeCell ref="G285:G286"/>
    <mergeCell ref="H285:H286"/>
    <mergeCell ref="I285:I286"/>
    <mergeCell ref="AA273:AA274"/>
    <mergeCell ref="AB273:AB274"/>
    <mergeCell ref="AC273:AC274"/>
    <mergeCell ref="AD273:AD274"/>
    <mergeCell ref="AE273:AE274"/>
    <mergeCell ref="AF273:AF274"/>
    <mergeCell ref="U273:U274"/>
    <mergeCell ref="V273:V274"/>
    <mergeCell ref="W273:W274"/>
    <mergeCell ref="X273:X274"/>
    <mergeCell ref="Y273:Y274"/>
    <mergeCell ref="Z273:Z274"/>
    <mergeCell ref="O273:O274"/>
    <mergeCell ref="P273:P274"/>
    <mergeCell ref="Q273:Q274"/>
    <mergeCell ref="R273:R274"/>
    <mergeCell ref="S273:S274"/>
    <mergeCell ref="T273:T274"/>
    <mergeCell ref="I273:I274"/>
    <mergeCell ref="J273:J274"/>
    <mergeCell ref="K273:K274"/>
    <mergeCell ref="L273:L274"/>
    <mergeCell ref="M273:M274"/>
    <mergeCell ref="N273:N274"/>
    <mergeCell ref="AE271:AE272"/>
    <mergeCell ref="AF271:AF272"/>
    <mergeCell ref="AG271:AG272"/>
    <mergeCell ref="B273:B274"/>
    <mergeCell ref="C273:C274"/>
    <mergeCell ref="D273:D274"/>
    <mergeCell ref="E273:E274"/>
    <mergeCell ref="F273:F274"/>
    <mergeCell ref="G273:G274"/>
    <mergeCell ref="H273:H274"/>
    <mergeCell ref="Y271:Y272"/>
    <mergeCell ref="Z271:Z272"/>
    <mergeCell ref="AA271:AA272"/>
    <mergeCell ref="AB271:AB272"/>
    <mergeCell ref="AC271:AC272"/>
    <mergeCell ref="AD271:AD272"/>
    <mergeCell ref="S271:S272"/>
    <mergeCell ref="T271:T272"/>
    <mergeCell ref="U271:U272"/>
    <mergeCell ref="V271:V272"/>
    <mergeCell ref="W271:W272"/>
    <mergeCell ref="X271:X272"/>
    <mergeCell ref="M271:M272"/>
    <mergeCell ref="N271:N272"/>
    <mergeCell ref="O271:O272"/>
    <mergeCell ref="P271:P272"/>
    <mergeCell ref="Q271:Q272"/>
    <mergeCell ref="R271:R272"/>
    <mergeCell ref="G271:G272"/>
    <mergeCell ref="H271:H272"/>
    <mergeCell ref="I271:I272"/>
    <mergeCell ref="J271:J272"/>
    <mergeCell ref="K271:K272"/>
    <mergeCell ref="L271:L272"/>
    <mergeCell ref="AC269:AC270"/>
    <mergeCell ref="AD269:AD270"/>
    <mergeCell ref="AE269:AE270"/>
    <mergeCell ref="AF269:AF270"/>
    <mergeCell ref="AG269:AG270"/>
    <mergeCell ref="B271:B272"/>
    <mergeCell ref="C271:C272"/>
    <mergeCell ref="D271:D272"/>
    <mergeCell ref="E271:E272"/>
    <mergeCell ref="F271:F272"/>
    <mergeCell ref="W269:W270"/>
    <mergeCell ref="X269:X270"/>
    <mergeCell ref="Y269:Y270"/>
    <mergeCell ref="Z269:Z270"/>
    <mergeCell ref="AA269:AA270"/>
    <mergeCell ref="AB269:AB270"/>
    <mergeCell ref="Q269:Q270"/>
    <mergeCell ref="R269:R270"/>
    <mergeCell ref="S269:S270"/>
    <mergeCell ref="T269:T270"/>
    <mergeCell ref="U269:U270"/>
    <mergeCell ref="V269:V270"/>
    <mergeCell ref="K269:K270"/>
    <mergeCell ref="L269:L270"/>
    <mergeCell ref="M269:M270"/>
    <mergeCell ref="N269:N270"/>
    <mergeCell ref="O269:O270"/>
    <mergeCell ref="P269:P270"/>
    <mergeCell ref="C265:AI265"/>
    <mergeCell ref="B269:B270"/>
    <mergeCell ref="C269:C270"/>
    <mergeCell ref="D269:D270"/>
    <mergeCell ref="E269:E270"/>
    <mergeCell ref="F269:F270"/>
    <mergeCell ref="G269:G270"/>
    <mergeCell ref="H269:H270"/>
    <mergeCell ref="I269:I270"/>
    <mergeCell ref="J269:J270"/>
    <mergeCell ref="AB257:AB258"/>
    <mergeCell ref="AC257:AC258"/>
    <mergeCell ref="AD257:AD258"/>
    <mergeCell ref="AE257:AE258"/>
    <mergeCell ref="AF257:AF258"/>
    <mergeCell ref="AG257:AG258"/>
    <mergeCell ref="V257:V258"/>
    <mergeCell ref="W257:W258"/>
    <mergeCell ref="X257:X258"/>
    <mergeCell ref="Y257:Y258"/>
    <mergeCell ref="Z257:Z258"/>
    <mergeCell ref="AA257:AA258"/>
    <mergeCell ref="P257:P258"/>
    <mergeCell ref="Q257:Q258"/>
    <mergeCell ref="R257:R258"/>
    <mergeCell ref="S257:S258"/>
    <mergeCell ref="T257:T258"/>
    <mergeCell ref="U257:U258"/>
    <mergeCell ref="J257:J258"/>
    <mergeCell ref="K257:K258"/>
    <mergeCell ref="L257:L258"/>
    <mergeCell ref="M257:M258"/>
    <mergeCell ref="N257:N258"/>
    <mergeCell ref="O257:O258"/>
    <mergeCell ref="AF255:AF256"/>
    <mergeCell ref="AG255:AG256"/>
    <mergeCell ref="B257:B258"/>
    <mergeCell ref="C257:C258"/>
    <mergeCell ref="D257:D258"/>
    <mergeCell ref="E257:E258"/>
    <mergeCell ref="F257:F258"/>
    <mergeCell ref="G257:G258"/>
    <mergeCell ref="H257:H258"/>
    <mergeCell ref="I257:I258"/>
    <mergeCell ref="Z255:Z256"/>
    <mergeCell ref="AA255:AA256"/>
    <mergeCell ref="AB255:AB256"/>
    <mergeCell ref="AC255:AC256"/>
    <mergeCell ref="AD255:AD256"/>
    <mergeCell ref="AE255:AE256"/>
    <mergeCell ref="T255:T256"/>
    <mergeCell ref="U255:U256"/>
    <mergeCell ref="V255:V256"/>
    <mergeCell ref="W255:W256"/>
    <mergeCell ref="X255:X256"/>
    <mergeCell ref="Y255:Y256"/>
    <mergeCell ref="N255:N256"/>
    <mergeCell ref="O255:O256"/>
    <mergeCell ref="P255:P256"/>
    <mergeCell ref="Q255:Q256"/>
    <mergeCell ref="R255:R256"/>
    <mergeCell ref="S255:S256"/>
    <mergeCell ref="H255:H256"/>
    <mergeCell ref="I255:I256"/>
    <mergeCell ref="J255:J256"/>
    <mergeCell ref="K255:K256"/>
    <mergeCell ref="L255:L256"/>
    <mergeCell ref="M255:M256"/>
    <mergeCell ref="B255:B256"/>
    <mergeCell ref="C255:C256"/>
    <mergeCell ref="D255:D256"/>
    <mergeCell ref="E255:E256"/>
    <mergeCell ref="F255:F256"/>
    <mergeCell ref="G255:G256"/>
    <mergeCell ref="AB253:AB254"/>
    <mergeCell ref="AC253:AC254"/>
    <mergeCell ref="AD253:AD254"/>
    <mergeCell ref="AE253:AE254"/>
    <mergeCell ref="AF253:AF254"/>
    <mergeCell ref="AG253:AG254"/>
    <mergeCell ref="V253:V254"/>
    <mergeCell ref="W253:W254"/>
    <mergeCell ref="X253:X254"/>
    <mergeCell ref="Y253:Y254"/>
    <mergeCell ref="Z253:Z254"/>
    <mergeCell ref="AA253:AA254"/>
    <mergeCell ref="P253:P254"/>
    <mergeCell ref="Q253:Q254"/>
    <mergeCell ref="R253:R254"/>
    <mergeCell ref="S253:S254"/>
    <mergeCell ref="T253:T254"/>
    <mergeCell ref="U253:U254"/>
    <mergeCell ref="J253:J254"/>
    <mergeCell ref="K253:K254"/>
    <mergeCell ref="L253:L254"/>
    <mergeCell ref="M253:M254"/>
    <mergeCell ref="N253:N254"/>
    <mergeCell ref="O253:O254"/>
    <mergeCell ref="AG241:AG242"/>
    <mergeCell ref="C249:AI249"/>
    <mergeCell ref="B253:B254"/>
    <mergeCell ref="C253:C254"/>
    <mergeCell ref="D253:D254"/>
    <mergeCell ref="E253:E254"/>
    <mergeCell ref="F253:F254"/>
    <mergeCell ref="G253:G254"/>
    <mergeCell ref="H253:H254"/>
    <mergeCell ref="I253:I254"/>
    <mergeCell ref="AA241:AA242"/>
    <mergeCell ref="AB241:AB242"/>
    <mergeCell ref="AC241:AC242"/>
    <mergeCell ref="AD241:AD242"/>
    <mergeCell ref="AE241:AE242"/>
    <mergeCell ref="AF241:AF242"/>
    <mergeCell ref="U241:U242"/>
    <mergeCell ref="V241:V242"/>
    <mergeCell ref="W241:W242"/>
    <mergeCell ref="X241:X242"/>
    <mergeCell ref="Y241:Y242"/>
    <mergeCell ref="Z241:Z242"/>
    <mergeCell ref="O241:O242"/>
    <mergeCell ref="P241:P242"/>
    <mergeCell ref="Q241:Q242"/>
    <mergeCell ref="R241:R242"/>
    <mergeCell ref="S241:S242"/>
    <mergeCell ref="T241:T242"/>
    <mergeCell ref="I241:I242"/>
    <mergeCell ref="J241:J242"/>
    <mergeCell ref="K241:K242"/>
    <mergeCell ref="L241:L242"/>
    <mergeCell ref="M241:M242"/>
    <mergeCell ref="N241:N242"/>
    <mergeCell ref="AE239:AE240"/>
    <mergeCell ref="AF239:AF240"/>
    <mergeCell ref="AG239:AG240"/>
    <mergeCell ref="B241:B242"/>
    <mergeCell ref="C241:C242"/>
    <mergeCell ref="D241:D242"/>
    <mergeCell ref="E241:E242"/>
    <mergeCell ref="F241:F242"/>
    <mergeCell ref="G241:G242"/>
    <mergeCell ref="H241:H242"/>
    <mergeCell ref="Y239:Y240"/>
    <mergeCell ref="Z239:Z240"/>
    <mergeCell ref="AA239:AA240"/>
    <mergeCell ref="AB239:AB240"/>
    <mergeCell ref="AC239:AC240"/>
    <mergeCell ref="AD239:AD240"/>
    <mergeCell ref="S239:S240"/>
    <mergeCell ref="T239:T240"/>
    <mergeCell ref="U239:U240"/>
    <mergeCell ref="V239:V240"/>
    <mergeCell ref="W239:W240"/>
    <mergeCell ref="X239:X240"/>
    <mergeCell ref="M239:M240"/>
    <mergeCell ref="N239:N240"/>
    <mergeCell ref="O239:O240"/>
    <mergeCell ref="P239:P240"/>
    <mergeCell ref="Q239:Q240"/>
    <mergeCell ref="R239:R240"/>
    <mergeCell ref="G239:G240"/>
    <mergeCell ref="H239:H240"/>
    <mergeCell ref="I239:I240"/>
    <mergeCell ref="J239:J240"/>
    <mergeCell ref="K239:K240"/>
    <mergeCell ref="L239:L240"/>
    <mergeCell ref="AC237:AC238"/>
    <mergeCell ref="AD237:AD238"/>
    <mergeCell ref="AE237:AE238"/>
    <mergeCell ref="AF237:AF238"/>
    <mergeCell ref="AG237:AG238"/>
    <mergeCell ref="B239:B240"/>
    <mergeCell ref="C239:C240"/>
    <mergeCell ref="D239:D240"/>
    <mergeCell ref="E239:E240"/>
    <mergeCell ref="F239:F240"/>
    <mergeCell ref="W237:W238"/>
    <mergeCell ref="X237:X238"/>
    <mergeCell ref="Y237:Y238"/>
    <mergeCell ref="Z237:Z238"/>
    <mergeCell ref="AA237:AA238"/>
    <mergeCell ref="AB237:AB238"/>
    <mergeCell ref="Q237:Q238"/>
    <mergeCell ref="R237:R238"/>
    <mergeCell ref="S237:S238"/>
    <mergeCell ref="T237:T238"/>
    <mergeCell ref="U237:U238"/>
    <mergeCell ref="V237:V238"/>
    <mergeCell ref="K237:K238"/>
    <mergeCell ref="L237:L238"/>
    <mergeCell ref="M237:M238"/>
    <mergeCell ref="N237:N238"/>
    <mergeCell ref="O237:O238"/>
    <mergeCell ref="P237:P238"/>
    <mergeCell ref="C233:AI233"/>
    <mergeCell ref="B237:B238"/>
    <mergeCell ref="C237:C238"/>
    <mergeCell ref="D237:D238"/>
    <mergeCell ref="E237:E238"/>
    <mergeCell ref="F237:F238"/>
    <mergeCell ref="G237:G238"/>
    <mergeCell ref="H237:H238"/>
    <mergeCell ref="I237:I238"/>
    <mergeCell ref="J237:J238"/>
    <mergeCell ref="AB225:AB226"/>
    <mergeCell ref="AC225:AC226"/>
    <mergeCell ref="AD225:AD226"/>
    <mergeCell ref="AE225:AE226"/>
    <mergeCell ref="AF225:AF226"/>
    <mergeCell ref="AG225:AG226"/>
    <mergeCell ref="V225:V226"/>
    <mergeCell ref="W225:W226"/>
    <mergeCell ref="X225:X226"/>
    <mergeCell ref="Y225:Y226"/>
    <mergeCell ref="Z225:Z226"/>
    <mergeCell ref="AA225:AA226"/>
    <mergeCell ref="P225:P226"/>
    <mergeCell ref="Q225:Q226"/>
    <mergeCell ref="R225:R226"/>
    <mergeCell ref="S225:S226"/>
    <mergeCell ref="T225:T226"/>
    <mergeCell ref="U225:U226"/>
    <mergeCell ref="J225:J226"/>
    <mergeCell ref="K225:K226"/>
    <mergeCell ref="L225:L226"/>
    <mergeCell ref="M225:M226"/>
    <mergeCell ref="N225:N226"/>
    <mergeCell ref="O225:O226"/>
    <mergeCell ref="AF223:AF224"/>
    <mergeCell ref="AG223:AG224"/>
    <mergeCell ref="B225:B226"/>
    <mergeCell ref="C225:C226"/>
    <mergeCell ref="D225:D226"/>
    <mergeCell ref="E225:E226"/>
    <mergeCell ref="F225:F226"/>
    <mergeCell ref="G225:G226"/>
    <mergeCell ref="H225:H226"/>
    <mergeCell ref="I225:I226"/>
    <mergeCell ref="Z223:Z224"/>
    <mergeCell ref="AA223:AA224"/>
    <mergeCell ref="AB223:AB224"/>
    <mergeCell ref="AC223:AC224"/>
    <mergeCell ref="AD223:AD224"/>
    <mergeCell ref="AE223:AE224"/>
    <mergeCell ref="T223:T224"/>
    <mergeCell ref="U223:U224"/>
    <mergeCell ref="V223:V224"/>
    <mergeCell ref="W223:W224"/>
    <mergeCell ref="X223:X224"/>
    <mergeCell ref="Y223:Y224"/>
    <mergeCell ref="N223:N224"/>
    <mergeCell ref="O223:O224"/>
    <mergeCell ref="P223:P224"/>
    <mergeCell ref="Q223:Q224"/>
    <mergeCell ref="R223:R224"/>
    <mergeCell ref="S223:S224"/>
    <mergeCell ref="H223:H224"/>
    <mergeCell ref="I223:I224"/>
    <mergeCell ref="J223:J224"/>
    <mergeCell ref="K223:K224"/>
    <mergeCell ref="L223:L224"/>
    <mergeCell ref="M223:M224"/>
    <mergeCell ref="B223:B224"/>
    <mergeCell ref="C223:C224"/>
    <mergeCell ref="D223:D224"/>
    <mergeCell ref="E223:E224"/>
    <mergeCell ref="F223:F224"/>
    <mergeCell ref="G223:G224"/>
    <mergeCell ref="AB221:AB222"/>
    <mergeCell ref="AC221:AC222"/>
    <mergeCell ref="AD221:AD222"/>
    <mergeCell ref="AE221:AE222"/>
    <mergeCell ref="AF221:AF222"/>
    <mergeCell ref="AG221:AG222"/>
    <mergeCell ref="V221:V222"/>
    <mergeCell ref="W221:W222"/>
    <mergeCell ref="X221:X222"/>
    <mergeCell ref="Y221:Y222"/>
    <mergeCell ref="Z221:Z222"/>
    <mergeCell ref="AA221:AA222"/>
    <mergeCell ref="P221:P222"/>
    <mergeCell ref="Q221:Q222"/>
    <mergeCell ref="R221:R222"/>
    <mergeCell ref="S221:S222"/>
    <mergeCell ref="T221:T222"/>
    <mergeCell ref="U221:U222"/>
    <mergeCell ref="J221:J222"/>
    <mergeCell ref="K221:K222"/>
    <mergeCell ref="L221:L222"/>
    <mergeCell ref="M221:M222"/>
    <mergeCell ref="N221:N222"/>
    <mergeCell ref="O221:O222"/>
    <mergeCell ref="AG209:AG210"/>
    <mergeCell ref="C217:AI217"/>
    <mergeCell ref="B221:B222"/>
    <mergeCell ref="C221:C222"/>
    <mergeCell ref="D221:D222"/>
    <mergeCell ref="E221:E222"/>
    <mergeCell ref="F221:F222"/>
    <mergeCell ref="G221:G222"/>
    <mergeCell ref="H221:H222"/>
    <mergeCell ref="I221:I222"/>
    <mergeCell ref="AA209:AA210"/>
    <mergeCell ref="AB209:AB210"/>
    <mergeCell ref="AC209:AC210"/>
    <mergeCell ref="AD209:AD210"/>
    <mergeCell ref="AE209:AE210"/>
    <mergeCell ref="AF209:AF210"/>
    <mergeCell ref="U209:U210"/>
    <mergeCell ref="V209:V210"/>
    <mergeCell ref="W209:W210"/>
    <mergeCell ref="X209:X210"/>
    <mergeCell ref="Y209:Y210"/>
    <mergeCell ref="Z209:Z210"/>
    <mergeCell ref="O209:O210"/>
    <mergeCell ref="P209:P210"/>
    <mergeCell ref="Q209:Q210"/>
    <mergeCell ref="R209:R210"/>
    <mergeCell ref="S209:S210"/>
    <mergeCell ref="T209:T210"/>
    <mergeCell ref="I209:I210"/>
    <mergeCell ref="J209:J210"/>
    <mergeCell ref="K209:K210"/>
    <mergeCell ref="L209:L210"/>
    <mergeCell ref="M209:M210"/>
    <mergeCell ref="N209:N210"/>
    <mergeCell ref="AE207:AE208"/>
    <mergeCell ref="AF207:AF208"/>
    <mergeCell ref="AG207:AG208"/>
    <mergeCell ref="B209:B210"/>
    <mergeCell ref="C209:C210"/>
    <mergeCell ref="D209:D210"/>
    <mergeCell ref="E209:E210"/>
    <mergeCell ref="F209:F210"/>
    <mergeCell ref="G209:G210"/>
    <mergeCell ref="H209:H210"/>
    <mergeCell ref="Y207:Y208"/>
    <mergeCell ref="Z207:Z208"/>
    <mergeCell ref="AA207:AA208"/>
    <mergeCell ref="AB207:AB208"/>
    <mergeCell ref="AC207:AC208"/>
    <mergeCell ref="AD207:AD208"/>
    <mergeCell ref="S207:S208"/>
    <mergeCell ref="T207:T208"/>
    <mergeCell ref="U207:U208"/>
    <mergeCell ref="V207:V208"/>
    <mergeCell ref="W207:W208"/>
    <mergeCell ref="X207:X208"/>
    <mergeCell ref="M207:M208"/>
    <mergeCell ref="N207:N208"/>
    <mergeCell ref="O207:O208"/>
    <mergeCell ref="P207:P208"/>
    <mergeCell ref="Q207:Q208"/>
    <mergeCell ref="R207:R208"/>
    <mergeCell ref="G207:G208"/>
    <mergeCell ref="H207:H208"/>
    <mergeCell ref="I207:I208"/>
    <mergeCell ref="J207:J208"/>
    <mergeCell ref="K207:K208"/>
    <mergeCell ref="L207:L208"/>
    <mergeCell ref="AC205:AC206"/>
    <mergeCell ref="AD205:AD206"/>
    <mergeCell ref="AE205:AE206"/>
    <mergeCell ref="AF205:AF206"/>
    <mergeCell ref="AG205:AG206"/>
    <mergeCell ref="B207:B208"/>
    <mergeCell ref="C207:C208"/>
    <mergeCell ref="D207:D208"/>
    <mergeCell ref="E207:E208"/>
    <mergeCell ref="F207:F208"/>
    <mergeCell ref="W205:W206"/>
    <mergeCell ref="X205:X206"/>
    <mergeCell ref="Y205:Y206"/>
    <mergeCell ref="Z205:Z206"/>
    <mergeCell ref="AA205:AA206"/>
    <mergeCell ref="AB205:AB206"/>
    <mergeCell ref="Q205:Q206"/>
    <mergeCell ref="R205:R206"/>
    <mergeCell ref="S205:S206"/>
    <mergeCell ref="T205:T206"/>
    <mergeCell ref="U205:U206"/>
    <mergeCell ref="V205:V206"/>
    <mergeCell ref="K205:K206"/>
    <mergeCell ref="L205:L206"/>
    <mergeCell ref="M205:M206"/>
    <mergeCell ref="N205:N206"/>
    <mergeCell ref="O205:O206"/>
    <mergeCell ref="P205:P206"/>
    <mergeCell ref="C201:AI201"/>
    <mergeCell ref="B205:B206"/>
    <mergeCell ref="C205:C206"/>
    <mergeCell ref="D205:D206"/>
    <mergeCell ref="E205:E206"/>
    <mergeCell ref="F205:F206"/>
    <mergeCell ref="G205:G206"/>
    <mergeCell ref="H205:H206"/>
    <mergeCell ref="I205:I206"/>
    <mergeCell ref="J205:J206"/>
    <mergeCell ref="AB193:AB194"/>
    <mergeCell ref="AC193:AC194"/>
    <mergeCell ref="AD193:AD194"/>
    <mergeCell ref="AE193:AE194"/>
    <mergeCell ref="AF193:AF194"/>
    <mergeCell ref="AG193:AG194"/>
    <mergeCell ref="V193:V194"/>
    <mergeCell ref="W193:W194"/>
    <mergeCell ref="X193:X194"/>
    <mergeCell ref="Y193:Y194"/>
    <mergeCell ref="Z193:Z194"/>
    <mergeCell ref="AA193:AA194"/>
    <mergeCell ref="P193:P194"/>
    <mergeCell ref="Q193:Q194"/>
    <mergeCell ref="R193:R194"/>
    <mergeCell ref="S193:S194"/>
    <mergeCell ref="T193:T194"/>
    <mergeCell ref="U193:U194"/>
    <mergeCell ref="J193:J194"/>
    <mergeCell ref="K193:K194"/>
    <mergeCell ref="L193:L194"/>
    <mergeCell ref="M193:M194"/>
    <mergeCell ref="N193:N194"/>
    <mergeCell ref="O193:O194"/>
    <mergeCell ref="AF191:AF192"/>
    <mergeCell ref="AG191:AG192"/>
    <mergeCell ref="B193:B194"/>
    <mergeCell ref="C193:C194"/>
    <mergeCell ref="D193:D194"/>
    <mergeCell ref="E193:E194"/>
    <mergeCell ref="F193:F194"/>
    <mergeCell ref="G193:G194"/>
    <mergeCell ref="H193:H194"/>
    <mergeCell ref="I193:I194"/>
    <mergeCell ref="Z191:Z192"/>
    <mergeCell ref="AA191:AA192"/>
    <mergeCell ref="AB191:AB192"/>
    <mergeCell ref="AC191:AC192"/>
    <mergeCell ref="AD191:AD192"/>
    <mergeCell ref="AE191:AE192"/>
    <mergeCell ref="T191:T192"/>
    <mergeCell ref="U191:U192"/>
    <mergeCell ref="V191:V192"/>
    <mergeCell ref="W191:W192"/>
    <mergeCell ref="X191:X192"/>
    <mergeCell ref="Y191:Y192"/>
    <mergeCell ref="N191:N192"/>
    <mergeCell ref="O191:O192"/>
    <mergeCell ref="P191:P192"/>
    <mergeCell ref="Q191:Q192"/>
    <mergeCell ref="R191:R192"/>
    <mergeCell ref="S191:S192"/>
    <mergeCell ref="H191:H192"/>
    <mergeCell ref="I191:I192"/>
    <mergeCell ref="J191:J192"/>
    <mergeCell ref="K191:K192"/>
    <mergeCell ref="L191:L192"/>
    <mergeCell ref="M191:M192"/>
    <mergeCell ref="B191:B192"/>
    <mergeCell ref="C191:C192"/>
    <mergeCell ref="D191:D192"/>
    <mergeCell ref="E191:E192"/>
    <mergeCell ref="F191:F192"/>
    <mergeCell ref="G191:G192"/>
    <mergeCell ref="AB189:AB190"/>
    <mergeCell ref="AC189:AC190"/>
    <mergeCell ref="AD189:AD190"/>
    <mergeCell ref="AE189:AE190"/>
    <mergeCell ref="AF189:AF190"/>
    <mergeCell ref="AG189:AG190"/>
    <mergeCell ref="V189:V190"/>
    <mergeCell ref="W189:W190"/>
    <mergeCell ref="X189:X190"/>
    <mergeCell ref="Y189:Y190"/>
    <mergeCell ref="Z189:Z190"/>
    <mergeCell ref="AA189:AA190"/>
    <mergeCell ref="P189:P190"/>
    <mergeCell ref="Q189:Q190"/>
    <mergeCell ref="R189:R190"/>
    <mergeCell ref="S189:S190"/>
    <mergeCell ref="T189:T190"/>
    <mergeCell ref="U189:U190"/>
    <mergeCell ref="J189:J190"/>
    <mergeCell ref="K189:K190"/>
    <mergeCell ref="L189:L190"/>
    <mergeCell ref="M189:M190"/>
    <mergeCell ref="N189:N190"/>
    <mergeCell ref="O189:O190"/>
    <mergeCell ref="AG177:AG178"/>
    <mergeCell ref="C185:AI185"/>
    <mergeCell ref="B189:B190"/>
    <mergeCell ref="C189:C190"/>
    <mergeCell ref="D189:D190"/>
    <mergeCell ref="E189:E190"/>
    <mergeCell ref="F189:F190"/>
    <mergeCell ref="G189:G190"/>
    <mergeCell ref="H189:H190"/>
    <mergeCell ref="I189:I190"/>
    <mergeCell ref="AA177:AA178"/>
    <mergeCell ref="AB177:AB178"/>
    <mergeCell ref="AC177:AC178"/>
    <mergeCell ref="AD177:AD178"/>
    <mergeCell ref="AE177:AE178"/>
    <mergeCell ref="AF177:AF178"/>
    <mergeCell ref="U177:U178"/>
    <mergeCell ref="V177:V178"/>
    <mergeCell ref="W177:W178"/>
    <mergeCell ref="X177:X178"/>
    <mergeCell ref="Y177:Y178"/>
    <mergeCell ref="Z177:Z178"/>
    <mergeCell ref="O177:O178"/>
    <mergeCell ref="P177:P178"/>
    <mergeCell ref="Q177:Q178"/>
    <mergeCell ref="R177:R178"/>
    <mergeCell ref="S177:S178"/>
    <mergeCell ref="T177:T178"/>
    <mergeCell ref="I177:I178"/>
    <mergeCell ref="J177:J178"/>
    <mergeCell ref="K177:K178"/>
    <mergeCell ref="L177:L178"/>
    <mergeCell ref="M177:M178"/>
    <mergeCell ref="N177:N178"/>
    <mergeCell ref="AE175:AE176"/>
    <mergeCell ref="AF175:AF176"/>
    <mergeCell ref="AG175:AG176"/>
    <mergeCell ref="B177:B178"/>
    <mergeCell ref="C177:C178"/>
    <mergeCell ref="D177:D178"/>
    <mergeCell ref="E177:E178"/>
    <mergeCell ref="F177:F178"/>
    <mergeCell ref="G177:G178"/>
    <mergeCell ref="H177:H178"/>
    <mergeCell ref="Y175:Y176"/>
    <mergeCell ref="Z175:Z176"/>
    <mergeCell ref="AA175:AA176"/>
    <mergeCell ref="AB175:AB176"/>
    <mergeCell ref="AC175:AC176"/>
    <mergeCell ref="AD175:AD176"/>
    <mergeCell ref="S175:S176"/>
    <mergeCell ref="T175:T176"/>
    <mergeCell ref="U175:U176"/>
    <mergeCell ref="V175:V176"/>
    <mergeCell ref="W175:W176"/>
    <mergeCell ref="X175:X176"/>
    <mergeCell ref="M175:M176"/>
    <mergeCell ref="N175:N176"/>
    <mergeCell ref="O175:O176"/>
    <mergeCell ref="P175:P176"/>
    <mergeCell ref="Q175:Q176"/>
    <mergeCell ref="R175:R176"/>
    <mergeCell ref="G175:G176"/>
    <mergeCell ref="H175:H176"/>
    <mergeCell ref="I175:I176"/>
    <mergeCell ref="J175:J176"/>
    <mergeCell ref="K175:K176"/>
    <mergeCell ref="L175:L176"/>
    <mergeCell ref="AC173:AC174"/>
    <mergeCell ref="AD173:AD174"/>
    <mergeCell ref="AE173:AE174"/>
    <mergeCell ref="AF173:AF174"/>
    <mergeCell ref="AG173:AG174"/>
    <mergeCell ref="B175:B176"/>
    <mergeCell ref="C175:C176"/>
    <mergeCell ref="D175:D176"/>
    <mergeCell ref="E175:E176"/>
    <mergeCell ref="F175:F176"/>
    <mergeCell ref="W173:W174"/>
    <mergeCell ref="X173:X174"/>
    <mergeCell ref="Y173:Y174"/>
    <mergeCell ref="Z173:Z174"/>
    <mergeCell ref="AA173:AA174"/>
    <mergeCell ref="AB173:AB174"/>
    <mergeCell ref="Q173:Q174"/>
    <mergeCell ref="R173:R174"/>
    <mergeCell ref="S173:S174"/>
    <mergeCell ref="T173:T174"/>
    <mergeCell ref="U173:U174"/>
    <mergeCell ref="V173:V174"/>
    <mergeCell ref="K173:K174"/>
    <mergeCell ref="L173:L174"/>
    <mergeCell ref="M173:M174"/>
    <mergeCell ref="N173:N174"/>
    <mergeCell ref="O173:O174"/>
    <mergeCell ref="P173:P174"/>
    <mergeCell ref="C169:AI169"/>
    <mergeCell ref="B173:B174"/>
    <mergeCell ref="C173:C174"/>
    <mergeCell ref="D173:D174"/>
    <mergeCell ref="E173:E174"/>
    <mergeCell ref="F173:F174"/>
    <mergeCell ref="G173:G174"/>
    <mergeCell ref="H173:H174"/>
    <mergeCell ref="I173:I174"/>
    <mergeCell ref="J173:J174"/>
    <mergeCell ref="AB161:AB162"/>
    <mergeCell ref="AC161:AC162"/>
    <mergeCell ref="AD161:AD162"/>
    <mergeCell ref="AE161:AE162"/>
    <mergeCell ref="AF161:AF162"/>
    <mergeCell ref="AG161:AG162"/>
    <mergeCell ref="V161:V162"/>
    <mergeCell ref="W161:W162"/>
    <mergeCell ref="X161:X162"/>
    <mergeCell ref="Y161:Y162"/>
    <mergeCell ref="Z161:Z162"/>
    <mergeCell ref="AA161:AA162"/>
    <mergeCell ref="P161:P162"/>
    <mergeCell ref="Q161:Q162"/>
    <mergeCell ref="R161:R162"/>
    <mergeCell ref="S161:S162"/>
    <mergeCell ref="T161:T162"/>
    <mergeCell ref="U161:U162"/>
    <mergeCell ref="J161:J162"/>
    <mergeCell ref="K161:K162"/>
    <mergeCell ref="L161:L162"/>
    <mergeCell ref="M161:M162"/>
    <mergeCell ref="N161:N162"/>
    <mergeCell ref="O161:O162"/>
    <mergeCell ref="AF159:AF160"/>
    <mergeCell ref="AG159:AG160"/>
    <mergeCell ref="B161:B162"/>
    <mergeCell ref="C161:C162"/>
    <mergeCell ref="D161:D162"/>
    <mergeCell ref="E161:E162"/>
    <mergeCell ref="F161:F162"/>
    <mergeCell ref="G161:G162"/>
    <mergeCell ref="H161:H162"/>
    <mergeCell ref="I161:I162"/>
    <mergeCell ref="Z159:Z160"/>
    <mergeCell ref="AA159:AA160"/>
    <mergeCell ref="AB159:AB160"/>
    <mergeCell ref="AC159:AC160"/>
    <mergeCell ref="AD159:AD160"/>
    <mergeCell ref="AE159:AE160"/>
    <mergeCell ref="T159:T160"/>
    <mergeCell ref="U159:U160"/>
    <mergeCell ref="V159:V160"/>
    <mergeCell ref="W159:W160"/>
    <mergeCell ref="X159:X160"/>
    <mergeCell ref="Y159:Y160"/>
    <mergeCell ref="N159:N160"/>
    <mergeCell ref="O159:O160"/>
    <mergeCell ref="P159:P160"/>
    <mergeCell ref="Q159:Q160"/>
    <mergeCell ref="R159:R160"/>
    <mergeCell ref="S159:S160"/>
    <mergeCell ref="H159:H160"/>
    <mergeCell ref="I159:I160"/>
    <mergeCell ref="J159:J160"/>
    <mergeCell ref="K159:K160"/>
    <mergeCell ref="L159:L160"/>
    <mergeCell ref="M159:M160"/>
    <mergeCell ref="B159:B160"/>
    <mergeCell ref="C159:C160"/>
    <mergeCell ref="D159:D160"/>
    <mergeCell ref="E159:E160"/>
    <mergeCell ref="F159:F160"/>
    <mergeCell ref="G159:G160"/>
    <mergeCell ref="AB157:AB158"/>
    <mergeCell ref="AC157:AC158"/>
    <mergeCell ref="AD157:AD158"/>
    <mergeCell ref="AE157:AE158"/>
    <mergeCell ref="AF157:AF158"/>
    <mergeCell ref="AG157:AG158"/>
    <mergeCell ref="V157:V158"/>
    <mergeCell ref="W157:W158"/>
    <mergeCell ref="X157:X158"/>
    <mergeCell ref="Y157:Y158"/>
    <mergeCell ref="Z157:Z158"/>
    <mergeCell ref="AA157:AA158"/>
    <mergeCell ref="P157:P158"/>
    <mergeCell ref="Q157:Q158"/>
    <mergeCell ref="R157:R158"/>
    <mergeCell ref="S157:S158"/>
    <mergeCell ref="T157:T158"/>
    <mergeCell ref="U157:U158"/>
    <mergeCell ref="J157:J158"/>
    <mergeCell ref="K157:K158"/>
    <mergeCell ref="L157:L158"/>
    <mergeCell ref="M157:M158"/>
    <mergeCell ref="N157:N158"/>
    <mergeCell ref="O157:O158"/>
    <mergeCell ref="AG145:AG146"/>
    <mergeCell ref="C153:AI153"/>
    <mergeCell ref="B157:B158"/>
    <mergeCell ref="C157:C158"/>
    <mergeCell ref="D157:D158"/>
    <mergeCell ref="E157:E158"/>
    <mergeCell ref="F157:F158"/>
    <mergeCell ref="G157:G158"/>
    <mergeCell ref="H157:H158"/>
    <mergeCell ref="I157:I158"/>
    <mergeCell ref="AA145:AA146"/>
    <mergeCell ref="AB145:AB146"/>
    <mergeCell ref="AC145:AC146"/>
    <mergeCell ref="AD145:AD146"/>
    <mergeCell ref="AE145:AE146"/>
    <mergeCell ref="AF145:AF146"/>
    <mergeCell ref="U145:U146"/>
    <mergeCell ref="V145:V146"/>
    <mergeCell ref="W145:W146"/>
    <mergeCell ref="X145:X146"/>
    <mergeCell ref="Y145:Y146"/>
    <mergeCell ref="Z145:Z146"/>
    <mergeCell ref="O145:O146"/>
    <mergeCell ref="P145:P146"/>
    <mergeCell ref="Q145:Q146"/>
    <mergeCell ref="R145:R146"/>
    <mergeCell ref="S145:S146"/>
    <mergeCell ref="T145:T146"/>
    <mergeCell ref="I145:I146"/>
    <mergeCell ref="J145:J146"/>
    <mergeCell ref="K145:K146"/>
    <mergeCell ref="L145:L146"/>
    <mergeCell ref="M145:M146"/>
    <mergeCell ref="N145:N146"/>
    <mergeCell ref="AE143:AE144"/>
    <mergeCell ref="AF143:AF144"/>
    <mergeCell ref="AG143:AG144"/>
    <mergeCell ref="B145:B146"/>
    <mergeCell ref="C145:C146"/>
    <mergeCell ref="D145:D146"/>
    <mergeCell ref="E145:E146"/>
    <mergeCell ref="F145:F146"/>
    <mergeCell ref="G145:G146"/>
    <mergeCell ref="H145:H146"/>
    <mergeCell ref="Y143:Y144"/>
    <mergeCell ref="Z143:Z144"/>
    <mergeCell ref="AA143:AA144"/>
    <mergeCell ref="AB143:AB144"/>
    <mergeCell ref="AC143:AC144"/>
    <mergeCell ref="AD143:AD144"/>
    <mergeCell ref="S143:S144"/>
    <mergeCell ref="T143:T144"/>
    <mergeCell ref="U143:U144"/>
    <mergeCell ref="V143:V144"/>
    <mergeCell ref="W143:W144"/>
    <mergeCell ref="X143:X144"/>
    <mergeCell ref="M143:M144"/>
    <mergeCell ref="N143:N144"/>
    <mergeCell ref="O143:O144"/>
    <mergeCell ref="P143:P144"/>
    <mergeCell ref="Q143:Q144"/>
    <mergeCell ref="R143:R144"/>
    <mergeCell ref="G143:G144"/>
    <mergeCell ref="H143:H144"/>
    <mergeCell ref="I143:I144"/>
    <mergeCell ref="J143:J144"/>
    <mergeCell ref="K143:K144"/>
    <mergeCell ref="L143:L144"/>
    <mergeCell ref="AC141:AC142"/>
    <mergeCell ref="AD141:AD142"/>
    <mergeCell ref="AE141:AE142"/>
    <mergeCell ref="AF141:AF142"/>
    <mergeCell ref="AG141:AG142"/>
    <mergeCell ref="B143:B144"/>
    <mergeCell ref="C143:C144"/>
    <mergeCell ref="D143:D144"/>
    <mergeCell ref="E143:E144"/>
    <mergeCell ref="F143:F144"/>
    <mergeCell ref="W141:W142"/>
    <mergeCell ref="X141:X142"/>
    <mergeCell ref="Y141:Y142"/>
    <mergeCell ref="Z141:Z142"/>
    <mergeCell ref="AA141:AA142"/>
    <mergeCell ref="AB141:AB142"/>
    <mergeCell ref="Q141:Q142"/>
    <mergeCell ref="R141:R142"/>
    <mergeCell ref="S141:S142"/>
    <mergeCell ref="T141:T142"/>
    <mergeCell ref="U141:U142"/>
    <mergeCell ref="V141:V142"/>
    <mergeCell ref="K141:K142"/>
    <mergeCell ref="L141:L142"/>
    <mergeCell ref="M141:M142"/>
    <mergeCell ref="N141:N142"/>
    <mergeCell ref="O141:O142"/>
    <mergeCell ref="P141:P142"/>
    <mergeCell ref="C137:AI137"/>
    <mergeCell ref="B141:B142"/>
    <mergeCell ref="C141:C142"/>
    <mergeCell ref="D141:D142"/>
    <mergeCell ref="E141:E142"/>
    <mergeCell ref="F141:F142"/>
    <mergeCell ref="G141:G142"/>
    <mergeCell ref="H141:H142"/>
    <mergeCell ref="I141:I142"/>
    <mergeCell ref="J141:J142"/>
    <mergeCell ref="AB129:AB130"/>
    <mergeCell ref="AC129:AC130"/>
    <mergeCell ref="AD129:AD130"/>
    <mergeCell ref="AE129:AE130"/>
    <mergeCell ref="AF129:AF130"/>
    <mergeCell ref="AG129:AG130"/>
    <mergeCell ref="V129:V130"/>
    <mergeCell ref="W129:W130"/>
    <mergeCell ref="X129:X130"/>
    <mergeCell ref="Y129:Y130"/>
    <mergeCell ref="Z129:Z130"/>
    <mergeCell ref="AA129:AA130"/>
    <mergeCell ref="P129:P130"/>
    <mergeCell ref="Q129:Q130"/>
    <mergeCell ref="R129:R130"/>
    <mergeCell ref="S129:S130"/>
    <mergeCell ref="T129:T130"/>
    <mergeCell ref="U129:U130"/>
    <mergeCell ref="J129:J130"/>
    <mergeCell ref="K129:K130"/>
    <mergeCell ref="L129:L130"/>
    <mergeCell ref="M129:M130"/>
    <mergeCell ref="N129:N130"/>
    <mergeCell ref="O129:O130"/>
    <mergeCell ref="AF127:AF128"/>
    <mergeCell ref="AG127:AG128"/>
    <mergeCell ref="B129:B130"/>
    <mergeCell ref="C129:C130"/>
    <mergeCell ref="D129:D130"/>
    <mergeCell ref="E129:E130"/>
    <mergeCell ref="F129:F130"/>
    <mergeCell ref="G129:G130"/>
    <mergeCell ref="H129:H130"/>
    <mergeCell ref="I129:I130"/>
    <mergeCell ref="Z127:Z128"/>
    <mergeCell ref="AA127:AA128"/>
    <mergeCell ref="AB127:AB128"/>
    <mergeCell ref="AC127:AC128"/>
    <mergeCell ref="AD127:AD128"/>
    <mergeCell ref="AE127:AE128"/>
    <mergeCell ref="T127:T128"/>
    <mergeCell ref="U127:U128"/>
    <mergeCell ref="V127:V128"/>
    <mergeCell ref="W127:W128"/>
    <mergeCell ref="X127:X128"/>
    <mergeCell ref="Y127:Y128"/>
    <mergeCell ref="N127:N128"/>
    <mergeCell ref="O127:O128"/>
    <mergeCell ref="P127:P128"/>
    <mergeCell ref="Q127:Q128"/>
    <mergeCell ref="R127:R128"/>
    <mergeCell ref="S127:S128"/>
    <mergeCell ref="H127:H128"/>
    <mergeCell ref="I127:I128"/>
    <mergeCell ref="J127:J128"/>
    <mergeCell ref="K127:K128"/>
    <mergeCell ref="L127:L128"/>
    <mergeCell ref="M127:M128"/>
    <mergeCell ref="B127:B128"/>
    <mergeCell ref="C127:C128"/>
    <mergeCell ref="D127:D128"/>
    <mergeCell ref="E127:E128"/>
    <mergeCell ref="F127:F128"/>
    <mergeCell ref="G127:G128"/>
    <mergeCell ref="AB125:AB126"/>
    <mergeCell ref="AC125:AC126"/>
    <mergeCell ref="AD125:AD126"/>
    <mergeCell ref="AE125:AE126"/>
    <mergeCell ref="AF125:AF126"/>
    <mergeCell ref="AG125:AG126"/>
    <mergeCell ref="V125:V126"/>
    <mergeCell ref="W125:W126"/>
    <mergeCell ref="X125:X126"/>
    <mergeCell ref="Y125:Y126"/>
    <mergeCell ref="Z125:Z126"/>
    <mergeCell ref="AA125:AA126"/>
    <mergeCell ref="P125:P126"/>
    <mergeCell ref="Q125:Q126"/>
    <mergeCell ref="R125:R126"/>
    <mergeCell ref="S125:S126"/>
    <mergeCell ref="T125:T126"/>
    <mergeCell ref="U125:U126"/>
    <mergeCell ref="J125:J126"/>
    <mergeCell ref="K125:K126"/>
    <mergeCell ref="L125:L126"/>
    <mergeCell ref="M125:M126"/>
    <mergeCell ref="N125:N126"/>
    <mergeCell ref="O125:O126"/>
    <mergeCell ref="AG113:AG114"/>
    <mergeCell ref="C121:AI121"/>
    <mergeCell ref="B125:B126"/>
    <mergeCell ref="C125:C126"/>
    <mergeCell ref="D125:D126"/>
    <mergeCell ref="E125:E126"/>
    <mergeCell ref="F125:F126"/>
    <mergeCell ref="G125:G126"/>
    <mergeCell ref="H125:H126"/>
    <mergeCell ref="I125:I126"/>
    <mergeCell ref="AA113:AA114"/>
    <mergeCell ref="AB113:AB114"/>
    <mergeCell ref="AC113:AC114"/>
    <mergeCell ref="AD113:AD114"/>
    <mergeCell ref="AE113:AE114"/>
    <mergeCell ref="AF113:AF114"/>
    <mergeCell ref="U113:U114"/>
    <mergeCell ref="V113:V114"/>
    <mergeCell ref="W113:W114"/>
    <mergeCell ref="X113:X114"/>
    <mergeCell ref="Y113:Y114"/>
    <mergeCell ref="Z113:Z114"/>
    <mergeCell ref="O113:O114"/>
    <mergeCell ref="P113:P114"/>
    <mergeCell ref="Q113:Q114"/>
    <mergeCell ref="R113:R114"/>
    <mergeCell ref="S113:S114"/>
    <mergeCell ref="T113:T114"/>
    <mergeCell ref="I113:I114"/>
    <mergeCell ref="J113:J114"/>
    <mergeCell ref="K113:K114"/>
    <mergeCell ref="L113:L114"/>
    <mergeCell ref="M113:M114"/>
    <mergeCell ref="N113:N114"/>
    <mergeCell ref="AE111:AE112"/>
    <mergeCell ref="AF111:AF112"/>
    <mergeCell ref="AG111:AG112"/>
    <mergeCell ref="B113:B114"/>
    <mergeCell ref="C113:C114"/>
    <mergeCell ref="D113:D114"/>
    <mergeCell ref="E113:E114"/>
    <mergeCell ref="F113:F114"/>
    <mergeCell ref="G113:G114"/>
    <mergeCell ref="H113:H114"/>
    <mergeCell ref="Y111:Y112"/>
    <mergeCell ref="Z111:Z112"/>
    <mergeCell ref="AA111:AA112"/>
    <mergeCell ref="AB111:AB112"/>
    <mergeCell ref="AC111:AC112"/>
    <mergeCell ref="AD111:AD112"/>
    <mergeCell ref="S111:S112"/>
    <mergeCell ref="T111:T112"/>
    <mergeCell ref="U111:U112"/>
    <mergeCell ref="V111:V112"/>
    <mergeCell ref="W111:W112"/>
    <mergeCell ref="X111:X112"/>
    <mergeCell ref="M111:M112"/>
    <mergeCell ref="N111:N112"/>
    <mergeCell ref="O111:O112"/>
    <mergeCell ref="P111:P112"/>
    <mergeCell ref="Q111:Q112"/>
    <mergeCell ref="R111:R112"/>
    <mergeCell ref="G111:G112"/>
    <mergeCell ref="H111:H112"/>
    <mergeCell ref="I111:I112"/>
    <mergeCell ref="J111:J112"/>
    <mergeCell ref="K111:K112"/>
    <mergeCell ref="L111:L112"/>
    <mergeCell ref="AC109:AC110"/>
    <mergeCell ref="AD109:AD110"/>
    <mergeCell ref="AE109:AE110"/>
    <mergeCell ref="AF109:AF110"/>
    <mergeCell ref="AG109:AG110"/>
    <mergeCell ref="B111:B112"/>
    <mergeCell ref="C111:C112"/>
    <mergeCell ref="D111:D112"/>
    <mergeCell ref="E111:E112"/>
    <mergeCell ref="F111:F112"/>
    <mergeCell ref="W109:W110"/>
    <mergeCell ref="X109:X110"/>
    <mergeCell ref="Y109:Y110"/>
    <mergeCell ref="Z109:Z110"/>
    <mergeCell ref="AA109:AA110"/>
    <mergeCell ref="AB109:AB110"/>
    <mergeCell ref="Q109:Q110"/>
    <mergeCell ref="R109:R110"/>
    <mergeCell ref="S109:S110"/>
    <mergeCell ref="T109:T110"/>
    <mergeCell ref="U109:U110"/>
    <mergeCell ref="V109:V110"/>
    <mergeCell ref="K109:K110"/>
    <mergeCell ref="L109:L110"/>
    <mergeCell ref="M109:M110"/>
    <mergeCell ref="N109:N110"/>
    <mergeCell ref="O109:O110"/>
    <mergeCell ref="P109:P110"/>
    <mergeCell ref="C105:AI105"/>
    <mergeCell ref="B109:B110"/>
    <mergeCell ref="C109:C110"/>
    <mergeCell ref="D109:D110"/>
    <mergeCell ref="E109:E110"/>
    <mergeCell ref="F109:F110"/>
    <mergeCell ref="G109:G110"/>
    <mergeCell ref="H109:H110"/>
    <mergeCell ref="I109:I110"/>
    <mergeCell ref="J109:J110"/>
    <mergeCell ref="AB97:AB98"/>
    <mergeCell ref="AC97:AC98"/>
    <mergeCell ref="AD97:AD98"/>
    <mergeCell ref="AE97:AE98"/>
    <mergeCell ref="AF97:AF98"/>
    <mergeCell ref="AG97:AG98"/>
    <mergeCell ref="V97:V98"/>
    <mergeCell ref="W97:W98"/>
    <mergeCell ref="X97:X98"/>
    <mergeCell ref="Y97:Y98"/>
    <mergeCell ref="Z97:Z98"/>
    <mergeCell ref="AA97:AA98"/>
    <mergeCell ref="P97:P98"/>
    <mergeCell ref="Q97:Q98"/>
    <mergeCell ref="R97:R98"/>
    <mergeCell ref="S97:S98"/>
    <mergeCell ref="T97:T98"/>
    <mergeCell ref="U97:U98"/>
    <mergeCell ref="J97:J98"/>
    <mergeCell ref="K97:K98"/>
    <mergeCell ref="L97:L98"/>
    <mergeCell ref="M97:M98"/>
    <mergeCell ref="N97:N98"/>
    <mergeCell ref="O97:O98"/>
    <mergeCell ref="AF95:AF96"/>
    <mergeCell ref="AG95:AG96"/>
    <mergeCell ref="B97:B98"/>
    <mergeCell ref="C97:C98"/>
    <mergeCell ref="D97:D98"/>
    <mergeCell ref="E97:E98"/>
    <mergeCell ref="F97:F98"/>
    <mergeCell ref="G97:G98"/>
    <mergeCell ref="H97:H98"/>
    <mergeCell ref="I97:I98"/>
    <mergeCell ref="Z95:Z96"/>
    <mergeCell ref="AA95:AA96"/>
    <mergeCell ref="AB95:AB96"/>
    <mergeCell ref="AC95:AC96"/>
    <mergeCell ref="AD95:AD96"/>
    <mergeCell ref="AE95:AE96"/>
    <mergeCell ref="T95:T96"/>
    <mergeCell ref="U95:U96"/>
    <mergeCell ref="V95:V96"/>
    <mergeCell ref="W95:W96"/>
    <mergeCell ref="X95:X96"/>
    <mergeCell ref="Y95:Y96"/>
    <mergeCell ref="N95:N96"/>
    <mergeCell ref="O95:O96"/>
    <mergeCell ref="P95:P96"/>
    <mergeCell ref="Q95:Q96"/>
    <mergeCell ref="R95:R96"/>
    <mergeCell ref="S95:S96"/>
    <mergeCell ref="H95:H96"/>
    <mergeCell ref="I95:I96"/>
    <mergeCell ref="J95:J96"/>
    <mergeCell ref="K95:K96"/>
    <mergeCell ref="L95:L96"/>
    <mergeCell ref="M95:M96"/>
    <mergeCell ref="B95:B96"/>
    <mergeCell ref="C95:C96"/>
    <mergeCell ref="D95:D96"/>
    <mergeCell ref="E95:E96"/>
    <mergeCell ref="F95:F96"/>
    <mergeCell ref="G95:G96"/>
    <mergeCell ref="AB93:AB94"/>
    <mergeCell ref="AC93:AC94"/>
    <mergeCell ref="AD93:AD94"/>
    <mergeCell ref="AE93:AE94"/>
    <mergeCell ref="AF93:AF94"/>
    <mergeCell ref="AG93:AG94"/>
    <mergeCell ref="V93:V94"/>
    <mergeCell ref="W93:W94"/>
    <mergeCell ref="X93:X94"/>
    <mergeCell ref="Y93:Y94"/>
    <mergeCell ref="Z93:Z94"/>
    <mergeCell ref="AA93:AA94"/>
    <mergeCell ref="P93:P94"/>
    <mergeCell ref="Q93:Q94"/>
    <mergeCell ref="R93:R94"/>
    <mergeCell ref="S93:S94"/>
    <mergeCell ref="T93:T94"/>
    <mergeCell ref="U93:U94"/>
    <mergeCell ref="J93:J94"/>
    <mergeCell ref="K93:K94"/>
    <mergeCell ref="L93:L94"/>
    <mergeCell ref="M93:M94"/>
    <mergeCell ref="N93:N94"/>
    <mergeCell ref="O93:O94"/>
    <mergeCell ref="AG81:AG82"/>
    <mergeCell ref="C89:AI89"/>
    <mergeCell ref="B93:B94"/>
    <mergeCell ref="C93:C94"/>
    <mergeCell ref="D93:D94"/>
    <mergeCell ref="E93:E94"/>
    <mergeCell ref="F93:F94"/>
    <mergeCell ref="G93:G94"/>
    <mergeCell ref="H93:H94"/>
    <mergeCell ref="I93:I94"/>
    <mergeCell ref="AA81:AA82"/>
    <mergeCell ref="AB81:AB82"/>
    <mergeCell ref="AC81:AC82"/>
    <mergeCell ref="AD81:AD82"/>
    <mergeCell ref="AE81:AE82"/>
    <mergeCell ref="AF81:AF82"/>
    <mergeCell ref="U81:U82"/>
    <mergeCell ref="V81:V82"/>
    <mergeCell ref="W81:W82"/>
    <mergeCell ref="X81:X82"/>
    <mergeCell ref="Y81:Y82"/>
    <mergeCell ref="Z81:Z82"/>
    <mergeCell ref="O81:O82"/>
    <mergeCell ref="P81:P82"/>
    <mergeCell ref="Q81:Q82"/>
    <mergeCell ref="R81:R82"/>
    <mergeCell ref="S81:S82"/>
    <mergeCell ref="T81:T82"/>
    <mergeCell ref="I81:I82"/>
    <mergeCell ref="J81:J82"/>
    <mergeCell ref="K81:K82"/>
    <mergeCell ref="L81:L82"/>
    <mergeCell ref="M81:M82"/>
    <mergeCell ref="N81:N82"/>
    <mergeCell ref="AE79:AE80"/>
    <mergeCell ref="AF79:AF80"/>
    <mergeCell ref="AG79:AG80"/>
    <mergeCell ref="B81:B82"/>
    <mergeCell ref="C81:C82"/>
    <mergeCell ref="D81:D82"/>
    <mergeCell ref="E81:E82"/>
    <mergeCell ref="F81:F82"/>
    <mergeCell ref="G81:G82"/>
    <mergeCell ref="H81:H82"/>
    <mergeCell ref="Y79:Y80"/>
    <mergeCell ref="Z79:Z80"/>
    <mergeCell ref="AA79:AA80"/>
    <mergeCell ref="AB79:AB80"/>
    <mergeCell ref="AC79:AC80"/>
    <mergeCell ref="AD79:AD80"/>
    <mergeCell ref="S79:S80"/>
    <mergeCell ref="T79:T80"/>
    <mergeCell ref="U79:U80"/>
    <mergeCell ref="V79:V80"/>
    <mergeCell ref="W79:W80"/>
    <mergeCell ref="X79:X80"/>
    <mergeCell ref="M79:M80"/>
    <mergeCell ref="N79:N80"/>
    <mergeCell ref="O79:O80"/>
    <mergeCell ref="P79:P80"/>
    <mergeCell ref="Q79:Q80"/>
    <mergeCell ref="R79:R80"/>
    <mergeCell ref="G79:G80"/>
    <mergeCell ref="H79:H80"/>
    <mergeCell ref="I79:I80"/>
    <mergeCell ref="J79:J80"/>
    <mergeCell ref="K79:K80"/>
    <mergeCell ref="L79:L80"/>
    <mergeCell ref="AC77:AC78"/>
    <mergeCell ref="AD77:AD78"/>
    <mergeCell ref="AE77:AE78"/>
    <mergeCell ref="AF77:AF78"/>
    <mergeCell ref="AG77:AG78"/>
    <mergeCell ref="B79:B80"/>
    <mergeCell ref="C79:C80"/>
    <mergeCell ref="D79:D80"/>
    <mergeCell ref="E79:E80"/>
    <mergeCell ref="F79:F80"/>
    <mergeCell ref="W77:W78"/>
    <mergeCell ref="X77:X78"/>
    <mergeCell ref="Y77:Y78"/>
    <mergeCell ref="Z77:Z78"/>
    <mergeCell ref="AA77:AA78"/>
    <mergeCell ref="AB77:AB78"/>
    <mergeCell ref="Q77:Q78"/>
    <mergeCell ref="R77:R78"/>
    <mergeCell ref="S77:S78"/>
    <mergeCell ref="T77:T78"/>
    <mergeCell ref="U77:U78"/>
    <mergeCell ref="V77:V78"/>
    <mergeCell ref="K77:K78"/>
    <mergeCell ref="L77:L78"/>
    <mergeCell ref="M77:M78"/>
    <mergeCell ref="N77:N78"/>
    <mergeCell ref="O77:O78"/>
    <mergeCell ref="P77:P78"/>
    <mergeCell ref="C73:AI73"/>
    <mergeCell ref="B77:B78"/>
    <mergeCell ref="C77:C78"/>
    <mergeCell ref="D77:D78"/>
    <mergeCell ref="E77:E78"/>
    <mergeCell ref="F77:F78"/>
    <mergeCell ref="G77:G78"/>
    <mergeCell ref="H77:H78"/>
    <mergeCell ref="I77:I78"/>
    <mergeCell ref="J77:J78"/>
    <mergeCell ref="AB65:AB66"/>
    <mergeCell ref="AC65:AC66"/>
    <mergeCell ref="AD65:AD66"/>
    <mergeCell ref="AE65:AE66"/>
    <mergeCell ref="AF65:AF66"/>
    <mergeCell ref="AG65:AG66"/>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N65:N66"/>
    <mergeCell ref="O65:O66"/>
    <mergeCell ref="AF63:AF64"/>
    <mergeCell ref="AG63:AG64"/>
    <mergeCell ref="B65:B66"/>
    <mergeCell ref="C65:C66"/>
    <mergeCell ref="D65:D66"/>
    <mergeCell ref="E65:E66"/>
    <mergeCell ref="F65:F66"/>
    <mergeCell ref="G65:G66"/>
    <mergeCell ref="H65:H66"/>
    <mergeCell ref="I65:I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H63:H64"/>
    <mergeCell ref="I63:I64"/>
    <mergeCell ref="J63:J64"/>
    <mergeCell ref="K63:K64"/>
    <mergeCell ref="L63:L64"/>
    <mergeCell ref="M63:M64"/>
    <mergeCell ref="B63:B64"/>
    <mergeCell ref="C63:C64"/>
    <mergeCell ref="D63:D64"/>
    <mergeCell ref="E63:E64"/>
    <mergeCell ref="F63:F64"/>
    <mergeCell ref="G63:G64"/>
    <mergeCell ref="AB61:AB62"/>
    <mergeCell ref="AC61:AC62"/>
    <mergeCell ref="AD61:AD62"/>
    <mergeCell ref="AE61:AE62"/>
    <mergeCell ref="AF61:AF62"/>
    <mergeCell ref="AG61:AG62"/>
    <mergeCell ref="V61:V62"/>
    <mergeCell ref="W61:W62"/>
    <mergeCell ref="X61:X62"/>
    <mergeCell ref="Y61:Y62"/>
    <mergeCell ref="Z61:Z62"/>
    <mergeCell ref="AA61:AA62"/>
    <mergeCell ref="P61:P62"/>
    <mergeCell ref="Q61:Q62"/>
    <mergeCell ref="R61:R62"/>
    <mergeCell ref="S61:S62"/>
    <mergeCell ref="T61:T62"/>
    <mergeCell ref="U61:U62"/>
    <mergeCell ref="J61:J62"/>
    <mergeCell ref="K61:K62"/>
    <mergeCell ref="L61:L62"/>
    <mergeCell ref="M61:M62"/>
    <mergeCell ref="N61:N62"/>
    <mergeCell ref="O61:O62"/>
    <mergeCell ref="AG49:AG50"/>
    <mergeCell ref="C57:AI57"/>
    <mergeCell ref="B61:B62"/>
    <mergeCell ref="C61:C62"/>
    <mergeCell ref="D61:D62"/>
    <mergeCell ref="E61:E62"/>
    <mergeCell ref="F61:F62"/>
    <mergeCell ref="G61:G62"/>
    <mergeCell ref="H61:H62"/>
    <mergeCell ref="I61:I6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I49:I50"/>
    <mergeCell ref="J49:J50"/>
    <mergeCell ref="K49:K50"/>
    <mergeCell ref="L49:L50"/>
    <mergeCell ref="M49:M50"/>
    <mergeCell ref="N49:N50"/>
    <mergeCell ref="AE47:AE48"/>
    <mergeCell ref="AF47:AF48"/>
    <mergeCell ref="AG47:AG48"/>
    <mergeCell ref="B49:B50"/>
    <mergeCell ref="C49:C50"/>
    <mergeCell ref="D49:D50"/>
    <mergeCell ref="E49:E50"/>
    <mergeCell ref="F49:F50"/>
    <mergeCell ref="G49:G50"/>
    <mergeCell ref="H49:H50"/>
    <mergeCell ref="Y47:Y48"/>
    <mergeCell ref="Z47:Z48"/>
    <mergeCell ref="AA47:AA48"/>
    <mergeCell ref="AB47:AB48"/>
    <mergeCell ref="AC47:AC48"/>
    <mergeCell ref="AD47:AD48"/>
    <mergeCell ref="S47:S48"/>
    <mergeCell ref="T47:T48"/>
    <mergeCell ref="U47:U48"/>
    <mergeCell ref="V47:V48"/>
    <mergeCell ref="W47:W48"/>
    <mergeCell ref="X47:X48"/>
    <mergeCell ref="M47:M48"/>
    <mergeCell ref="N47:N48"/>
    <mergeCell ref="O47:O48"/>
    <mergeCell ref="P47:P48"/>
    <mergeCell ref="Q47:Q48"/>
    <mergeCell ref="R47:R48"/>
    <mergeCell ref="G47:G48"/>
    <mergeCell ref="H47:H48"/>
    <mergeCell ref="I47:I48"/>
    <mergeCell ref="J47:J48"/>
    <mergeCell ref="K47:K48"/>
    <mergeCell ref="L47:L48"/>
    <mergeCell ref="AC45:AC46"/>
    <mergeCell ref="AD45:AD46"/>
    <mergeCell ref="AE45:AE46"/>
    <mergeCell ref="AF45:AF46"/>
    <mergeCell ref="AG45:AG46"/>
    <mergeCell ref="B47:B48"/>
    <mergeCell ref="C47:C48"/>
    <mergeCell ref="D47:D48"/>
    <mergeCell ref="E47:E48"/>
    <mergeCell ref="F47:F48"/>
    <mergeCell ref="W45:W46"/>
    <mergeCell ref="X45:X46"/>
    <mergeCell ref="Y45:Y46"/>
    <mergeCell ref="Z45:Z46"/>
    <mergeCell ref="AA45:AA46"/>
    <mergeCell ref="AB45:AB46"/>
    <mergeCell ref="Q45:Q46"/>
    <mergeCell ref="R45:R46"/>
    <mergeCell ref="S45:S46"/>
    <mergeCell ref="T45:T46"/>
    <mergeCell ref="U45:U46"/>
    <mergeCell ref="V45:V46"/>
    <mergeCell ref="K45:K46"/>
    <mergeCell ref="L45:L46"/>
    <mergeCell ref="M45:M46"/>
    <mergeCell ref="N45:N46"/>
    <mergeCell ref="O45:O46"/>
    <mergeCell ref="P45:P46"/>
    <mergeCell ref="C41:AI41"/>
    <mergeCell ref="B45:B46"/>
    <mergeCell ref="C45:C46"/>
    <mergeCell ref="D45:D46"/>
    <mergeCell ref="E45:E46"/>
    <mergeCell ref="F45:F46"/>
    <mergeCell ref="G45:G46"/>
    <mergeCell ref="H45:H46"/>
    <mergeCell ref="I45:I46"/>
    <mergeCell ref="J45:J46"/>
    <mergeCell ref="AB33:AB34"/>
    <mergeCell ref="AC33:AC34"/>
    <mergeCell ref="AD33:AD34"/>
    <mergeCell ref="AE33:AE34"/>
    <mergeCell ref="AF33:AF34"/>
    <mergeCell ref="AG33:AG34"/>
    <mergeCell ref="V33:V34"/>
    <mergeCell ref="W33:W34"/>
    <mergeCell ref="X33:X34"/>
    <mergeCell ref="Y33:Y34"/>
    <mergeCell ref="Z33:Z34"/>
    <mergeCell ref="AA33:AA34"/>
    <mergeCell ref="P33:P34"/>
    <mergeCell ref="Q33:Q34"/>
    <mergeCell ref="R33:R34"/>
    <mergeCell ref="S33:S34"/>
    <mergeCell ref="T33:T34"/>
    <mergeCell ref="U33:U34"/>
    <mergeCell ref="J33:J34"/>
    <mergeCell ref="K33:K34"/>
    <mergeCell ref="L33:L34"/>
    <mergeCell ref="M33:M34"/>
    <mergeCell ref="N33:N34"/>
    <mergeCell ref="O33:O34"/>
    <mergeCell ref="AF31:AF32"/>
    <mergeCell ref="AG31:AG32"/>
    <mergeCell ref="B33:B34"/>
    <mergeCell ref="C33:C34"/>
    <mergeCell ref="D33:D34"/>
    <mergeCell ref="E33:E34"/>
    <mergeCell ref="F33:F34"/>
    <mergeCell ref="G33:G34"/>
    <mergeCell ref="H33:H34"/>
    <mergeCell ref="I33:I34"/>
    <mergeCell ref="Z31:Z32"/>
    <mergeCell ref="AA31:AA32"/>
    <mergeCell ref="AB31:AB32"/>
    <mergeCell ref="AC31:AC32"/>
    <mergeCell ref="AD31:AD32"/>
    <mergeCell ref="AE31:AE32"/>
    <mergeCell ref="T31:T32"/>
    <mergeCell ref="U31:U32"/>
    <mergeCell ref="V31:V32"/>
    <mergeCell ref="W31:W32"/>
    <mergeCell ref="X31:X32"/>
    <mergeCell ref="Y31:Y32"/>
    <mergeCell ref="N31:N32"/>
    <mergeCell ref="O31:O32"/>
    <mergeCell ref="P31:P32"/>
    <mergeCell ref="Q31:Q32"/>
    <mergeCell ref="R31:R32"/>
    <mergeCell ref="S31:S32"/>
    <mergeCell ref="H31:H32"/>
    <mergeCell ref="I31:I32"/>
    <mergeCell ref="AC29:AC30"/>
    <mergeCell ref="AD29:AD30"/>
    <mergeCell ref="AE29:AE30"/>
    <mergeCell ref="AF29:AF30"/>
    <mergeCell ref="AG29:AG30"/>
    <mergeCell ref="V29:V30"/>
    <mergeCell ref="W29:W30"/>
    <mergeCell ref="X29:X30"/>
    <mergeCell ref="Y29:Y30"/>
    <mergeCell ref="Z29:Z30"/>
    <mergeCell ref="AA29:AA30"/>
    <mergeCell ref="P29:P30"/>
    <mergeCell ref="Q29:Q30"/>
    <mergeCell ref="R29:R30"/>
    <mergeCell ref="S29:S30"/>
    <mergeCell ref="T29:T30"/>
    <mergeCell ref="U29:U30"/>
    <mergeCell ref="Q17:Q18"/>
    <mergeCell ref="R17:R18"/>
    <mergeCell ref="S17:S18"/>
    <mergeCell ref="T17:T18"/>
    <mergeCell ref="I17:I18"/>
    <mergeCell ref="J17:J18"/>
    <mergeCell ref="J31:J32"/>
    <mergeCell ref="K31:K32"/>
    <mergeCell ref="L31:L32"/>
    <mergeCell ref="M31:M32"/>
    <mergeCell ref="B31:B32"/>
    <mergeCell ref="C31:C32"/>
    <mergeCell ref="D31:D32"/>
    <mergeCell ref="E31:E32"/>
    <mergeCell ref="F31:F32"/>
    <mergeCell ref="G31:G32"/>
    <mergeCell ref="AB29:AB30"/>
    <mergeCell ref="J29:J30"/>
    <mergeCell ref="K29:K30"/>
    <mergeCell ref="L29:L30"/>
    <mergeCell ref="M29:M30"/>
    <mergeCell ref="M15:M16"/>
    <mergeCell ref="N15:N16"/>
    <mergeCell ref="O15:O16"/>
    <mergeCell ref="P15:P16"/>
    <mergeCell ref="Q15:Q16"/>
    <mergeCell ref="R15:R16"/>
    <mergeCell ref="N29:N30"/>
    <mergeCell ref="O29:O30"/>
    <mergeCell ref="AG17:AG18"/>
    <mergeCell ref="C25:AI25"/>
    <mergeCell ref="B29:B30"/>
    <mergeCell ref="C29:C30"/>
    <mergeCell ref="D29:D30"/>
    <mergeCell ref="E29:E30"/>
    <mergeCell ref="F29:F30"/>
    <mergeCell ref="G29:G30"/>
    <mergeCell ref="H29:H30"/>
    <mergeCell ref="I29:I30"/>
    <mergeCell ref="AA17:AA18"/>
    <mergeCell ref="AB17:AB18"/>
    <mergeCell ref="AC17:AC18"/>
    <mergeCell ref="AD17:AD18"/>
    <mergeCell ref="AE17:AE18"/>
    <mergeCell ref="AF17:AF18"/>
    <mergeCell ref="U17:U18"/>
    <mergeCell ref="V17:V18"/>
    <mergeCell ref="W17:W18"/>
    <mergeCell ref="X17:X18"/>
    <mergeCell ref="Y17:Y18"/>
    <mergeCell ref="Z17:Z18"/>
    <mergeCell ref="O17:O18"/>
    <mergeCell ref="P17:P18"/>
    <mergeCell ref="U13:U14"/>
    <mergeCell ref="V13:V14"/>
    <mergeCell ref="K13:K14"/>
    <mergeCell ref="L13:L14"/>
    <mergeCell ref="M13:M14"/>
    <mergeCell ref="N13:N14"/>
    <mergeCell ref="K17:K18"/>
    <mergeCell ref="L17:L18"/>
    <mergeCell ref="M17:M18"/>
    <mergeCell ref="N17:N18"/>
    <mergeCell ref="AE15:AE16"/>
    <mergeCell ref="AF15:AF16"/>
    <mergeCell ref="AG15:AG16"/>
    <mergeCell ref="B17:B18"/>
    <mergeCell ref="C17:C18"/>
    <mergeCell ref="D17:D18"/>
    <mergeCell ref="E17:E18"/>
    <mergeCell ref="F17:F18"/>
    <mergeCell ref="G17:G18"/>
    <mergeCell ref="H17:H18"/>
    <mergeCell ref="Y15:Y16"/>
    <mergeCell ref="Z15:Z16"/>
    <mergeCell ref="AA15:AA16"/>
    <mergeCell ref="AB15:AB16"/>
    <mergeCell ref="AC15:AC16"/>
    <mergeCell ref="AD15:AD16"/>
    <mergeCell ref="S15:S16"/>
    <mergeCell ref="T15:T16"/>
    <mergeCell ref="U15:U16"/>
    <mergeCell ref="V15:V16"/>
    <mergeCell ref="W15:W16"/>
    <mergeCell ref="X15:X16"/>
    <mergeCell ref="B5:E5"/>
    <mergeCell ref="G5:J5"/>
    <mergeCell ref="S5:T5"/>
    <mergeCell ref="U5:V5"/>
    <mergeCell ref="W5:X5"/>
    <mergeCell ref="Y5:Z5"/>
    <mergeCell ref="G15:G16"/>
    <mergeCell ref="H15:H16"/>
    <mergeCell ref="I15:I16"/>
    <mergeCell ref="J15:J16"/>
    <mergeCell ref="K15:K16"/>
    <mergeCell ref="L15:L16"/>
    <mergeCell ref="AC13:AC14"/>
    <mergeCell ref="AD13:AD14"/>
    <mergeCell ref="AE13:AE14"/>
    <mergeCell ref="AF13:AF14"/>
    <mergeCell ref="AG13:AG14"/>
    <mergeCell ref="B15:B16"/>
    <mergeCell ref="C15:C16"/>
    <mergeCell ref="D15:D16"/>
    <mergeCell ref="E15:E16"/>
    <mergeCell ref="F15:F16"/>
    <mergeCell ref="W13:W14"/>
    <mergeCell ref="X13:X14"/>
    <mergeCell ref="Y13:Y14"/>
    <mergeCell ref="Z13:Z14"/>
    <mergeCell ref="AA13:AA14"/>
    <mergeCell ref="AB13:AB14"/>
    <mergeCell ref="Q13:Q14"/>
    <mergeCell ref="R13:R14"/>
    <mergeCell ref="S13:S14"/>
    <mergeCell ref="T13:T14"/>
    <mergeCell ref="U3:V3"/>
    <mergeCell ref="W3:X3"/>
    <mergeCell ref="Y3:Z3"/>
    <mergeCell ref="AB3:AG3"/>
    <mergeCell ref="B4:E4"/>
    <mergeCell ref="S4:T4"/>
    <mergeCell ref="U4:V4"/>
    <mergeCell ref="W4:X4"/>
    <mergeCell ref="Y4:Z4"/>
    <mergeCell ref="AB4:AG4"/>
    <mergeCell ref="O13:O14"/>
    <mergeCell ref="P13:P14"/>
    <mergeCell ref="C9:AI9"/>
    <mergeCell ref="B13:B14"/>
    <mergeCell ref="C13:C14"/>
    <mergeCell ref="D13:D14"/>
    <mergeCell ref="E13:E14"/>
    <mergeCell ref="F13:F14"/>
    <mergeCell ref="G13:G14"/>
    <mergeCell ref="H13:H14"/>
    <mergeCell ref="I13:I14"/>
    <mergeCell ref="J13:J14"/>
    <mergeCell ref="AB5:AG5"/>
    <mergeCell ref="B6:E6"/>
    <mergeCell ref="G6:J6"/>
    <mergeCell ref="L6:N6"/>
    <mergeCell ref="P6:R6"/>
    <mergeCell ref="S6:T6"/>
    <mergeCell ref="U6:V6"/>
    <mergeCell ref="W6:X6"/>
    <mergeCell ref="Y6:Z6"/>
    <mergeCell ref="AB6:AG6"/>
  </mergeCells>
  <phoneticPr fontId="19"/>
  <conditionalFormatting sqref="C11:AG11">
    <cfRule type="expression" dxfId="1602" priority="89">
      <formula>OR(C11=0,C11=C11-DAY(C11)-WEEKDAY(C11-DAY(C11)-5,3)+7*2)</formula>
    </cfRule>
    <cfRule type="expression" dxfId="1601" priority="647">
      <formula>OR(C11=0,C11=C11-DAY(C11)-WEEKDAY(C11-DAY(C11)-5,3)+7*4)</formula>
    </cfRule>
  </conditionalFormatting>
  <conditionalFormatting sqref="C11:AG12">
    <cfRule type="expression" dxfId="1600" priority="694">
      <formula>WEEKDAY(C$11)=7</formula>
    </cfRule>
    <cfRule type="expression" dxfId="1599" priority="695">
      <formula>WEEKDAY(C$11)=1</formula>
    </cfRule>
  </conditionalFormatting>
  <conditionalFormatting sqref="C13:AG14">
    <cfRule type="cellIs" priority="648" operator="equal">
      <formula>"中止,夏休,冬休"</formula>
    </cfRule>
  </conditionalFormatting>
  <conditionalFormatting sqref="C15:AG18">
    <cfRule type="cellIs" dxfId="1598" priority="63" operator="equal">
      <formula>"雨"</formula>
    </cfRule>
    <cfRule type="cellIs" dxfId="1597" priority="64" operator="equal">
      <formula>"休"</formula>
    </cfRule>
  </conditionalFormatting>
  <conditionalFormatting sqref="C27:AG27">
    <cfRule type="expression" dxfId="1596" priority="88">
      <formula>OR(C27=0,C27=C27-DAY(C27)-WEEKDAY(C27-DAY(C27)-5,3)+7*2)</formula>
    </cfRule>
    <cfRule type="expression" dxfId="1595" priority="651">
      <formula>OR(C27=0,C27=C27-DAY(C27)-WEEKDAY(C27-DAY(C27)-5,3)+7*4)</formula>
    </cfRule>
  </conditionalFormatting>
  <conditionalFormatting sqref="C27:AG28">
    <cfRule type="expression" dxfId="1594" priority="691">
      <formula>WEEKDAY(C$27)=7</formula>
    </cfRule>
    <cfRule type="expression" dxfId="1593" priority="692">
      <formula>WEEKDAY(C$27)=1</formula>
    </cfRule>
  </conditionalFormatting>
  <conditionalFormatting sqref="C29:AG30">
    <cfRule type="cellIs" priority="644" operator="equal">
      <formula>"中止,夏休,冬休"</formula>
    </cfRule>
  </conditionalFormatting>
  <conditionalFormatting sqref="C31:AG34">
    <cfRule type="cellIs" dxfId="1592" priority="55" operator="equal">
      <formula>"雨"</formula>
    </cfRule>
    <cfRule type="cellIs" dxfId="1591" priority="56" operator="equal">
      <formula>"休"</formula>
    </cfRule>
  </conditionalFormatting>
  <conditionalFormatting sqref="C43:AG43">
    <cfRule type="expression" dxfId="1590" priority="87">
      <formula>OR(C43=0,C43=C43-DAY(C43)-WEEKDAY(C43-DAY(C43)-5,3)+7*2)</formula>
    </cfRule>
    <cfRule type="expression" dxfId="1589" priority="652">
      <formula>OR(C43=0,C43=C43-DAY(C43)-WEEKDAY(C43-DAY(C43)-5,3)+7*4)</formula>
    </cfRule>
  </conditionalFormatting>
  <conditionalFormatting sqref="C43:AG44">
    <cfRule type="expression" dxfId="1588" priority="689">
      <formula>WEEKDAY(C$43)=7</formula>
    </cfRule>
    <cfRule type="expression" dxfId="1587" priority="690">
      <formula>WEEKDAY(C$43)=1</formula>
    </cfRule>
  </conditionalFormatting>
  <conditionalFormatting sqref="C45:AG46">
    <cfRule type="cellIs" priority="640" operator="equal">
      <formula>"中止,夏休,冬休"</formula>
    </cfRule>
  </conditionalFormatting>
  <conditionalFormatting sqref="C47:AG50">
    <cfRule type="cellIs" dxfId="1586" priority="49" operator="equal">
      <formula>"雨"</formula>
    </cfRule>
    <cfRule type="cellIs" dxfId="1585" priority="50" operator="equal">
      <formula>"休"</formula>
    </cfRule>
  </conditionalFormatting>
  <conditionalFormatting sqref="C59:AG59">
    <cfRule type="expression" dxfId="1584" priority="86">
      <formula>OR(C59=0,C59=C59-DAY(C59)-WEEKDAY(C59-DAY(C59)-5,3)+7*2)</formula>
    </cfRule>
    <cfRule type="expression" dxfId="1583" priority="636">
      <formula>OR(C59=0,C59=C59-DAY(C59)-WEEKDAY(C59-DAY(C59)-5,3)+7*4)</formula>
    </cfRule>
  </conditionalFormatting>
  <conditionalFormatting sqref="C59:AG60">
    <cfRule type="expression" dxfId="1582" priority="687">
      <formula>WEEKDAY(C$59)=7</formula>
    </cfRule>
    <cfRule type="expression" dxfId="1581" priority="688">
      <formula>WEEKDAY(C$59)=1</formula>
    </cfRule>
  </conditionalFormatting>
  <conditionalFormatting sqref="C61:AG62">
    <cfRule type="cellIs" priority="637" operator="equal">
      <formula>"中止,夏休,冬休"</formula>
    </cfRule>
  </conditionalFormatting>
  <conditionalFormatting sqref="C63:AG66">
    <cfRule type="cellIs" dxfId="1580" priority="37" operator="equal">
      <formula>"雨"</formula>
    </cfRule>
    <cfRule type="cellIs" dxfId="1579" priority="38" operator="equal">
      <formula>"休"</formula>
    </cfRule>
  </conditionalFormatting>
  <conditionalFormatting sqref="C75:AG75">
    <cfRule type="expression" dxfId="1578" priority="85">
      <formula>OR(C75=0,C75=C75-DAY(C75)-WEEKDAY(C75-DAY(C75)-5,3)+7*2)</formula>
    </cfRule>
    <cfRule type="expression" dxfId="1577" priority="632">
      <formula>OR(C75=0,C75=C75-DAY(C75)-WEEKDAY(C75-DAY(C75)-5,3)+7*4)</formula>
    </cfRule>
  </conditionalFormatting>
  <conditionalFormatting sqref="C75:AG76">
    <cfRule type="expression" dxfId="1576" priority="685">
      <formula>WEEKDAY(C$75)=7</formula>
    </cfRule>
    <cfRule type="expression" dxfId="1575" priority="686">
      <formula>WEEKDAY(C$75)=1</formula>
    </cfRule>
  </conditionalFormatting>
  <conditionalFormatting sqref="C77:AG78">
    <cfRule type="cellIs" priority="633" operator="equal">
      <formula>"中止,夏休,冬休"</formula>
    </cfRule>
  </conditionalFormatting>
  <conditionalFormatting sqref="C79:AG82">
    <cfRule type="cellIs" dxfId="1574" priority="29" operator="equal">
      <formula>"雨"</formula>
    </cfRule>
    <cfRule type="cellIs" dxfId="1573" priority="30" operator="equal">
      <formula>"休"</formula>
    </cfRule>
  </conditionalFormatting>
  <conditionalFormatting sqref="C91:AG91">
    <cfRule type="expression" dxfId="1572" priority="84">
      <formula>OR(C91=0,C91=C91-DAY(C91)-WEEKDAY(C91-DAY(C91)-5,3)+7*2)</formula>
    </cfRule>
    <cfRule type="expression" dxfId="1571" priority="628">
      <formula>OR(C91=0,C91=C91-DAY(C91)-WEEKDAY(C91-DAY(C91)-5,3)+7*4)</formula>
    </cfRule>
  </conditionalFormatting>
  <conditionalFormatting sqref="C91:AG92">
    <cfRule type="expression" dxfId="1570" priority="683">
      <formula>WEEKDAY(C$91)=7</formula>
    </cfRule>
    <cfRule type="expression" dxfId="1569" priority="684">
      <formula>WEEKDAY(C$91)=1</formula>
    </cfRule>
  </conditionalFormatting>
  <conditionalFormatting sqref="C93:AG94">
    <cfRule type="cellIs" priority="629" operator="equal">
      <formula>"中止,夏休,冬休"</formula>
    </cfRule>
  </conditionalFormatting>
  <conditionalFormatting sqref="C95:AG98">
    <cfRule type="cellIs" dxfId="1568" priority="23" operator="equal">
      <formula>"雨"</formula>
    </cfRule>
    <cfRule type="cellIs" dxfId="1567" priority="24" operator="equal">
      <formula>"休"</formula>
    </cfRule>
  </conditionalFormatting>
  <conditionalFormatting sqref="C107:AG107">
    <cfRule type="expression" dxfId="1566" priority="83">
      <formula>OR(C107=0,C107=C107-DAY(C107)-WEEKDAY(C107-DAY(C107)-5,3)+7*2)</formula>
    </cfRule>
    <cfRule type="expression" dxfId="1565" priority="624">
      <formula>OR(C107=0,C107=C107-DAY(C107)-WEEKDAY(C107-DAY(C107)-5,3)+7*4)</formula>
    </cfRule>
  </conditionalFormatting>
  <conditionalFormatting sqref="C107:AG108">
    <cfRule type="expression" dxfId="1564" priority="681">
      <formula>WEEKDAY(C$107)=7</formula>
    </cfRule>
    <cfRule type="expression" dxfId="1563" priority="682">
      <formula>WEEKDAY(C$107)=1</formula>
    </cfRule>
  </conditionalFormatting>
  <conditionalFormatting sqref="C109:AG110">
    <cfRule type="cellIs" priority="625" operator="equal">
      <formula>"中止,夏休,冬休"</formula>
    </cfRule>
  </conditionalFormatting>
  <conditionalFormatting sqref="C111:AG114">
    <cfRule type="cellIs" dxfId="1562" priority="15" operator="equal">
      <formula>"雨"</formula>
    </cfRule>
    <cfRule type="cellIs" dxfId="1561" priority="16" operator="equal">
      <formula>"休"</formula>
    </cfRule>
  </conditionalFormatting>
  <conditionalFormatting sqref="C123:AG123">
    <cfRule type="expression" dxfId="1560" priority="82">
      <formula>OR(C123=0,C123=C123-DAY(C123)-WEEKDAY(C123-DAY(C123)-5,3)+7*2)</formula>
    </cfRule>
    <cfRule type="expression" dxfId="1559" priority="620">
      <formula>OR(C123=0,C123=C123-DAY(C123)-WEEKDAY(C123-DAY(C123)-5,3)+7*4)</formula>
    </cfRule>
  </conditionalFormatting>
  <conditionalFormatting sqref="C123:AG124">
    <cfRule type="expression" dxfId="1558" priority="679">
      <formula>WEEKDAY(C$123)=7</formula>
    </cfRule>
    <cfRule type="expression" dxfId="1557" priority="680">
      <formula>WEEKDAY(C$123)=1</formula>
    </cfRule>
  </conditionalFormatting>
  <conditionalFormatting sqref="C125:AG126">
    <cfRule type="cellIs" priority="621" operator="equal">
      <formula>"中止,夏休,冬休"</formula>
    </cfRule>
  </conditionalFormatting>
  <conditionalFormatting sqref="C127:AG130">
    <cfRule type="cellIs" dxfId="1556" priority="7" operator="equal">
      <formula>"雨"</formula>
    </cfRule>
    <cfRule type="cellIs" dxfId="1555" priority="8" operator="equal">
      <formula>"休"</formula>
    </cfRule>
  </conditionalFormatting>
  <conditionalFormatting sqref="C139:AG139">
    <cfRule type="expression" dxfId="1554" priority="81">
      <formula>OR(C139=0,C139=C139-DAY(C139)-WEEKDAY(C139-DAY(C139)-5,3)+7*2)</formula>
    </cfRule>
    <cfRule type="expression" dxfId="1553" priority="616">
      <formula>OR(C139=0,C139=C139-DAY(C139)-WEEKDAY(C139-DAY(C139)-5,3)+7*4)</formula>
    </cfRule>
  </conditionalFormatting>
  <conditionalFormatting sqref="C139:AG140">
    <cfRule type="expression" dxfId="1552" priority="677">
      <formula>WEEKDAY(C$139)=7</formula>
    </cfRule>
    <cfRule type="expression" dxfId="1551" priority="678">
      <formula>WEEKDAY(C$139)=1</formula>
    </cfRule>
  </conditionalFormatting>
  <conditionalFormatting sqref="C141:AG142">
    <cfRule type="cellIs" priority="617" operator="equal">
      <formula>"中止,夏休,冬休"</formula>
    </cfRule>
  </conditionalFormatting>
  <conditionalFormatting sqref="C143:AG146">
    <cfRule type="cellIs" dxfId="1550" priority="1" operator="equal">
      <formula>"雨"</formula>
    </cfRule>
    <cfRule type="cellIs" dxfId="1549" priority="2" operator="equal">
      <formula>"休"</formula>
    </cfRule>
  </conditionalFormatting>
  <conditionalFormatting sqref="C155:AG155">
    <cfRule type="expression" dxfId="1548" priority="80">
      <formula>OR(C155=0,C155=C155-DAY(C155)-WEEKDAY(C155-DAY(C155)-5,3)+7*2)</formula>
    </cfRule>
    <cfRule type="expression" dxfId="1547" priority="612">
      <formula>OR(C155=0,C155=C155-DAY(C155)-WEEKDAY(C155-DAY(C155)-5,3)+7*4)</formula>
    </cfRule>
  </conditionalFormatting>
  <conditionalFormatting sqref="C155:AG156">
    <cfRule type="expression" dxfId="1546" priority="675">
      <formula>WEEKDAY(C$155)=7</formula>
    </cfRule>
    <cfRule type="expression" dxfId="1545" priority="676">
      <formula>WEEKDAY(C$155)=1</formula>
    </cfRule>
  </conditionalFormatting>
  <conditionalFormatting sqref="C157:AG158">
    <cfRule type="cellIs" priority="613" operator="equal">
      <formula>"中止,夏休,冬休"</formula>
    </cfRule>
  </conditionalFormatting>
  <conditionalFormatting sqref="C159:AG162">
    <cfRule type="cellIs" dxfId="1544" priority="336" operator="equal">
      <formula>"雨"</formula>
    </cfRule>
    <cfRule type="cellIs" dxfId="1543" priority="337" operator="equal">
      <formula>"休"</formula>
    </cfRule>
  </conditionalFormatting>
  <conditionalFormatting sqref="C171:AG171">
    <cfRule type="expression" dxfId="1542" priority="79">
      <formula>OR(C171=0,C171=C171-DAY(C171)-WEEKDAY(C171-DAY(C171)-5,3)+7*2)</formula>
    </cfRule>
    <cfRule type="expression" dxfId="1541" priority="608">
      <formula>OR(C171=0,C171=C171-DAY(C171)-WEEKDAY(C171-DAY(C171)-5,3)+7*4)</formula>
    </cfRule>
  </conditionalFormatting>
  <conditionalFormatting sqref="C171:AG172">
    <cfRule type="expression" dxfId="1540" priority="673">
      <formula>WEEKDAY(C$171)=7</formula>
    </cfRule>
    <cfRule type="expression" dxfId="1539" priority="674">
      <formula>WEEKDAY(C$171)=1</formula>
    </cfRule>
  </conditionalFormatting>
  <conditionalFormatting sqref="C173:AG174">
    <cfRule type="cellIs" priority="609" operator="equal">
      <formula>"中止,夏休,冬休"</formula>
    </cfRule>
  </conditionalFormatting>
  <conditionalFormatting sqref="C175:AG178">
    <cfRule type="cellIs" dxfId="1538" priority="555" operator="equal">
      <formula>"雨"</formula>
    </cfRule>
    <cfRule type="cellIs" dxfId="1537" priority="556" operator="equal">
      <formula>"休"</formula>
    </cfRule>
  </conditionalFormatting>
  <conditionalFormatting sqref="C187:AG187">
    <cfRule type="expression" dxfId="1536" priority="78">
      <formula>OR(C187=0,C187=C187-DAY(C187)-WEEKDAY(C187-DAY(C187)-5,3)+7*2)</formula>
    </cfRule>
    <cfRule type="expression" dxfId="1535" priority="603">
      <formula>OR(C187=0,C187=C187-DAY(C187)-WEEKDAY(C187-DAY(C187)-5,3)+7*4)</formula>
    </cfRule>
  </conditionalFormatting>
  <conditionalFormatting sqref="C187:AG188">
    <cfRule type="expression" dxfId="1534" priority="671">
      <formula>WEEKDAY(C$187)=7</formula>
    </cfRule>
    <cfRule type="expression" dxfId="1533" priority="672">
      <formula>WEEKDAY(C$187)=1</formula>
    </cfRule>
  </conditionalFormatting>
  <conditionalFormatting sqref="C189:AG190">
    <cfRule type="cellIs" priority="604" operator="equal">
      <formula>"中止,夏休,冬休"</formula>
    </cfRule>
  </conditionalFormatting>
  <conditionalFormatting sqref="C191:AG194">
    <cfRule type="cellIs" dxfId="1532" priority="605" operator="equal">
      <formula>"雨"</formula>
    </cfRule>
    <cfRule type="cellIs" dxfId="1531" priority="606" operator="equal">
      <formula>"休"</formula>
    </cfRule>
  </conditionalFormatting>
  <conditionalFormatting sqref="C203:AG203">
    <cfRule type="expression" dxfId="1530" priority="77">
      <formula>OR(C203=0,C203=C203-DAY(C203)-WEEKDAY(C203-DAY(C203)-5,3)+7*2)</formula>
    </cfRule>
    <cfRule type="expression" dxfId="1529" priority="599">
      <formula>OR(C203=0,C203=C203-DAY(C203)-WEEKDAY(C203-DAY(C203)-5,3)+7*4)</formula>
    </cfRule>
  </conditionalFormatting>
  <conditionalFormatting sqref="C203:AG204">
    <cfRule type="expression" dxfId="1528" priority="669">
      <formula>WEEKDAY(C$203)=7</formula>
    </cfRule>
    <cfRule type="expression" dxfId="1527" priority="670">
      <formula>WEEKDAY(C$203)=1</formula>
    </cfRule>
  </conditionalFormatting>
  <conditionalFormatting sqref="C205:AG206">
    <cfRule type="cellIs" priority="600" operator="equal">
      <formula>"中止,夏休,冬休"</formula>
    </cfRule>
  </conditionalFormatting>
  <conditionalFormatting sqref="C207:AG210">
    <cfRule type="cellIs" dxfId="1526" priority="601" operator="equal">
      <formula>"雨"</formula>
    </cfRule>
    <cfRule type="cellIs" dxfId="1525" priority="602" operator="equal">
      <formula>"休"</formula>
    </cfRule>
  </conditionalFormatting>
  <conditionalFormatting sqref="C219:AG219">
    <cfRule type="expression" dxfId="1524" priority="76">
      <formula>OR(C219=0,C219=C219-DAY(C219)-WEEKDAY(C219-DAY(C219)-5,3)+7*2)</formula>
    </cfRule>
    <cfRule type="expression" dxfId="1523" priority="595">
      <formula>OR(C219=0,C219=C219-DAY(C219)-WEEKDAY(C219-DAY(C219)-5,3)+7*4)</formula>
    </cfRule>
  </conditionalFormatting>
  <conditionalFormatting sqref="C219:AG220">
    <cfRule type="expression" dxfId="1522" priority="667">
      <formula>WEEKDAY(C$219)=7</formula>
    </cfRule>
    <cfRule type="expression" dxfId="1521" priority="668">
      <formula>WEEKDAY(C$219)=1</formula>
    </cfRule>
  </conditionalFormatting>
  <conditionalFormatting sqref="C221:AG222">
    <cfRule type="cellIs" priority="596" operator="equal">
      <formula>"中止,夏休,冬休"</formula>
    </cfRule>
  </conditionalFormatting>
  <conditionalFormatting sqref="C223:AG226">
    <cfRule type="cellIs" dxfId="1520" priority="597" operator="equal">
      <formula>"雨"</formula>
    </cfRule>
    <cfRule type="cellIs" dxfId="1519" priority="598" operator="equal">
      <formula>"休"</formula>
    </cfRule>
  </conditionalFormatting>
  <conditionalFormatting sqref="C235:AG235">
    <cfRule type="expression" dxfId="1518" priority="75">
      <formula>OR(C235=0,C235=C235-DAY(C235)-WEEKDAY(C235-DAY(C235)-5,3)+7*2)</formula>
    </cfRule>
    <cfRule type="expression" dxfId="1517" priority="591">
      <formula>OR(C235=0,C235=C235-DAY(C235)-WEEKDAY(C235-DAY(C235)-5,3)+7*4)</formula>
    </cfRule>
  </conditionalFormatting>
  <conditionalFormatting sqref="C235:AG236">
    <cfRule type="expression" dxfId="1516" priority="665">
      <formula>WEEKDAY(C$235)=7</formula>
    </cfRule>
    <cfRule type="expression" dxfId="1515" priority="666">
      <formula>WEEKDAY(C$235)=1</formula>
    </cfRule>
  </conditionalFormatting>
  <conditionalFormatting sqref="C237:AG238">
    <cfRule type="cellIs" priority="592" operator="equal">
      <formula>"中止,夏休,冬休"</formula>
    </cfRule>
  </conditionalFormatting>
  <conditionalFormatting sqref="C239:AG242">
    <cfRule type="cellIs" dxfId="1514" priority="593" operator="equal">
      <formula>"雨"</formula>
    </cfRule>
    <cfRule type="cellIs" dxfId="1513" priority="594" operator="equal">
      <formula>"休"</formula>
    </cfRule>
  </conditionalFormatting>
  <conditionalFormatting sqref="C251:AG251">
    <cfRule type="expression" dxfId="1512" priority="74">
      <formula>OR(C251=0,C251=C251-DAY(C251)-WEEKDAY(C251-DAY(C251)-5,3)+7*2)</formula>
    </cfRule>
    <cfRule type="expression" dxfId="1511" priority="587">
      <formula>OR(C251=0,C251=C251-DAY(C251)-WEEKDAY(C251-DAY(C251)-5,3)+7*4)</formula>
    </cfRule>
  </conditionalFormatting>
  <conditionalFormatting sqref="C251:AG252">
    <cfRule type="expression" dxfId="1510" priority="663">
      <formula>WEEKDAY(C$251)=7</formula>
    </cfRule>
    <cfRule type="expression" dxfId="1509" priority="664">
      <formula>WEEKDAY(C$251)=1</formula>
    </cfRule>
  </conditionalFormatting>
  <conditionalFormatting sqref="C253:AG254">
    <cfRule type="cellIs" priority="588" operator="equal">
      <formula>"中止,夏休,冬休"</formula>
    </cfRule>
  </conditionalFormatting>
  <conditionalFormatting sqref="C255:AG258">
    <cfRule type="cellIs" dxfId="1508" priority="589" operator="equal">
      <formula>"雨"</formula>
    </cfRule>
    <cfRule type="cellIs" dxfId="1507" priority="590" operator="equal">
      <formula>"休"</formula>
    </cfRule>
  </conditionalFormatting>
  <conditionalFormatting sqref="C267:AG267">
    <cfRule type="expression" dxfId="1506" priority="73">
      <formula>OR(C267=0,C267=C267-DAY(C267)-WEEKDAY(C267-DAY(C267)-5,3)+7*2)</formula>
    </cfRule>
    <cfRule type="expression" dxfId="1505" priority="583">
      <formula>OR(C267=0,C267=C267-DAY(C267)-WEEKDAY(C267-DAY(C267)-5,3)+7*4)</formula>
    </cfRule>
  </conditionalFormatting>
  <conditionalFormatting sqref="C267:AG268">
    <cfRule type="expression" dxfId="1504" priority="661">
      <formula>WEEKDAY(C$267)=7</formula>
    </cfRule>
    <cfRule type="expression" dxfId="1503" priority="662">
      <formula>WEEKDAY(C$267)=1</formula>
    </cfRule>
  </conditionalFormatting>
  <conditionalFormatting sqref="C269:AG270">
    <cfRule type="cellIs" priority="584" operator="equal">
      <formula>"中止,夏休,冬休"</formula>
    </cfRule>
  </conditionalFormatting>
  <conditionalFormatting sqref="C271:AG274">
    <cfRule type="cellIs" dxfId="1502" priority="585" operator="equal">
      <formula>"雨"</formula>
    </cfRule>
    <cfRule type="cellIs" dxfId="1501" priority="586" operator="equal">
      <formula>"休"</formula>
    </cfRule>
  </conditionalFormatting>
  <conditionalFormatting sqref="C283:AG283">
    <cfRule type="expression" dxfId="1500" priority="72">
      <formula>OR(C283=0,C283=C283-DAY(C283)-WEEKDAY(C283-DAY(C283)-5,3)+7*2)</formula>
    </cfRule>
    <cfRule type="expression" dxfId="1499" priority="579">
      <formula>OR(C283=0,C283=C283-DAY(C283)-WEEKDAY(C283-DAY(C283)-5,3)+7*4)</formula>
    </cfRule>
  </conditionalFormatting>
  <conditionalFormatting sqref="C283:AG284">
    <cfRule type="expression" dxfId="1498" priority="659">
      <formula>WEEKDAY(C$283)=7</formula>
    </cfRule>
    <cfRule type="expression" dxfId="1497" priority="660">
      <formula>WEEKDAY(C$283)=1</formula>
    </cfRule>
  </conditionalFormatting>
  <conditionalFormatting sqref="C285:AG286">
    <cfRule type="cellIs" priority="580" operator="equal">
      <formula>"中止,夏休,冬休"</formula>
    </cfRule>
  </conditionalFormatting>
  <conditionalFormatting sqref="C287:AG290">
    <cfRule type="cellIs" dxfId="1496" priority="581" operator="equal">
      <formula>"雨"</formula>
    </cfRule>
    <cfRule type="cellIs" dxfId="1495" priority="582" operator="equal">
      <formula>"休"</formula>
    </cfRule>
  </conditionalFormatting>
  <conditionalFormatting sqref="C299:AG299">
    <cfRule type="expression" dxfId="1494" priority="71">
      <formula>OR(C299=0,C299=C299-DAY(C299)-WEEKDAY(C299-DAY(C299)-5,3)+7*2)</formula>
    </cfRule>
    <cfRule type="expression" dxfId="1493" priority="575">
      <formula>OR(C299=0,C299=C299-DAY(C299)-WEEKDAY(C299-DAY(C299)-5,3)+7*4)</formula>
    </cfRule>
  </conditionalFormatting>
  <conditionalFormatting sqref="C299:AG300">
    <cfRule type="expression" dxfId="1492" priority="657">
      <formula>WEEKDAY(C$299)=7</formula>
    </cfRule>
    <cfRule type="expression" dxfId="1491" priority="658">
      <formula>WEEKDAY(C$299)=1</formula>
    </cfRule>
  </conditionalFormatting>
  <conditionalFormatting sqref="C301:AG302">
    <cfRule type="cellIs" priority="576" operator="equal">
      <formula>"中止,夏休,冬休"</formula>
    </cfRule>
  </conditionalFormatting>
  <conditionalFormatting sqref="C303:AG306">
    <cfRule type="cellIs" dxfId="1490" priority="577" operator="equal">
      <formula>"雨"</formula>
    </cfRule>
    <cfRule type="cellIs" dxfId="1489" priority="578" operator="equal">
      <formula>"休"</formula>
    </cfRule>
  </conditionalFormatting>
  <conditionalFormatting sqref="C315:AG315">
    <cfRule type="expression" dxfId="1488" priority="70">
      <formula>OR(C315=0,C315=C315-DAY(C315)-WEEKDAY(C315-DAY(C315)-5,3)+7*2)</formula>
    </cfRule>
    <cfRule type="expression" dxfId="1487" priority="571">
      <formula>OR(C315=0,C315=C315-DAY(C315)-WEEKDAY(C315-DAY(C315)-5,3)+7*4)</formula>
    </cfRule>
  </conditionalFormatting>
  <conditionalFormatting sqref="C315:AG316">
    <cfRule type="expression" dxfId="1486" priority="655">
      <formula>WEEKDAY(C$315)=7</formula>
    </cfRule>
    <cfRule type="expression" dxfId="1485" priority="656">
      <formula>WEEKDAY(C$315)=1</formula>
    </cfRule>
  </conditionalFormatting>
  <conditionalFormatting sqref="C317:AG318">
    <cfRule type="cellIs" priority="572" operator="equal">
      <formula>"中止,夏休,冬休"</formula>
    </cfRule>
  </conditionalFormatting>
  <conditionalFormatting sqref="C319:AG322">
    <cfRule type="cellIs" dxfId="1484" priority="573" operator="equal">
      <formula>"雨"</formula>
    </cfRule>
    <cfRule type="cellIs" dxfId="1483" priority="574" operator="equal">
      <formula>"休"</formula>
    </cfRule>
  </conditionalFormatting>
  <conditionalFormatting sqref="C331:AG331">
    <cfRule type="expression" dxfId="1482" priority="69">
      <formula>OR(C331=0,C331=C331-DAY(C331)-WEEKDAY(C331-DAY(C331)-5,3)+7*2)</formula>
    </cfRule>
    <cfRule type="expression" dxfId="1481" priority="567">
      <formula>OR(C331=0,C331=C331-DAY(C331)-WEEKDAY(C331-DAY(C331)-5,3)+7*4)</formula>
    </cfRule>
  </conditionalFormatting>
  <conditionalFormatting sqref="C331:AG332">
    <cfRule type="expression" dxfId="1480" priority="653">
      <formula>WEEKDAY(C$331)=7</formula>
    </cfRule>
    <cfRule type="expression" dxfId="1479" priority="654">
      <formula>WEEKDAY(C$331)=1</formula>
    </cfRule>
  </conditionalFormatting>
  <conditionalFormatting sqref="C333:AG334">
    <cfRule type="cellIs" priority="568" operator="equal">
      <formula>"中止,夏休,冬休"</formula>
    </cfRule>
  </conditionalFormatting>
  <conditionalFormatting sqref="C335:AG338">
    <cfRule type="cellIs" dxfId="1478" priority="569" operator="equal">
      <formula>"雨"</formula>
    </cfRule>
    <cfRule type="cellIs" dxfId="1477" priority="570" operator="equal">
      <formula>"休"</formula>
    </cfRule>
  </conditionalFormatting>
  <conditionalFormatting sqref="AH3:AH6">
    <cfRule type="expression" dxfId="1476" priority="90">
      <formula>$AH$6="未達成"</formula>
    </cfRule>
  </conditionalFormatting>
  <conditionalFormatting sqref="AI17">
    <cfRule type="cellIs" dxfId="1475" priority="693" operator="lessThan">
      <formula>0.285</formula>
    </cfRule>
  </conditionalFormatting>
  <conditionalFormatting sqref="AI18">
    <cfRule type="expression" dxfId="1474" priority="607">
      <formula>AI18="NG"</formula>
    </cfRule>
  </conditionalFormatting>
  <conditionalFormatting sqref="AI33">
    <cfRule type="cellIs" dxfId="1473" priority="643" operator="lessThan">
      <formula>0.285</formula>
    </cfRule>
  </conditionalFormatting>
  <conditionalFormatting sqref="AI34">
    <cfRule type="expression" dxfId="1472" priority="131">
      <formula>AI34="NG"</formula>
    </cfRule>
  </conditionalFormatting>
  <conditionalFormatting sqref="AI49">
    <cfRule type="cellIs" dxfId="1471" priority="554" operator="lessThan">
      <formula>0.285</formula>
    </cfRule>
  </conditionalFormatting>
  <conditionalFormatting sqref="AI50">
    <cfRule type="expression" dxfId="1470" priority="130">
      <formula>AI50="NG"</formula>
    </cfRule>
  </conditionalFormatting>
  <conditionalFormatting sqref="AI65">
    <cfRule type="cellIs" dxfId="1469" priority="553" operator="lessThan">
      <formula>0.285</formula>
    </cfRule>
  </conditionalFormatting>
  <conditionalFormatting sqref="AI66">
    <cfRule type="expression" dxfId="1468" priority="129">
      <formula>AI66="NG"</formula>
    </cfRule>
  </conditionalFormatting>
  <conditionalFormatting sqref="AI81">
    <cfRule type="cellIs" dxfId="1467" priority="552" operator="lessThan">
      <formula>0.285</formula>
    </cfRule>
  </conditionalFormatting>
  <conditionalFormatting sqref="AI82">
    <cfRule type="expression" dxfId="1466" priority="128">
      <formula>AI82="NG"</formula>
    </cfRule>
  </conditionalFormatting>
  <conditionalFormatting sqref="AI97">
    <cfRule type="cellIs" dxfId="1465" priority="551" operator="lessThan">
      <formula>0.285</formula>
    </cfRule>
  </conditionalFormatting>
  <conditionalFormatting sqref="AI98">
    <cfRule type="expression" dxfId="1464" priority="127">
      <formula>AI98="NG"</formula>
    </cfRule>
  </conditionalFormatting>
  <conditionalFormatting sqref="AI113">
    <cfRule type="cellIs" dxfId="1463" priority="550" operator="lessThan">
      <formula>0.285</formula>
    </cfRule>
  </conditionalFormatting>
  <conditionalFormatting sqref="AI114">
    <cfRule type="expression" dxfId="1462" priority="126">
      <formula>AI114="NG"</formula>
    </cfRule>
  </conditionalFormatting>
  <conditionalFormatting sqref="AI129">
    <cfRule type="cellIs" dxfId="1461" priority="549" operator="lessThan">
      <formula>0.285</formula>
    </cfRule>
  </conditionalFormatting>
  <conditionalFormatting sqref="AI130">
    <cfRule type="expression" dxfId="1460" priority="125">
      <formula>AI130="NG"</formula>
    </cfRule>
  </conditionalFormatting>
  <conditionalFormatting sqref="AI145">
    <cfRule type="cellIs" dxfId="1459" priority="548" operator="lessThan">
      <formula>0.285</formula>
    </cfRule>
  </conditionalFormatting>
  <conditionalFormatting sqref="AI146">
    <cfRule type="expression" dxfId="1458" priority="124">
      <formula>AI146="NG"</formula>
    </cfRule>
  </conditionalFormatting>
  <conditionalFormatting sqref="AI161">
    <cfRule type="cellIs" dxfId="1457" priority="547" operator="lessThan">
      <formula>0.285</formula>
    </cfRule>
  </conditionalFormatting>
  <conditionalFormatting sqref="AI162">
    <cfRule type="expression" dxfId="1456" priority="123">
      <formula>AI162="NG"</formula>
    </cfRule>
  </conditionalFormatting>
  <conditionalFormatting sqref="AI177">
    <cfRule type="cellIs" dxfId="1455" priority="546" operator="lessThan">
      <formula>0.285</formula>
    </cfRule>
  </conditionalFormatting>
  <conditionalFormatting sqref="AI178">
    <cfRule type="expression" dxfId="1454" priority="122">
      <formula>AI178="NG"</formula>
    </cfRule>
  </conditionalFormatting>
  <conditionalFormatting sqref="AI193">
    <cfRule type="cellIs" dxfId="1453" priority="545" operator="lessThan">
      <formula>0.285</formula>
    </cfRule>
  </conditionalFormatting>
  <conditionalFormatting sqref="AI194">
    <cfRule type="expression" dxfId="1452" priority="121">
      <formula>AI194="NG"</formula>
    </cfRule>
  </conditionalFormatting>
  <conditionalFormatting sqref="AI209">
    <cfRule type="cellIs" dxfId="1451" priority="544" operator="lessThan">
      <formula>0.285</formula>
    </cfRule>
  </conditionalFormatting>
  <conditionalFormatting sqref="AI210">
    <cfRule type="expression" dxfId="1450" priority="120">
      <formula>AI210="NG"</formula>
    </cfRule>
  </conditionalFormatting>
  <conditionalFormatting sqref="AI225">
    <cfRule type="cellIs" dxfId="1449" priority="543" operator="lessThan">
      <formula>0.285</formula>
    </cfRule>
  </conditionalFormatting>
  <conditionalFormatting sqref="AI226">
    <cfRule type="expression" dxfId="1448" priority="119">
      <formula>AI226="NG"</formula>
    </cfRule>
  </conditionalFormatting>
  <conditionalFormatting sqref="AI241">
    <cfRule type="cellIs" dxfId="1447" priority="542" operator="lessThan">
      <formula>0.285</formula>
    </cfRule>
  </conditionalFormatting>
  <conditionalFormatting sqref="AI242">
    <cfRule type="expression" dxfId="1446" priority="118">
      <formula>AI242="NG"</formula>
    </cfRule>
  </conditionalFormatting>
  <conditionalFormatting sqref="AI257">
    <cfRule type="cellIs" dxfId="1445" priority="541" operator="lessThan">
      <formula>0.285</formula>
    </cfRule>
  </conditionalFormatting>
  <conditionalFormatting sqref="AI258">
    <cfRule type="expression" dxfId="1444" priority="117">
      <formula>AI258="NG"</formula>
    </cfRule>
  </conditionalFormatting>
  <conditionalFormatting sqref="AI273">
    <cfRule type="cellIs" dxfId="1443" priority="540" operator="lessThan">
      <formula>0.285</formula>
    </cfRule>
  </conditionalFormatting>
  <conditionalFormatting sqref="AI274">
    <cfRule type="expression" dxfId="1442" priority="116">
      <formula>AI274="NG"</formula>
    </cfRule>
  </conditionalFormatting>
  <conditionalFormatting sqref="AI289">
    <cfRule type="cellIs" dxfId="1441" priority="539" operator="lessThan">
      <formula>0.285</formula>
    </cfRule>
  </conditionalFormatting>
  <conditionalFormatting sqref="AI290">
    <cfRule type="expression" dxfId="1440" priority="115">
      <formula>AI290="NG"</formula>
    </cfRule>
  </conditionalFormatting>
  <conditionalFormatting sqref="AI305">
    <cfRule type="cellIs" dxfId="1439" priority="538" operator="lessThan">
      <formula>0.285</formula>
    </cfRule>
  </conditionalFormatting>
  <conditionalFormatting sqref="AI306">
    <cfRule type="expression" dxfId="1438" priority="114">
      <formula>AI306="NG"</formula>
    </cfRule>
  </conditionalFormatting>
  <conditionalFormatting sqref="AI321">
    <cfRule type="cellIs" dxfId="1437" priority="537" operator="lessThan">
      <formula>0.285</formula>
    </cfRule>
  </conditionalFormatting>
  <conditionalFormatting sqref="AI322">
    <cfRule type="expression" dxfId="1436" priority="113">
      <formula>AI322="NG"</formula>
    </cfRule>
  </conditionalFormatting>
  <conditionalFormatting sqref="AI337">
    <cfRule type="cellIs" dxfId="1435" priority="536" operator="lessThan">
      <formula>0.285</formula>
    </cfRule>
  </conditionalFormatting>
  <conditionalFormatting sqref="AI338">
    <cfRule type="expression" dxfId="1434" priority="112">
      <formula>AI338="NG"</formula>
    </cfRule>
  </conditionalFormatting>
  <conditionalFormatting sqref="AL18">
    <cfRule type="expression" dxfId="1433" priority="111">
      <formula>AL18="NG"</formula>
    </cfRule>
  </conditionalFormatting>
  <conditionalFormatting sqref="AL34">
    <cfRule type="expression" dxfId="1432" priority="110">
      <formula>AL34="NG"</formula>
    </cfRule>
  </conditionalFormatting>
  <conditionalFormatting sqref="AL50">
    <cfRule type="expression" dxfId="1431" priority="109">
      <formula>AL50="NG"</formula>
    </cfRule>
  </conditionalFormatting>
  <conditionalFormatting sqref="AL66">
    <cfRule type="expression" dxfId="1430" priority="108">
      <formula>AL66="NG"</formula>
    </cfRule>
  </conditionalFormatting>
  <conditionalFormatting sqref="AL82">
    <cfRule type="expression" dxfId="1429" priority="107">
      <formula>AL82="NG"</formula>
    </cfRule>
  </conditionalFormatting>
  <conditionalFormatting sqref="AL98">
    <cfRule type="expression" dxfId="1428" priority="106">
      <formula>AL98="NG"</formula>
    </cfRule>
  </conditionalFormatting>
  <conditionalFormatting sqref="AL114">
    <cfRule type="expression" dxfId="1427" priority="105">
      <formula>AL114="NG"</formula>
    </cfRule>
  </conditionalFormatting>
  <conditionalFormatting sqref="AL130">
    <cfRule type="expression" dxfId="1426" priority="104">
      <formula>AL130="NG"</formula>
    </cfRule>
  </conditionalFormatting>
  <conditionalFormatting sqref="AL146">
    <cfRule type="expression" dxfId="1425" priority="103">
      <formula>AL146="NG"</formula>
    </cfRule>
  </conditionalFormatting>
  <conditionalFormatting sqref="AL162">
    <cfRule type="expression" dxfId="1424" priority="102">
      <formula>AL162="NG"</formula>
    </cfRule>
  </conditionalFormatting>
  <conditionalFormatting sqref="AL178">
    <cfRule type="expression" dxfId="1423" priority="101">
      <formula>AL178="NG"</formula>
    </cfRule>
  </conditionalFormatting>
  <conditionalFormatting sqref="AL194">
    <cfRule type="expression" dxfId="1422" priority="100">
      <formula>AL194="NG"</formula>
    </cfRule>
  </conditionalFormatting>
  <conditionalFormatting sqref="AL210">
    <cfRule type="expression" dxfId="1421" priority="99">
      <formula>AL210="NG"</formula>
    </cfRule>
  </conditionalFormatting>
  <conditionalFormatting sqref="AL226">
    <cfRule type="expression" dxfId="1420" priority="98">
      <formula>AL226="NG"</formula>
    </cfRule>
  </conditionalFormatting>
  <conditionalFormatting sqref="AL242">
    <cfRule type="expression" dxfId="1419" priority="97">
      <formula>AL242="NG"</formula>
    </cfRule>
  </conditionalFormatting>
  <conditionalFormatting sqref="AL258">
    <cfRule type="expression" dxfId="1418" priority="96">
      <formula>AL258="NG"</formula>
    </cfRule>
  </conditionalFormatting>
  <conditionalFormatting sqref="AL274">
    <cfRule type="expression" dxfId="1417" priority="95">
      <formula>AL274="NG"</formula>
    </cfRule>
  </conditionalFormatting>
  <conditionalFormatting sqref="AL290">
    <cfRule type="expression" dxfId="1416" priority="94">
      <formula>AL290="NG"</formula>
    </cfRule>
  </conditionalFormatting>
  <conditionalFormatting sqref="AL306">
    <cfRule type="expression" dxfId="1415" priority="93">
      <formula>AL306="NG"</formula>
    </cfRule>
  </conditionalFormatting>
  <conditionalFormatting sqref="AL322">
    <cfRule type="expression" dxfId="1414" priority="92">
      <formula>AL322="NG"</formula>
    </cfRule>
  </conditionalFormatting>
  <conditionalFormatting sqref="AL338">
    <cfRule type="expression" dxfId="1413" priority="91">
      <formula>AL338="NG"</formula>
    </cfRule>
  </conditionalFormatting>
  <dataValidations count="3">
    <dataValidation type="list" allowBlank="1" showInputMessage="1" showErrorMessage="1" sqref="C13:AG14 C29:AG30 C45:AG46 C61:AG62 C77:AG78 C93:AG94 C109:AG110 C125:AG126 C141:AG142 C157:AG158 C173:AG174 C189:AG190 C205:AG206 C221:AG222 C237:AG238 C253:AG254 C269:AG270 C285:AG286 C301:AG302 C317:AG318 C333:AG334" xr:uid="{00000000-0002-0000-2F00-000000000000}">
      <formula1>"中止,夏休,冬休"</formula1>
    </dataValidation>
    <dataValidation type="list" showInputMessage="1" showErrorMessage="1" sqref="AA159:AA160 C177:AG178 E31:F32 C337:AG338 V63:V64 Z79:Z80 AD95:AD96 AB111:AB112 Y127:Y128 AD143:AD144 C193:AG194 C209:AG210 C225:AG226 C241:AG242 C257:AG258 C273:AG274 C289:AG290 C305:AG306 C321:AG322 C65:AG66 Z31:AA32 L31:M32 C17:AG18 H63:H64 O63:O64 AC63:AC64 AE47:AE48 E79:E80 S79:S80 L79:L80 C49:AG50 I95:I96 P95:P96 W95:W96 C129:AG130 G111:G112 N111:N112 U111:U112 C81:AG82 D127:D128 K127:K128 R127:R128 C97:AG98 I143:I144 P143:P144 W143:W144 C113:AG114 F159:F160 M159:M160 T159:T160 C161:AG162 S31:S32 J47:J48 Q47:Q48 X47:X48 C33:AG34 C145:AG146" xr:uid="{00000000-0002-0000-2F00-000001000000}">
      <formula1>"休,雨"</formula1>
    </dataValidation>
    <dataValidation type="list" allowBlank="1" showInputMessage="1" showErrorMessage="1" sqref="AB159:AG160 Y47:AD48 C175:AG176 C335:AG336 I63:N64 M79:R80 AF47:AG48 AE95:AG96 H111:M112 L127:Q128 AE143:AG144 C191:AG192 C207:AG208 C223:AG224 C239:AG240 C255:AG256 C271:AG272 C287:AG288 C303:AG304 C319:AG320 C15:AG16 AB31:AG32 G31:K32 K47:P48 N31:R32 T31:Y32 W63:AB64 C31:D32 C47:I48 C63:G64 AD63:AG64 R47:W48 C79:D80 T79:Y80 J143:O144 P63:U64 F79:K80 AA79:AG80 J95:O96 C95:H96 Q95:V96 AC111:AG112 O111:T112 C111:F112 C127:C128 X95:AC96 V111:AA112 E127:J128 S127:X128 Z127:AG128 C143:H144 Q143:V144 C159:E160 G159:L160 N159:S160 U159:Z160 X143:AC144" xr:uid="{00000000-0002-0000-2F00-000002000000}">
      <formula1>"休"</formula1>
    </dataValidation>
  </dataValidations>
  <pageMargins left="0.51181102362204722" right="0.11811023622047245" top="0.55118110236220474" bottom="0.35433070866141736" header="0.31496062992125984" footer="0.31496062992125984"/>
  <pageSetup paperSize="9" scale="64" fitToHeight="0" orientation="portrait" r:id="rId1"/>
  <rowBreaks count="2" manualBreakCount="2">
    <brk id="150" max="34" man="1"/>
    <brk id="296" max="34"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A132"/>
  <sheetViews>
    <sheetView view="pageBreakPreview" topLeftCell="B1" zoomScale="70" zoomScaleNormal="85" zoomScaleSheetLayoutView="70" workbookViewId="0">
      <selection activeCell="H4" sqref="H4:K4"/>
    </sheetView>
  </sheetViews>
  <sheetFormatPr defaultColWidth="8.875" defaultRowHeight="13.5" x14ac:dyDescent="0.15"/>
  <cols>
    <col min="1" max="1" width="7.125" style="253" hidden="1" customWidth="1"/>
    <col min="2" max="2" width="6.875" style="253" customWidth="1"/>
    <col min="3" max="3" width="12.5" style="253" customWidth="1"/>
    <col min="4" max="10" width="4.125" style="253" customWidth="1"/>
    <col min="11" max="14" width="11" style="253" customWidth="1"/>
    <col min="15" max="15" width="8.5" style="253" customWidth="1"/>
    <col min="16" max="18" width="6.875" style="253" hidden="1" customWidth="1"/>
    <col min="19" max="19" width="6.875" style="253" customWidth="1"/>
    <col min="20" max="20" width="12.5" style="253" customWidth="1"/>
    <col min="21" max="27" width="4.125" style="253" customWidth="1"/>
    <col min="28" max="31" width="11" style="253" customWidth="1"/>
    <col min="32" max="32" width="8.5" style="253" customWidth="1"/>
    <col min="33" max="33" width="6.875" style="253" hidden="1" customWidth="1"/>
    <col min="34" max="35" width="6.875" style="316" hidden="1" customWidth="1"/>
    <col min="36" max="37" width="6.875" style="253" customWidth="1"/>
    <col min="38" max="38" width="12.5" style="253" customWidth="1"/>
    <col min="39" max="45" width="4.375" style="253" customWidth="1"/>
    <col min="46" max="49" width="11" style="253" customWidth="1"/>
    <col min="50" max="50" width="8.5" style="253" customWidth="1"/>
    <col min="51" max="51" width="6.875" style="253" hidden="1" customWidth="1"/>
    <col min="52" max="53" width="6.875" style="254" hidden="1" customWidth="1"/>
    <col min="54" max="54" width="6.875" style="253" customWidth="1"/>
    <col min="55" max="55" width="12.625" style="253" customWidth="1"/>
    <col min="56" max="62" width="4.125" style="253" customWidth="1"/>
    <col min="63" max="66" width="11" style="253" customWidth="1"/>
    <col min="67" max="67" width="8.5" style="253" customWidth="1"/>
    <col min="68" max="68" width="6.875" style="253" hidden="1" customWidth="1"/>
    <col min="69" max="70" width="6.875" style="254" hidden="1" customWidth="1"/>
    <col min="71" max="72" width="6.875" style="253" customWidth="1"/>
    <col min="73" max="73" width="12.625" style="253" customWidth="1"/>
    <col min="74" max="80" width="4.375" style="253" customWidth="1"/>
    <col min="81" max="84" width="11" style="253" customWidth="1"/>
    <col min="85" max="85" width="8.5" style="253" customWidth="1"/>
    <col min="86" max="86" width="6.875" style="253" hidden="1" customWidth="1"/>
    <col min="87" max="88" width="6.875" style="254" hidden="1" customWidth="1"/>
    <col min="89" max="89" width="6.875" style="253" customWidth="1"/>
    <col min="90" max="90" width="12.625" style="253" customWidth="1"/>
    <col min="91" max="97" width="4.5" style="253" customWidth="1"/>
    <col min="98" max="101" width="11" style="253" customWidth="1"/>
    <col min="102" max="102" width="8.5" style="253" customWidth="1"/>
    <col min="103" max="103" width="7.125" style="250" hidden="1" customWidth="1"/>
    <col min="104" max="104" width="10.5" style="255" hidden="1" customWidth="1"/>
    <col min="105" max="105" width="8.875" style="255" hidden="1" customWidth="1"/>
    <col min="106" max="106" width="6.875" style="253" customWidth="1"/>
    <col min="107" max="16384" width="8.875" style="253"/>
  </cols>
  <sheetData>
    <row r="1" spans="1:105" ht="18.75" x14ac:dyDescent="0.15">
      <c r="A1" s="250"/>
      <c r="B1" s="250"/>
      <c r="C1" s="251" t="s">
        <v>213</v>
      </c>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2"/>
      <c r="AI1" s="252"/>
      <c r="AL1" s="251" t="s">
        <v>213</v>
      </c>
      <c r="BU1" s="251" t="s">
        <v>213</v>
      </c>
    </row>
    <row r="2" spans="1:105" ht="14.25" thickBot="1" x14ac:dyDescent="0.2">
      <c r="A2" s="250"/>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331" t="s">
        <v>214</v>
      </c>
      <c r="AF2" s="250"/>
      <c r="AG2" s="250"/>
      <c r="AH2" s="252"/>
      <c r="AI2" s="252"/>
    </row>
    <row r="3" spans="1:105" ht="14.25" thickBot="1" x14ac:dyDescent="0.2">
      <c r="A3" s="250"/>
      <c r="B3" s="250"/>
      <c r="C3" s="386" t="s">
        <v>215</v>
      </c>
      <c r="D3" s="386"/>
      <c r="E3" s="386"/>
      <c r="F3" s="386"/>
      <c r="G3" s="252" t="s">
        <v>70</v>
      </c>
      <c r="H3" s="387" t="str">
        <f>入力シート!C5</f>
        <v>××××工事（第２工区）</v>
      </c>
      <c r="I3" s="387"/>
      <c r="J3" s="387"/>
      <c r="K3" s="387"/>
      <c r="L3" s="387"/>
      <c r="M3" s="387"/>
      <c r="N3" s="387"/>
      <c r="O3" s="250"/>
      <c r="P3" s="250"/>
      <c r="Q3" s="250"/>
      <c r="R3" s="250"/>
      <c r="S3" s="250"/>
      <c r="T3" s="250"/>
      <c r="U3" s="250"/>
      <c r="V3" s="250"/>
      <c r="W3" s="250"/>
      <c r="X3" s="250"/>
      <c r="Y3" s="250"/>
      <c r="Z3" s="250"/>
      <c r="AA3" s="250"/>
      <c r="AB3" s="388" t="s">
        <v>216</v>
      </c>
      <c r="AC3" s="388"/>
      <c r="AD3" s="388"/>
      <c r="AE3" s="256" t="e">
        <f>IF(COUNTIF(#REF!,"NG")&gt;=1,"未達成","達成")</f>
        <v>#REF!</v>
      </c>
      <c r="AF3" s="250"/>
      <c r="AG3" s="250"/>
      <c r="AH3" s="252"/>
      <c r="AI3" s="252"/>
      <c r="AL3" s="386" t="s">
        <v>215</v>
      </c>
      <c r="AM3" s="386"/>
      <c r="AN3" s="386"/>
      <c r="AO3" s="386"/>
      <c r="AP3" s="252" t="s">
        <v>70</v>
      </c>
      <c r="AQ3" s="387" t="str">
        <f>入力シート!C5</f>
        <v>××××工事（第２工区）</v>
      </c>
      <c r="AR3" s="387"/>
      <c r="AS3" s="387"/>
      <c r="AT3" s="387"/>
      <c r="AU3" s="387"/>
      <c r="AV3" s="387"/>
      <c r="AW3" s="387"/>
      <c r="AX3" s="250"/>
      <c r="AY3" s="250"/>
      <c r="AZ3" s="257"/>
      <c r="BA3" s="257"/>
      <c r="BB3" s="250"/>
      <c r="BC3" s="250"/>
      <c r="BD3" s="250"/>
      <c r="BE3" s="250"/>
      <c r="BF3" s="250"/>
      <c r="BG3" s="250"/>
      <c r="BH3" s="250"/>
      <c r="BU3" s="386" t="s">
        <v>215</v>
      </c>
      <c r="BV3" s="386"/>
      <c r="BW3" s="386"/>
      <c r="BX3" s="386"/>
      <c r="BY3" s="252" t="s">
        <v>70</v>
      </c>
      <c r="BZ3" s="387" t="str">
        <f>入力シート!C5</f>
        <v>××××工事（第２工区）</v>
      </c>
      <c r="CA3" s="387"/>
      <c r="CB3" s="387"/>
      <c r="CC3" s="387"/>
      <c r="CD3" s="387"/>
      <c r="CE3" s="387"/>
      <c r="CF3" s="387"/>
      <c r="CG3" s="250"/>
      <c r="CH3" s="250"/>
      <c r="CI3" s="257"/>
      <c r="CJ3" s="257"/>
      <c r="CK3" s="250"/>
      <c r="CL3" s="250"/>
      <c r="CM3" s="250"/>
      <c r="CN3" s="250"/>
      <c r="CO3" s="250"/>
      <c r="CP3" s="250"/>
    </row>
    <row r="4" spans="1:105" ht="14.25" x14ac:dyDescent="0.15">
      <c r="A4" s="250"/>
      <c r="B4" s="250"/>
      <c r="C4" s="386" t="s">
        <v>129</v>
      </c>
      <c r="D4" s="386"/>
      <c r="E4" s="386"/>
      <c r="F4" s="386"/>
      <c r="G4" s="252" t="s">
        <v>70</v>
      </c>
      <c r="H4" s="726">
        <f>入力シート!C8</f>
        <v>45785</v>
      </c>
      <c r="I4" s="726"/>
      <c r="J4" s="726"/>
      <c r="K4" s="726"/>
      <c r="L4" s="260" t="str">
        <f>TEXT(WEEKDAY(H4),"aaa")</f>
        <v>木</v>
      </c>
      <c r="M4" s="260"/>
      <c r="N4" s="260"/>
      <c r="O4" s="260"/>
      <c r="P4" s="260"/>
      <c r="Q4" s="260"/>
      <c r="R4" s="260"/>
      <c r="S4" s="250"/>
      <c r="T4" s="250"/>
      <c r="U4" s="250"/>
      <c r="V4" s="250"/>
      <c r="W4" s="250"/>
      <c r="X4" s="250"/>
      <c r="Y4" s="250"/>
      <c r="Z4" s="250"/>
      <c r="AA4" s="250"/>
      <c r="AB4" s="250"/>
      <c r="AC4" s="250"/>
      <c r="AD4" s="250"/>
      <c r="AE4" s="250"/>
      <c r="AF4" s="250"/>
      <c r="AG4" s="250"/>
      <c r="AH4" s="252"/>
      <c r="AI4" s="252"/>
      <c r="AL4" s="386" t="s">
        <v>217</v>
      </c>
      <c r="AM4" s="386"/>
      <c r="AN4" s="386"/>
      <c r="AO4" s="386"/>
      <c r="AP4" s="252" t="s">
        <v>70</v>
      </c>
      <c r="AQ4" s="258">
        <f>H4</f>
        <v>45785</v>
      </c>
      <c r="AR4" s="259"/>
      <c r="AS4" s="259"/>
      <c r="AT4" s="259"/>
      <c r="AU4" s="260" t="str">
        <f>TEXT(WEEKDAY(+AQ4),"aaa")</f>
        <v>木</v>
      </c>
      <c r="AV4" s="260"/>
      <c r="AW4" s="260"/>
      <c r="AX4" s="260"/>
      <c r="AY4" s="260"/>
      <c r="AZ4" s="261"/>
      <c r="BA4" s="261"/>
      <c r="BB4" s="250"/>
      <c r="BC4" s="250"/>
      <c r="BD4" s="250"/>
      <c r="BE4" s="250"/>
      <c r="BF4" s="250"/>
      <c r="BG4" s="250"/>
      <c r="BH4" s="250"/>
      <c r="BU4" s="386" t="s">
        <v>217</v>
      </c>
      <c r="BV4" s="386"/>
      <c r="BW4" s="386"/>
      <c r="BX4" s="386"/>
      <c r="BY4" s="252" t="s">
        <v>70</v>
      </c>
      <c r="BZ4" s="258">
        <f>AQ4</f>
        <v>45785</v>
      </c>
      <c r="CA4" s="259"/>
      <c r="CB4" s="259"/>
      <c r="CC4" s="259"/>
      <c r="CD4" s="260" t="str">
        <f>TEXT(WEEKDAY(+BZ4),"aaa")</f>
        <v>木</v>
      </c>
      <c r="CE4" s="260"/>
      <c r="CF4" s="260"/>
      <c r="CG4" s="260"/>
      <c r="CH4" s="260"/>
      <c r="CI4" s="261"/>
      <c r="CJ4" s="261"/>
      <c r="CK4" s="260"/>
      <c r="CL4" s="250"/>
      <c r="CM4" s="250"/>
      <c r="CN4" s="250"/>
      <c r="CO4" s="250"/>
      <c r="CP4" s="250"/>
    </row>
    <row r="5" spans="1:105" ht="14.25" x14ac:dyDescent="0.15">
      <c r="A5" s="250"/>
      <c r="B5" s="250"/>
      <c r="C5" s="386" t="s">
        <v>218</v>
      </c>
      <c r="D5" s="386"/>
      <c r="E5" s="386"/>
      <c r="F5" s="386"/>
      <c r="G5" s="252" t="s">
        <v>70</v>
      </c>
      <c r="H5" s="620"/>
      <c r="I5" s="620"/>
      <c r="J5" s="620"/>
      <c r="K5" s="620"/>
      <c r="L5" s="260" t="str">
        <f>TEXT(WEEKDAY(H5),"aaa")</f>
        <v>土</v>
      </c>
      <c r="M5" s="260"/>
      <c r="N5" s="260"/>
      <c r="O5" s="260"/>
      <c r="P5" s="260"/>
      <c r="Q5" s="260"/>
      <c r="R5" s="260"/>
      <c r="S5" s="252"/>
      <c r="T5" s="262" t="s">
        <v>64</v>
      </c>
      <c r="U5" s="252" t="s">
        <v>70</v>
      </c>
      <c r="V5" s="259">
        <f>H5-H4+1</f>
        <v>-45784</v>
      </c>
      <c r="W5" s="259"/>
      <c r="X5" s="259"/>
      <c r="Y5" s="250"/>
      <c r="Z5" s="250"/>
      <c r="AA5" s="250"/>
      <c r="AB5" s="250"/>
      <c r="AC5" s="250"/>
      <c r="AD5" s="250"/>
      <c r="AE5" s="250"/>
      <c r="AF5" s="250"/>
      <c r="AG5" s="250"/>
      <c r="AH5" s="252"/>
      <c r="AI5" s="252"/>
      <c r="AL5" s="386" t="s">
        <v>218</v>
      </c>
      <c r="AM5" s="386"/>
      <c r="AN5" s="386"/>
      <c r="AO5" s="386"/>
      <c r="AP5" s="252" t="s">
        <v>70</v>
      </c>
      <c r="AQ5" s="258">
        <f>H5</f>
        <v>0</v>
      </c>
      <c r="AR5" s="259"/>
      <c r="AS5" s="259"/>
      <c r="AT5" s="259"/>
      <c r="AU5" s="260" t="str">
        <f>TEXT(WEEKDAY(+AQ5),"aaa")</f>
        <v>土</v>
      </c>
      <c r="AV5" s="260"/>
      <c r="AW5" s="260"/>
      <c r="AX5" s="260"/>
      <c r="AY5" s="260"/>
      <c r="AZ5" s="261"/>
      <c r="BA5" s="261"/>
      <c r="BB5" s="252"/>
      <c r="BC5" s="262" t="s">
        <v>64</v>
      </c>
      <c r="BD5" s="252" t="s">
        <v>70</v>
      </c>
      <c r="BE5" s="259">
        <f>V5</f>
        <v>-45784</v>
      </c>
      <c r="BF5" s="259"/>
      <c r="BG5" s="259"/>
      <c r="BH5" s="250"/>
      <c r="BU5" s="386" t="s">
        <v>218</v>
      </c>
      <c r="BV5" s="386"/>
      <c r="BW5" s="386"/>
      <c r="BX5" s="386"/>
      <c r="BY5" s="252" t="s">
        <v>70</v>
      </c>
      <c r="BZ5" s="258">
        <f>AQ5</f>
        <v>0</v>
      </c>
      <c r="CA5" s="259"/>
      <c r="CB5" s="259"/>
      <c r="CC5" s="259"/>
      <c r="CD5" s="260" t="str">
        <f>TEXT(WEEKDAY(+BZ5),"aaa")</f>
        <v>土</v>
      </c>
      <c r="CE5" s="260"/>
      <c r="CF5" s="260"/>
      <c r="CG5" s="260"/>
      <c r="CH5" s="260"/>
      <c r="CI5" s="261"/>
      <c r="CJ5" s="261"/>
      <c r="CK5" s="260"/>
      <c r="CL5" s="262" t="s">
        <v>64</v>
      </c>
      <c r="CM5" s="252" t="s">
        <v>70</v>
      </c>
      <c r="CN5" s="259">
        <f>BE5</f>
        <v>-45784</v>
      </c>
      <c r="CO5" s="259"/>
      <c r="CP5" s="259"/>
    </row>
    <row r="6" spans="1:105" ht="14.25" x14ac:dyDescent="0.15">
      <c r="A6" s="250"/>
      <c r="B6" s="250"/>
      <c r="C6" s="263"/>
      <c r="D6" s="263"/>
      <c r="E6" s="263"/>
      <c r="F6" s="263"/>
      <c r="G6" s="252"/>
      <c r="H6" s="264"/>
      <c r="I6" s="265"/>
      <c r="J6" s="265"/>
      <c r="K6" s="265"/>
      <c r="L6" s="260"/>
      <c r="M6" s="260"/>
      <c r="N6" s="260"/>
      <c r="O6" s="260"/>
      <c r="P6" s="260"/>
      <c r="Q6" s="260"/>
      <c r="R6" s="260"/>
      <c r="S6" s="252"/>
      <c r="T6" s="262"/>
      <c r="U6" s="252"/>
      <c r="V6" s="265"/>
      <c r="W6" s="265"/>
      <c r="X6" s="265"/>
      <c r="Y6" s="250"/>
      <c r="Z6" s="250"/>
      <c r="AA6" s="250"/>
      <c r="AB6" s="250"/>
      <c r="AC6" s="250"/>
      <c r="AD6" s="250"/>
      <c r="AE6" s="250"/>
      <c r="AF6" s="250"/>
      <c r="AG6" s="250"/>
      <c r="AH6" s="252"/>
      <c r="AI6" s="252"/>
      <c r="AL6" s="263"/>
      <c r="AM6" s="263"/>
      <c r="AN6" s="263"/>
      <c r="AO6" s="263"/>
      <c r="AP6" s="252"/>
      <c r="AQ6" s="264"/>
      <c r="AR6" s="265"/>
      <c r="AS6" s="265"/>
      <c r="AT6" s="265"/>
      <c r="AU6" s="260"/>
      <c r="AV6" s="260"/>
      <c r="AW6" s="260"/>
      <c r="AX6" s="260"/>
      <c r="AY6" s="260"/>
      <c r="AZ6" s="261"/>
      <c r="BA6" s="261"/>
      <c r="BB6" s="252"/>
      <c r="BC6" s="262"/>
      <c r="BD6" s="252"/>
      <c r="BE6" s="265"/>
      <c r="BF6" s="265"/>
      <c r="BG6" s="265"/>
      <c r="BH6" s="250"/>
      <c r="BU6" s="263"/>
      <c r="BV6" s="263"/>
      <c r="BW6" s="263"/>
      <c r="BX6" s="263"/>
      <c r="BY6" s="252"/>
      <c r="BZ6" s="264"/>
      <c r="CA6" s="265"/>
      <c r="CB6" s="265"/>
      <c r="CC6" s="265"/>
      <c r="CD6" s="260"/>
      <c r="CE6" s="260"/>
      <c r="CF6" s="260"/>
      <c r="CG6" s="260"/>
      <c r="CH6" s="260"/>
      <c r="CI6" s="261"/>
      <c r="CJ6" s="261"/>
      <c r="CK6" s="260"/>
      <c r="CL6" s="262"/>
      <c r="CM6" s="252"/>
      <c r="CN6" s="265"/>
      <c r="CO6" s="265"/>
      <c r="CP6" s="265"/>
    </row>
    <row r="7" spans="1:105" x14ac:dyDescent="0.15">
      <c r="A7" s="250"/>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2"/>
      <c r="AI7" s="252"/>
    </row>
    <row r="8" spans="1:105" ht="14.25" hidden="1" customHeight="1" x14ac:dyDescent="0.15">
      <c r="A8" s="250"/>
      <c r="B8" s="250"/>
      <c r="C8" s="250"/>
      <c r="D8" s="266">
        <f>YEAR(H4)</f>
        <v>2025</v>
      </c>
      <c r="E8" s="266">
        <f>MONTH(H4)</f>
        <v>5</v>
      </c>
      <c r="F8" s="266">
        <f>DAY(H4)</f>
        <v>8</v>
      </c>
      <c r="G8" s="266"/>
      <c r="H8" s="266"/>
      <c r="I8" s="266"/>
      <c r="J8" s="266"/>
      <c r="K8" s="250"/>
      <c r="L8" s="250"/>
      <c r="M8" s="250"/>
      <c r="N8" s="250"/>
      <c r="O8" s="250"/>
      <c r="P8" s="250"/>
      <c r="Q8" s="250"/>
      <c r="R8" s="250"/>
      <c r="S8" s="250"/>
      <c r="T8" s="250"/>
      <c r="U8" s="266">
        <f>YEAR(J114+1)</f>
        <v>2025</v>
      </c>
      <c r="V8" s="266">
        <f>MONTH(J114+1)</f>
        <v>6</v>
      </c>
      <c r="W8" s="266">
        <f>DAY(J114+1)</f>
        <v>16</v>
      </c>
      <c r="X8" s="266"/>
      <c r="Y8" s="266"/>
      <c r="Z8" s="266"/>
      <c r="AA8" s="266"/>
      <c r="AB8" s="250"/>
      <c r="AC8" s="250"/>
      <c r="AD8" s="250"/>
      <c r="AE8" s="250"/>
      <c r="AF8" s="250"/>
      <c r="AG8" s="250"/>
      <c r="AH8" s="252"/>
      <c r="AI8" s="252"/>
      <c r="AL8" s="250"/>
      <c r="AM8" s="266">
        <f>YEAR(AA114+1)</f>
        <v>2025</v>
      </c>
      <c r="AN8" s="266">
        <f>MONTH(AA114+1)</f>
        <v>7</v>
      </c>
      <c r="AO8" s="266">
        <f>DAY(AA114+1)</f>
        <v>28</v>
      </c>
      <c r="AP8" s="266"/>
      <c r="AQ8" s="266"/>
      <c r="AR8" s="266"/>
      <c r="AS8" s="266"/>
      <c r="AT8" s="250"/>
      <c r="AU8" s="250"/>
      <c r="AV8" s="250"/>
      <c r="AW8" s="250"/>
      <c r="AX8" s="250"/>
      <c r="AY8" s="250"/>
      <c r="AZ8" s="257"/>
      <c r="BA8" s="257"/>
      <c r="BC8" s="250"/>
      <c r="BD8" s="266">
        <f>YEAR(AS114+1)</f>
        <v>2025</v>
      </c>
      <c r="BE8" s="266">
        <f>MONTH(AS114+1)</f>
        <v>9</v>
      </c>
      <c r="BF8" s="266">
        <f>DAY(AS114+1)</f>
        <v>8</v>
      </c>
      <c r="BG8" s="266"/>
      <c r="BH8" s="266"/>
      <c r="BI8" s="266"/>
      <c r="BJ8" s="266"/>
      <c r="BK8" s="250"/>
      <c r="BL8" s="250"/>
      <c r="BM8" s="250"/>
      <c r="BN8" s="250"/>
      <c r="BO8" s="250"/>
      <c r="BP8" s="250"/>
      <c r="BQ8" s="257"/>
      <c r="BR8" s="257"/>
      <c r="BU8" s="250"/>
      <c r="BV8" s="266">
        <f>YEAR(BJ114+1)</f>
        <v>2025</v>
      </c>
      <c r="BW8" s="266">
        <f>MONTH(BJ114+1)</f>
        <v>10</v>
      </c>
      <c r="BX8" s="266">
        <f>DAY(BJ114+1)</f>
        <v>20</v>
      </c>
      <c r="BY8" s="266"/>
      <c r="BZ8" s="266"/>
      <c r="CA8" s="266"/>
      <c r="CB8" s="266"/>
      <c r="CC8" s="250"/>
      <c r="CD8" s="250"/>
      <c r="CE8" s="250"/>
      <c r="CF8" s="250"/>
      <c r="CG8" s="250"/>
      <c r="CH8" s="250"/>
      <c r="CI8" s="257"/>
      <c r="CJ8" s="257"/>
      <c r="CK8" s="250"/>
      <c r="CL8" s="250"/>
      <c r="CM8" s="266">
        <f>YEAR(CB114+1)</f>
        <v>2025</v>
      </c>
      <c r="CN8" s="266">
        <f>MONTH(CB114+1)</f>
        <v>12</v>
      </c>
      <c r="CO8" s="266">
        <f>DAY(CB114+1)</f>
        <v>1</v>
      </c>
      <c r="CP8" s="266"/>
      <c r="CQ8" s="266"/>
      <c r="CR8" s="266"/>
      <c r="CS8" s="266"/>
      <c r="CT8" s="250"/>
      <c r="CU8" s="250"/>
    </row>
    <row r="9" spans="1:105" ht="14.25" hidden="1" customHeight="1" x14ac:dyDescent="0.15">
      <c r="A9" s="250"/>
      <c r="B9" s="250"/>
      <c r="C9" s="250"/>
      <c r="D9" s="267">
        <f t="shared" ref="D9:H9" si="0">E9-1</f>
        <v>45782</v>
      </c>
      <c r="E9" s="267">
        <f t="shared" si="0"/>
        <v>45783</v>
      </c>
      <c r="F9" s="267">
        <f t="shared" si="0"/>
        <v>45784</v>
      </c>
      <c r="G9" s="267">
        <f t="shared" si="0"/>
        <v>45785</v>
      </c>
      <c r="H9" s="267">
        <f t="shared" si="0"/>
        <v>45786</v>
      </c>
      <c r="I9" s="267">
        <f>J9-1</f>
        <v>45787</v>
      </c>
      <c r="J9" s="267">
        <f>DATE(D8,E8,J11)</f>
        <v>45788</v>
      </c>
      <c r="K9" s="250"/>
      <c r="L9" s="250"/>
      <c r="M9" s="250"/>
      <c r="N9" s="250"/>
      <c r="O9" s="250"/>
      <c r="P9" s="250"/>
      <c r="Q9" s="250"/>
      <c r="R9" s="250"/>
      <c r="S9" s="250"/>
      <c r="T9" s="250"/>
      <c r="U9" s="267">
        <f>J114+1</f>
        <v>45824</v>
      </c>
      <c r="V9" s="267">
        <f>U9+1</f>
        <v>45825</v>
      </c>
      <c r="W9" s="267">
        <f>V9+1</f>
        <v>45826</v>
      </c>
      <c r="X9" s="267">
        <f t="shared" ref="X9:Z9" si="1">W9+1</f>
        <v>45827</v>
      </c>
      <c r="Y9" s="267">
        <f t="shared" si="1"/>
        <v>45828</v>
      </c>
      <c r="Z9" s="267">
        <f t="shared" si="1"/>
        <v>45829</v>
      </c>
      <c r="AA9" s="267">
        <f>Z9+1</f>
        <v>45830</v>
      </c>
      <c r="AB9" s="250"/>
      <c r="AC9" s="250"/>
      <c r="AD9" s="250"/>
      <c r="AE9" s="250"/>
      <c r="AF9" s="250"/>
      <c r="AG9" s="250"/>
      <c r="AH9" s="252"/>
      <c r="AI9" s="252"/>
      <c r="AL9" s="250"/>
      <c r="AM9" s="267">
        <f>AA114+1</f>
        <v>45866</v>
      </c>
      <c r="AN9" s="267">
        <f t="shared" ref="AN9:AS9" si="2">AM9+1</f>
        <v>45867</v>
      </c>
      <c r="AO9" s="267">
        <f t="shared" si="2"/>
        <v>45868</v>
      </c>
      <c r="AP9" s="267">
        <f t="shared" si="2"/>
        <v>45869</v>
      </c>
      <c r="AQ9" s="267">
        <f t="shared" si="2"/>
        <v>45870</v>
      </c>
      <c r="AR9" s="267">
        <f t="shared" si="2"/>
        <v>45871</v>
      </c>
      <c r="AS9" s="267">
        <f t="shared" si="2"/>
        <v>45872</v>
      </c>
      <c r="AT9" s="250"/>
      <c r="AU9" s="250"/>
      <c r="AV9" s="250"/>
      <c r="AW9" s="250"/>
      <c r="AX9" s="250"/>
      <c r="AY9" s="250"/>
      <c r="AZ9" s="257"/>
      <c r="BA9" s="257"/>
      <c r="BC9" s="250"/>
      <c r="BD9" s="267">
        <f>AS114+1</f>
        <v>45908</v>
      </c>
      <c r="BE9" s="267">
        <f t="shared" ref="BE9:BJ9" si="3">BD9+1</f>
        <v>45909</v>
      </c>
      <c r="BF9" s="267">
        <f t="shared" si="3"/>
        <v>45910</v>
      </c>
      <c r="BG9" s="267">
        <f t="shared" si="3"/>
        <v>45911</v>
      </c>
      <c r="BH9" s="267">
        <f t="shared" si="3"/>
        <v>45912</v>
      </c>
      <c r="BI9" s="267">
        <f t="shared" si="3"/>
        <v>45913</v>
      </c>
      <c r="BJ9" s="267">
        <f t="shared" si="3"/>
        <v>45914</v>
      </c>
      <c r="BK9" s="250"/>
      <c r="BL9" s="250"/>
      <c r="BM9" s="250"/>
      <c r="BN9" s="250"/>
      <c r="BO9" s="250"/>
      <c r="BP9" s="250"/>
      <c r="BQ9" s="257"/>
      <c r="BR9" s="257"/>
      <c r="BU9" s="250"/>
      <c r="BV9" s="267">
        <f>BJ114+1</f>
        <v>45950</v>
      </c>
      <c r="BW9" s="267">
        <f t="shared" ref="BW9:CB9" si="4">BV9+1</f>
        <v>45951</v>
      </c>
      <c r="BX9" s="267">
        <f t="shared" si="4"/>
        <v>45952</v>
      </c>
      <c r="BY9" s="267">
        <f t="shared" si="4"/>
        <v>45953</v>
      </c>
      <c r="BZ9" s="267">
        <f t="shared" si="4"/>
        <v>45954</v>
      </c>
      <c r="CA9" s="267">
        <f t="shared" si="4"/>
        <v>45955</v>
      </c>
      <c r="CB9" s="267">
        <f t="shared" si="4"/>
        <v>45956</v>
      </c>
      <c r="CC9" s="250"/>
      <c r="CD9" s="250"/>
      <c r="CE9" s="250"/>
      <c r="CF9" s="250"/>
      <c r="CG9" s="250"/>
      <c r="CH9" s="250"/>
      <c r="CI9" s="257"/>
      <c r="CJ9" s="257"/>
      <c r="CK9" s="250"/>
      <c r="CL9" s="250"/>
      <c r="CM9" s="267">
        <f>CB114+1</f>
        <v>45992</v>
      </c>
      <c r="CN9" s="267">
        <f t="shared" ref="CN9:CS9" si="5">CM9+1</f>
        <v>45993</v>
      </c>
      <c r="CO9" s="267">
        <f t="shared" si="5"/>
        <v>45994</v>
      </c>
      <c r="CP9" s="267">
        <f t="shared" si="5"/>
        <v>45995</v>
      </c>
      <c r="CQ9" s="267">
        <f t="shared" si="5"/>
        <v>45996</v>
      </c>
      <c r="CR9" s="267">
        <f t="shared" si="5"/>
        <v>45997</v>
      </c>
      <c r="CS9" s="267">
        <f t="shared" si="5"/>
        <v>45998</v>
      </c>
      <c r="CT9" s="250"/>
      <c r="CU9" s="250"/>
    </row>
    <row r="10" spans="1:105" ht="14.25" customHeight="1" x14ac:dyDescent="0.15">
      <c r="A10" s="250"/>
      <c r="B10" s="250"/>
      <c r="C10" s="268" t="s">
        <v>141</v>
      </c>
      <c r="D10" s="389">
        <f>DATE($D8,$E8,1)</f>
        <v>45778</v>
      </c>
      <c r="E10" s="390"/>
      <c r="F10" s="390"/>
      <c r="G10" s="390"/>
      <c r="H10" s="390"/>
      <c r="I10" s="390"/>
      <c r="J10" s="390"/>
      <c r="K10" s="391" t="s">
        <v>80</v>
      </c>
      <c r="L10" s="393" t="s">
        <v>219</v>
      </c>
      <c r="M10" s="395" t="s">
        <v>220</v>
      </c>
      <c r="N10" s="395" t="s">
        <v>74</v>
      </c>
      <c r="O10" s="396" t="s">
        <v>221</v>
      </c>
      <c r="P10" s="269"/>
      <c r="Q10" s="269"/>
      <c r="R10" s="269"/>
      <c r="S10" s="250"/>
      <c r="T10" s="268" t="s">
        <v>141</v>
      </c>
      <c r="U10" s="389">
        <f>DATE($U8,$V8,1)</f>
        <v>45809</v>
      </c>
      <c r="V10" s="390"/>
      <c r="W10" s="390"/>
      <c r="X10" s="390"/>
      <c r="Y10" s="390"/>
      <c r="Z10" s="390"/>
      <c r="AA10" s="400"/>
      <c r="AB10" s="391" t="s">
        <v>80</v>
      </c>
      <c r="AC10" s="393" t="s">
        <v>219</v>
      </c>
      <c r="AD10" s="395" t="s">
        <v>220</v>
      </c>
      <c r="AE10" s="395" t="s">
        <v>74</v>
      </c>
      <c r="AF10" s="396" t="s">
        <v>221</v>
      </c>
      <c r="AG10" s="252"/>
      <c r="AH10" s="252"/>
      <c r="AI10" s="252"/>
      <c r="AL10" s="268" t="s">
        <v>141</v>
      </c>
      <c r="AM10" s="270">
        <f>DATE($AM8,$AN8,1)</f>
        <v>45839</v>
      </c>
      <c r="AN10" s="271"/>
      <c r="AO10" s="271"/>
      <c r="AP10" s="271"/>
      <c r="AQ10" s="271"/>
      <c r="AR10" s="271"/>
      <c r="AS10" s="271"/>
      <c r="AT10" s="391" t="s">
        <v>80</v>
      </c>
      <c r="AU10" s="393" t="s">
        <v>219</v>
      </c>
      <c r="AV10" s="395" t="s">
        <v>220</v>
      </c>
      <c r="AW10" s="395" t="s">
        <v>74</v>
      </c>
      <c r="AX10" s="396" t="s">
        <v>221</v>
      </c>
      <c r="AY10" s="252"/>
      <c r="AZ10" s="257"/>
      <c r="BA10" s="257"/>
      <c r="BC10" s="268" t="s">
        <v>141</v>
      </c>
      <c r="BD10" s="270">
        <f>DATE($BD8,$BE8,1)</f>
        <v>45901</v>
      </c>
      <c r="BE10" s="271"/>
      <c r="BF10" s="271"/>
      <c r="BG10" s="271"/>
      <c r="BH10" s="271"/>
      <c r="BI10" s="271"/>
      <c r="BJ10" s="271"/>
      <c r="BK10" s="391" t="s">
        <v>80</v>
      </c>
      <c r="BL10" s="393" t="s">
        <v>219</v>
      </c>
      <c r="BM10" s="395" t="s">
        <v>220</v>
      </c>
      <c r="BN10" s="395" t="s">
        <v>74</v>
      </c>
      <c r="BO10" s="396" t="s">
        <v>221</v>
      </c>
      <c r="BP10" s="252"/>
      <c r="BQ10" s="257"/>
      <c r="BR10" s="257"/>
      <c r="BU10" s="268" t="s">
        <v>141</v>
      </c>
      <c r="BV10" s="270">
        <f>DATE($BV8,$BW8,1)</f>
        <v>45931</v>
      </c>
      <c r="BW10" s="271"/>
      <c r="BX10" s="271"/>
      <c r="BY10" s="271"/>
      <c r="BZ10" s="271"/>
      <c r="CA10" s="271"/>
      <c r="CB10" s="271"/>
      <c r="CC10" s="391" t="s">
        <v>80</v>
      </c>
      <c r="CD10" s="393" t="s">
        <v>219</v>
      </c>
      <c r="CE10" s="395" t="s">
        <v>220</v>
      </c>
      <c r="CF10" s="395" t="s">
        <v>74</v>
      </c>
      <c r="CG10" s="396" t="s">
        <v>221</v>
      </c>
      <c r="CH10" s="252"/>
      <c r="CI10" s="257"/>
      <c r="CJ10" s="257"/>
      <c r="CK10" s="265"/>
      <c r="CL10" s="268" t="s">
        <v>141</v>
      </c>
      <c r="CM10" s="270">
        <f>DATE($CM8,$CN8,1)</f>
        <v>45992</v>
      </c>
      <c r="CN10" s="271"/>
      <c r="CO10" s="271"/>
      <c r="CP10" s="271"/>
      <c r="CQ10" s="271"/>
      <c r="CR10" s="271"/>
      <c r="CS10" s="271"/>
      <c r="CT10" s="391" t="s">
        <v>80</v>
      </c>
      <c r="CU10" s="393" t="s">
        <v>219</v>
      </c>
      <c r="CV10" s="395" t="s">
        <v>220</v>
      </c>
      <c r="CW10" s="395" t="s">
        <v>74</v>
      </c>
      <c r="CX10" s="396" t="s">
        <v>221</v>
      </c>
      <c r="CY10" s="252"/>
    </row>
    <row r="11" spans="1:105" ht="14.25" customHeight="1" x14ac:dyDescent="0.15">
      <c r="A11" s="250"/>
      <c r="B11" s="250"/>
      <c r="C11" s="272" t="s">
        <v>222</v>
      </c>
      <c r="D11" s="273" t="str">
        <f>IF("月"=$L4,$F8,"")</f>
        <v/>
      </c>
      <c r="E11" s="274" t="str">
        <f>IF(D11="",IF("火"=$L4,$F8,""),D11+1)</f>
        <v/>
      </c>
      <c r="F11" s="274" t="str">
        <f>IF(E11="",IF("水"=$L4,$F8,""),E11+1)</f>
        <v/>
      </c>
      <c r="G11" s="274">
        <f>IF(F11="",IF("木"=$L4,$F8,""),F11+1)</f>
        <v>8</v>
      </c>
      <c r="H11" s="274">
        <f>IF(G11="",IF("金"=$L4,$F8,""),G11+1)</f>
        <v>9</v>
      </c>
      <c r="I11" s="274">
        <f>IF(H11="",IF("土"=$L4,$F8,""),H11+1)</f>
        <v>10</v>
      </c>
      <c r="J11" s="275">
        <f>IF(I11="",IF("日"=$L4,$F8,""),I11+1)</f>
        <v>11</v>
      </c>
      <c r="K11" s="392"/>
      <c r="L11" s="394"/>
      <c r="M11" s="388"/>
      <c r="N11" s="388"/>
      <c r="O11" s="397"/>
      <c r="P11" s="276">
        <f>COUNT(D11:J11)</f>
        <v>4</v>
      </c>
      <c r="Q11" s="269"/>
      <c r="R11" s="269"/>
      <c r="S11" s="250"/>
      <c r="T11" s="272" t="s">
        <v>222</v>
      </c>
      <c r="U11" s="273" t="str">
        <f>IF(J114&lt;$H$5,J116+1,"")</f>
        <v/>
      </c>
      <c r="V11" s="274" t="str">
        <f t="shared" ref="V11:AA11" si="6">IF(U9&lt;$H$5,U11+1,"")</f>
        <v/>
      </c>
      <c r="W11" s="274" t="str">
        <f>IF(V9&lt;$H$5,V11+1,"")</f>
        <v/>
      </c>
      <c r="X11" s="274" t="str">
        <f>IF(W9&lt;$H$5,W11+1,"")</f>
        <v/>
      </c>
      <c r="Y11" s="274" t="str">
        <f t="shared" si="6"/>
        <v/>
      </c>
      <c r="Z11" s="274" t="str">
        <f t="shared" si="6"/>
        <v/>
      </c>
      <c r="AA11" s="274" t="str">
        <f t="shared" si="6"/>
        <v/>
      </c>
      <c r="AB11" s="392"/>
      <c r="AC11" s="394"/>
      <c r="AD11" s="388"/>
      <c r="AE11" s="388"/>
      <c r="AF11" s="397"/>
      <c r="AG11" s="277">
        <f>COUNT(U11:AA11)</f>
        <v>0</v>
      </c>
      <c r="AH11" s="252"/>
      <c r="AI11" s="252"/>
      <c r="AL11" s="272" t="s">
        <v>222</v>
      </c>
      <c r="AM11" s="273" t="str">
        <f>IF(AA114&lt;$H$5,AA116+1,"")</f>
        <v/>
      </c>
      <c r="AN11" s="274" t="str">
        <f t="shared" ref="AN11:AS11" si="7">IF(AM9&lt;$H$5,AM11+1,"")</f>
        <v/>
      </c>
      <c r="AO11" s="274" t="str">
        <f t="shared" si="7"/>
        <v/>
      </c>
      <c r="AP11" s="274" t="str">
        <f t="shared" si="7"/>
        <v/>
      </c>
      <c r="AQ11" s="274" t="str">
        <f t="shared" si="7"/>
        <v/>
      </c>
      <c r="AR11" s="274" t="str">
        <f t="shared" si="7"/>
        <v/>
      </c>
      <c r="AS11" s="274" t="str">
        <f t="shared" si="7"/>
        <v/>
      </c>
      <c r="AT11" s="392"/>
      <c r="AU11" s="394"/>
      <c r="AV11" s="388"/>
      <c r="AW11" s="388"/>
      <c r="AX11" s="397"/>
      <c r="AY11" s="277">
        <f>COUNT(AM11:AS11)</f>
        <v>0</v>
      </c>
      <c r="AZ11" s="257"/>
      <c r="BA11" s="257"/>
      <c r="BC11" s="272" t="s">
        <v>222</v>
      </c>
      <c r="BD11" s="273" t="str">
        <f>IF(AS114&lt;$H$5,AS116+1,"")</f>
        <v/>
      </c>
      <c r="BE11" s="274" t="str">
        <f t="shared" ref="BE11:BJ11" si="8">IF(BD9&lt;$H$5,BD11+1,"")</f>
        <v/>
      </c>
      <c r="BF11" s="274" t="str">
        <f t="shared" si="8"/>
        <v/>
      </c>
      <c r="BG11" s="274" t="str">
        <f t="shared" si="8"/>
        <v/>
      </c>
      <c r="BH11" s="274" t="str">
        <f t="shared" si="8"/>
        <v/>
      </c>
      <c r="BI11" s="274" t="str">
        <f t="shared" si="8"/>
        <v/>
      </c>
      <c r="BJ11" s="274" t="str">
        <f t="shared" si="8"/>
        <v/>
      </c>
      <c r="BK11" s="392"/>
      <c r="BL11" s="394"/>
      <c r="BM11" s="388"/>
      <c r="BN11" s="388"/>
      <c r="BO11" s="397"/>
      <c r="BP11" s="277">
        <f>COUNT(BD11:BJ11)</f>
        <v>0</v>
      </c>
      <c r="BQ11" s="257"/>
      <c r="BR11" s="257"/>
      <c r="BU11" s="272" t="s">
        <v>222</v>
      </c>
      <c r="BV11" s="273" t="str">
        <f>IF(BJ114&lt;$H$5,BJ116+1,"")</f>
        <v/>
      </c>
      <c r="BW11" s="274" t="str">
        <f t="shared" ref="BW11:CB11" si="9">IF(BV9&lt;$H$5,BV11+1,"")</f>
        <v/>
      </c>
      <c r="BX11" s="274" t="str">
        <f t="shared" si="9"/>
        <v/>
      </c>
      <c r="BY11" s="274" t="str">
        <f t="shared" si="9"/>
        <v/>
      </c>
      <c r="BZ11" s="274" t="str">
        <f t="shared" si="9"/>
        <v/>
      </c>
      <c r="CA11" s="274" t="str">
        <f t="shared" si="9"/>
        <v/>
      </c>
      <c r="CB11" s="274" t="str">
        <f t="shared" si="9"/>
        <v/>
      </c>
      <c r="CC11" s="392"/>
      <c r="CD11" s="394"/>
      <c r="CE11" s="388"/>
      <c r="CF11" s="388"/>
      <c r="CG11" s="397"/>
      <c r="CH11" s="277">
        <f>COUNT(BV11:CB11)</f>
        <v>0</v>
      </c>
      <c r="CI11" s="257"/>
      <c r="CJ11" s="257"/>
      <c r="CK11" s="250"/>
      <c r="CL11" s="272" t="s">
        <v>222</v>
      </c>
      <c r="CM11" s="273" t="str">
        <f>IF(CB114&lt;$H$5,CB116+1,"")</f>
        <v/>
      </c>
      <c r="CN11" s="274" t="str">
        <f t="shared" ref="CN11:CS11" si="10">IF(CM9&lt;$H$5,CM11+1,"")</f>
        <v/>
      </c>
      <c r="CO11" s="274" t="str">
        <f t="shared" si="10"/>
        <v/>
      </c>
      <c r="CP11" s="274" t="str">
        <f t="shared" si="10"/>
        <v/>
      </c>
      <c r="CQ11" s="274" t="str">
        <f t="shared" si="10"/>
        <v/>
      </c>
      <c r="CR11" s="274" t="str">
        <f t="shared" si="10"/>
        <v/>
      </c>
      <c r="CS11" s="274" t="str">
        <f t="shared" si="10"/>
        <v/>
      </c>
      <c r="CT11" s="392"/>
      <c r="CU11" s="394"/>
      <c r="CV11" s="388"/>
      <c r="CW11" s="388"/>
      <c r="CX11" s="397"/>
      <c r="CY11" s="277">
        <f>COUNT(CM11:CS11)</f>
        <v>0</v>
      </c>
    </row>
    <row r="12" spans="1:105" ht="14.25" customHeight="1" x14ac:dyDescent="0.15">
      <c r="A12" s="250"/>
      <c r="B12" s="250"/>
      <c r="C12" s="278" t="s">
        <v>65</v>
      </c>
      <c r="D12" s="279" t="str">
        <f>IF(D11="","","月")</f>
        <v/>
      </c>
      <c r="E12" s="279" t="str">
        <f>IF(E11="","","火")</f>
        <v/>
      </c>
      <c r="F12" s="279" t="str">
        <f>IF(F11="","","水")</f>
        <v/>
      </c>
      <c r="G12" s="279" t="str">
        <f>IF(G11="","","木")</f>
        <v>木</v>
      </c>
      <c r="H12" s="279" t="str">
        <f>IF(H11="","","金")</f>
        <v>金</v>
      </c>
      <c r="I12" s="279" t="str">
        <f>IF(I11="","","土")</f>
        <v>土</v>
      </c>
      <c r="J12" s="280" t="str">
        <f>IF(J11="","","日")</f>
        <v>日</v>
      </c>
      <c r="K12" s="392"/>
      <c r="L12" s="394"/>
      <c r="M12" s="388"/>
      <c r="N12" s="388"/>
      <c r="O12" s="397"/>
      <c r="P12" s="269"/>
      <c r="Q12" s="269"/>
      <c r="R12" s="269"/>
      <c r="T12" s="272" t="s">
        <v>65</v>
      </c>
      <c r="U12" s="279" t="str">
        <f>IF(U11="","","月")</f>
        <v/>
      </c>
      <c r="V12" s="279" t="str">
        <f>IF(V11="","","火")</f>
        <v/>
      </c>
      <c r="W12" s="279" t="str">
        <f>IF(W11="","","水")</f>
        <v/>
      </c>
      <c r="X12" s="279" t="str">
        <f>IF(X11="","","木")</f>
        <v/>
      </c>
      <c r="Y12" s="279" t="str">
        <f>IF(Y11="","","金")</f>
        <v/>
      </c>
      <c r="Z12" s="279" t="str">
        <f>IF(Z11="","","土")</f>
        <v/>
      </c>
      <c r="AA12" s="279" t="str">
        <f>IF(AA11="","","日")</f>
        <v/>
      </c>
      <c r="AB12" s="392"/>
      <c r="AC12" s="394"/>
      <c r="AD12" s="388"/>
      <c r="AE12" s="388"/>
      <c r="AF12" s="397"/>
      <c r="AG12" s="250"/>
      <c r="AH12" s="252"/>
      <c r="AI12" s="252"/>
      <c r="AL12" s="272" t="s">
        <v>65</v>
      </c>
      <c r="AM12" s="279" t="str">
        <f>IF(AM11="","","月")</f>
        <v/>
      </c>
      <c r="AN12" s="279" t="str">
        <f>IF(AN11="","","火")</f>
        <v/>
      </c>
      <c r="AO12" s="279" t="str">
        <f>IF(AO11="","","水")</f>
        <v/>
      </c>
      <c r="AP12" s="279" t="str">
        <f>IF(AP11="","","木")</f>
        <v/>
      </c>
      <c r="AQ12" s="279" t="str">
        <f>IF(AQ11="","","金")</f>
        <v/>
      </c>
      <c r="AR12" s="279" t="str">
        <f>IF(AR11="","","土")</f>
        <v/>
      </c>
      <c r="AS12" s="279" t="str">
        <f>IF(AS11="","","日")</f>
        <v/>
      </c>
      <c r="AT12" s="392"/>
      <c r="AU12" s="394"/>
      <c r="AV12" s="388"/>
      <c r="AW12" s="388"/>
      <c r="AX12" s="397"/>
      <c r="AY12" s="250"/>
      <c r="AZ12" s="257"/>
      <c r="BA12" s="257"/>
      <c r="BC12" s="272" t="s">
        <v>65</v>
      </c>
      <c r="BD12" s="279" t="str">
        <f>IF(BD11="","","月")</f>
        <v/>
      </c>
      <c r="BE12" s="279" t="str">
        <f>IF(BE11="","","火")</f>
        <v/>
      </c>
      <c r="BF12" s="279" t="str">
        <f>IF(BF11="","","水")</f>
        <v/>
      </c>
      <c r="BG12" s="279" t="str">
        <f>IF(BG11="","","木")</f>
        <v/>
      </c>
      <c r="BH12" s="279" t="str">
        <f>IF(BH11="","","金")</f>
        <v/>
      </c>
      <c r="BI12" s="279" t="str">
        <f>IF(BI11="","","土")</f>
        <v/>
      </c>
      <c r="BJ12" s="279" t="str">
        <f>IF(BJ11="","","日")</f>
        <v/>
      </c>
      <c r="BK12" s="392"/>
      <c r="BL12" s="394"/>
      <c r="BM12" s="388"/>
      <c r="BN12" s="388"/>
      <c r="BO12" s="397"/>
      <c r="BP12" s="250"/>
      <c r="BQ12" s="257"/>
      <c r="BR12" s="257"/>
      <c r="BU12" s="272" t="s">
        <v>65</v>
      </c>
      <c r="BV12" s="279" t="str">
        <f>IF(BV11="","","月")</f>
        <v/>
      </c>
      <c r="BW12" s="279" t="str">
        <f>IF(BW11="","","火")</f>
        <v/>
      </c>
      <c r="BX12" s="279" t="str">
        <f>IF(BX11="","","水")</f>
        <v/>
      </c>
      <c r="BY12" s="279" t="str">
        <f>IF(BY11="","","木")</f>
        <v/>
      </c>
      <c r="BZ12" s="279" t="str">
        <f>IF(BZ11="","","金")</f>
        <v/>
      </c>
      <c r="CA12" s="279" t="str">
        <f>IF(CA11="","","土")</f>
        <v/>
      </c>
      <c r="CB12" s="279" t="str">
        <f>IF(CB11="","","日")</f>
        <v/>
      </c>
      <c r="CC12" s="392"/>
      <c r="CD12" s="394"/>
      <c r="CE12" s="388"/>
      <c r="CF12" s="388"/>
      <c r="CG12" s="397"/>
      <c r="CH12" s="250"/>
      <c r="CI12" s="257"/>
      <c r="CJ12" s="257"/>
      <c r="CK12" s="250"/>
      <c r="CL12" s="272" t="s">
        <v>65</v>
      </c>
      <c r="CM12" s="279" t="str">
        <f>IF(CM11="","","月")</f>
        <v/>
      </c>
      <c r="CN12" s="279" t="str">
        <f>IF(CN11="","","火")</f>
        <v/>
      </c>
      <c r="CO12" s="279" t="str">
        <f>IF(CO11="","","水")</f>
        <v/>
      </c>
      <c r="CP12" s="279" t="str">
        <f>IF(CP11="","","木")</f>
        <v/>
      </c>
      <c r="CQ12" s="279" t="str">
        <f>IF(CQ11="","","金")</f>
        <v/>
      </c>
      <c r="CR12" s="279" t="str">
        <f>IF(CR11="","","土")</f>
        <v/>
      </c>
      <c r="CS12" s="279" t="str">
        <f>IF(CS11="","","日")</f>
        <v/>
      </c>
      <c r="CT12" s="392"/>
      <c r="CU12" s="394"/>
      <c r="CV12" s="388"/>
      <c r="CW12" s="388"/>
      <c r="CX12" s="397"/>
    </row>
    <row r="13" spans="1:105" ht="14.25" customHeight="1" x14ac:dyDescent="0.15">
      <c r="A13" s="250"/>
      <c r="B13" s="250"/>
      <c r="C13" s="379" t="s">
        <v>76</v>
      </c>
      <c r="D13" s="381"/>
      <c r="E13" s="371"/>
      <c r="F13" s="371"/>
      <c r="G13" s="371"/>
      <c r="H13" s="371"/>
      <c r="I13" s="371"/>
      <c r="J13" s="398"/>
      <c r="K13" s="373"/>
      <c r="L13" s="374"/>
      <c r="M13" s="374"/>
      <c r="N13" s="375"/>
      <c r="O13" s="383">
        <f>ROUND(AVERAGE(N15:N26),3)</f>
        <v>0</v>
      </c>
      <c r="P13" s="252"/>
      <c r="Q13" s="252"/>
      <c r="R13" s="252"/>
      <c r="S13" s="250"/>
      <c r="T13" s="379" t="s">
        <v>76</v>
      </c>
      <c r="U13" s="381"/>
      <c r="V13" s="371"/>
      <c r="W13" s="371"/>
      <c r="X13" s="371"/>
      <c r="Y13" s="371"/>
      <c r="Z13" s="371"/>
      <c r="AA13" s="398"/>
      <c r="AB13" s="373"/>
      <c r="AC13" s="374"/>
      <c r="AD13" s="374"/>
      <c r="AE13" s="375"/>
      <c r="AF13" s="383" t="e">
        <f>ROUND(AVERAGE(AE15:AE26),3)</f>
        <v>#DIV/0!</v>
      </c>
      <c r="AG13" s="250"/>
      <c r="AH13" s="252"/>
      <c r="AI13" s="252"/>
      <c r="AL13" s="379" t="s">
        <v>76</v>
      </c>
      <c r="AM13" s="381"/>
      <c r="AN13" s="371"/>
      <c r="AO13" s="371"/>
      <c r="AP13" s="371"/>
      <c r="AQ13" s="371"/>
      <c r="AR13" s="371"/>
      <c r="AS13" s="398"/>
      <c r="AT13" s="373"/>
      <c r="AU13" s="374"/>
      <c r="AV13" s="374"/>
      <c r="AW13" s="375"/>
      <c r="AX13" s="383" t="e">
        <f>ROUND(AVERAGE(AW15:AW26),3)</f>
        <v>#DIV/0!</v>
      </c>
      <c r="AY13" s="250"/>
      <c r="AZ13" s="257"/>
      <c r="BA13" s="257"/>
      <c r="BC13" s="379" t="s">
        <v>76</v>
      </c>
      <c r="BD13" s="381"/>
      <c r="BE13" s="371"/>
      <c r="BF13" s="371"/>
      <c r="BG13" s="371"/>
      <c r="BH13" s="371"/>
      <c r="BI13" s="371"/>
      <c r="BJ13" s="398"/>
      <c r="BK13" s="373"/>
      <c r="BL13" s="374"/>
      <c r="BM13" s="374"/>
      <c r="BN13" s="375"/>
      <c r="BO13" s="383" t="e">
        <f>ROUND(AVERAGE(BN15:BN26),3)</f>
        <v>#DIV/0!</v>
      </c>
      <c r="BP13" s="250"/>
      <c r="BQ13" s="257"/>
      <c r="BR13" s="257"/>
      <c r="BU13" s="379" t="s">
        <v>76</v>
      </c>
      <c r="BV13" s="381"/>
      <c r="BW13" s="371"/>
      <c r="BX13" s="371"/>
      <c r="BY13" s="371"/>
      <c r="BZ13" s="371"/>
      <c r="CA13" s="371"/>
      <c r="CB13" s="398"/>
      <c r="CC13" s="373"/>
      <c r="CD13" s="374"/>
      <c r="CE13" s="374"/>
      <c r="CF13" s="375"/>
      <c r="CG13" s="383" t="e">
        <f>ROUND(AVERAGE(CF15:CF26),3)</f>
        <v>#DIV/0!</v>
      </c>
      <c r="CH13" s="250"/>
      <c r="CI13" s="257"/>
      <c r="CJ13" s="257"/>
      <c r="CK13" s="250"/>
      <c r="CL13" s="379" t="s">
        <v>76</v>
      </c>
      <c r="CM13" s="381"/>
      <c r="CN13" s="371"/>
      <c r="CO13" s="371"/>
      <c r="CP13" s="371"/>
      <c r="CQ13" s="371"/>
      <c r="CR13" s="371"/>
      <c r="CS13" s="398"/>
      <c r="CT13" s="373"/>
      <c r="CU13" s="374"/>
      <c r="CV13" s="374"/>
      <c r="CW13" s="375"/>
      <c r="CX13" s="383" t="e">
        <f>ROUND(AVERAGE(CW15:CW26),3)</f>
        <v>#DIV/0!</v>
      </c>
    </row>
    <row r="14" spans="1:105" ht="14.25" customHeight="1" x14ac:dyDescent="0.15">
      <c r="A14" s="250"/>
      <c r="B14" s="250"/>
      <c r="C14" s="380"/>
      <c r="D14" s="382"/>
      <c r="E14" s="372"/>
      <c r="F14" s="372"/>
      <c r="G14" s="372"/>
      <c r="H14" s="372"/>
      <c r="I14" s="372"/>
      <c r="J14" s="399"/>
      <c r="K14" s="376"/>
      <c r="L14" s="377"/>
      <c r="M14" s="377"/>
      <c r="N14" s="378"/>
      <c r="O14" s="384"/>
      <c r="P14" s="252"/>
      <c r="Q14" s="252"/>
      <c r="R14" s="252"/>
      <c r="S14" s="250"/>
      <c r="T14" s="380"/>
      <c r="U14" s="382"/>
      <c r="V14" s="372"/>
      <c r="W14" s="372"/>
      <c r="X14" s="372"/>
      <c r="Y14" s="372"/>
      <c r="Z14" s="372"/>
      <c r="AA14" s="399"/>
      <c r="AB14" s="376"/>
      <c r="AC14" s="377"/>
      <c r="AD14" s="377"/>
      <c r="AE14" s="378"/>
      <c r="AF14" s="384"/>
      <c r="AG14" s="250"/>
      <c r="AH14" s="252"/>
      <c r="AI14" s="252"/>
      <c r="AL14" s="380"/>
      <c r="AM14" s="382"/>
      <c r="AN14" s="372"/>
      <c r="AO14" s="372"/>
      <c r="AP14" s="372"/>
      <c r="AQ14" s="372"/>
      <c r="AR14" s="372"/>
      <c r="AS14" s="399"/>
      <c r="AT14" s="376"/>
      <c r="AU14" s="377"/>
      <c r="AV14" s="377"/>
      <c r="AW14" s="378"/>
      <c r="AX14" s="384"/>
      <c r="AY14" s="250"/>
      <c r="AZ14" s="257"/>
      <c r="BA14" s="257"/>
      <c r="BC14" s="380"/>
      <c r="BD14" s="382"/>
      <c r="BE14" s="372"/>
      <c r="BF14" s="372"/>
      <c r="BG14" s="372"/>
      <c r="BH14" s="372"/>
      <c r="BI14" s="372"/>
      <c r="BJ14" s="399"/>
      <c r="BK14" s="376"/>
      <c r="BL14" s="377"/>
      <c r="BM14" s="377"/>
      <c r="BN14" s="378"/>
      <c r="BO14" s="384"/>
      <c r="BP14" s="250"/>
      <c r="BQ14" s="257"/>
      <c r="BR14" s="257"/>
      <c r="BU14" s="380"/>
      <c r="BV14" s="382"/>
      <c r="BW14" s="372"/>
      <c r="BX14" s="372"/>
      <c r="BY14" s="372"/>
      <c r="BZ14" s="372"/>
      <c r="CA14" s="372"/>
      <c r="CB14" s="399"/>
      <c r="CC14" s="376"/>
      <c r="CD14" s="377"/>
      <c r="CE14" s="377"/>
      <c r="CF14" s="378"/>
      <c r="CG14" s="384"/>
      <c r="CH14" s="250"/>
      <c r="CI14" s="257"/>
      <c r="CJ14" s="257"/>
      <c r="CK14" s="250"/>
      <c r="CL14" s="380"/>
      <c r="CM14" s="382"/>
      <c r="CN14" s="372"/>
      <c r="CO14" s="372"/>
      <c r="CP14" s="372"/>
      <c r="CQ14" s="372"/>
      <c r="CR14" s="372"/>
      <c r="CS14" s="399"/>
      <c r="CT14" s="376"/>
      <c r="CU14" s="377"/>
      <c r="CV14" s="377"/>
      <c r="CW14" s="378"/>
      <c r="CX14" s="384"/>
    </row>
    <row r="15" spans="1:105" ht="14.25" customHeight="1" x14ac:dyDescent="0.15">
      <c r="A15" s="250"/>
      <c r="B15" s="250"/>
      <c r="C15" s="281" t="s">
        <v>223</v>
      </c>
      <c r="D15" s="282"/>
      <c r="E15" s="283"/>
      <c r="F15" s="283"/>
      <c r="G15" s="283"/>
      <c r="H15" s="283"/>
      <c r="I15" s="283"/>
      <c r="J15" s="284"/>
      <c r="K15" s="285">
        <f>IF(C15="","",COUNT($D$11:$J$11)-L15)</f>
        <v>4</v>
      </c>
      <c r="L15" s="286">
        <f>IF(C15="","",Q15+R15)</f>
        <v>0</v>
      </c>
      <c r="M15" s="287">
        <f>IF(C15="","",COUNTIF(D15:J15,"休"))</f>
        <v>0</v>
      </c>
      <c r="N15" s="288">
        <f>IF(K15&lt;2,"対象外",IF(C15="","",IFERROR(ROUND(M15/K15,3),"")))</f>
        <v>0</v>
      </c>
      <c r="O15" s="384"/>
      <c r="P15" s="252"/>
      <c r="Q15" s="252">
        <f>IF(C15="","",COUNTIF(D15:J15,"ー"))</f>
        <v>0</v>
      </c>
      <c r="R15" s="252">
        <f>IF(C15="","",COUNTIF(D15:J15,"外"))</f>
        <v>0</v>
      </c>
      <c r="S15" s="250"/>
      <c r="T15" s="281" t="s">
        <v>223</v>
      </c>
      <c r="U15" s="282"/>
      <c r="V15" s="283"/>
      <c r="W15" s="283"/>
      <c r="X15" s="283"/>
      <c r="Y15" s="283"/>
      <c r="Z15" s="283"/>
      <c r="AA15" s="284"/>
      <c r="AB15" s="285">
        <f>IF(T15="","",COUNT($U$11:$AA$11)-AC15)</f>
        <v>0</v>
      </c>
      <c r="AC15" s="286">
        <f>IF(T15="","",AH15+AI15)</f>
        <v>0</v>
      </c>
      <c r="AD15" s="287">
        <f>IF(T15="","",COUNTIF(U15:AA15,"休"))</f>
        <v>0</v>
      </c>
      <c r="AE15" s="288" t="str">
        <f>IF(AB15&lt;1,"対象外",IF(T15="","",IFERROR(ROUND(AD15/AB15,3),"")))</f>
        <v>対象外</v>
      </c>
      <c r="AF15" s="384"/>
      <c r="AG15" s="289"/>
      <c r="AH15" s="290">
        <f>IF(T15="","",COUNTIF(U15:AA15,"ー"))</f>
        <v>0</v>
      </c>
      <c r="AI15" s="290">
        <f>IF(T15="","",COUNTIF(U15:AA15,"外"))</f>
        <v>0</v>
      </c>
      <c r="AL15" s="281" t="s">
        <v>223</v>
      </c>
      <c r="AM15" s="282"/>
      <c r="AN15" s="283"/>
      <c r="AO15" s="283"/>
      <c r="AP15" s="283"/>
      <c r="AQ15" s="283"/>
      <c r="AR15" s="283"/>
      <c r="AS15" s="284"/>
      <c r="AT15" s="285">
        <f>IF(AL15="","",COUNT($AM$11:$AS$11)-AU15)</f>
        <v>0</v>
      </c>
      <c r="AU15" s="286">
        <f>IF(AL15="","",AZ15+BA15)</f>
        <v>0</v>
      </c>
      <c r="AV15" s="287">
        <f>IF(AL15="","",COUNTIF(AM15:AS15,"休"))</f>
        <v>0</v>
      </c>
      <c r="AW15" s="288" t="str">
        <f>IF(AT15&lt;7,"対象外",IF(AL15="","",IFERROR(ROUND(AV15/AT15,3),"")))</f>
        <v>対象外</v>
      </c>
      <c r="AX15" s="384"/>
      <c r="AY15" s="289"/>
      <c r="AZ15" s="257">
        <f>IF(AL15="","",COUNTIF(AM15:AS15,"ー"))</f>
        <v>0</v>
      </c>
      <c r="BA15" s="257">
        <f>IF(AL15="","",COUNTIF(AM15:AS15,"外"))</f>
        <v>0</v>
      </c>
      <c r="BC15" s="281" t="s">
        <v>223</v>
      </c>
      <c r="BD15" s="282"/>
      <c r="BE15" s="283"/>
      <c r="BF15" s="283"/>
      <c r="BG15" s="283"/>
      <c r="BH15" s="283"/>
      <c r="BI15" s="283"/>
      <c r="BJ15" s="284"/>
      <c r="BK15" s="285">
        <f>IF(BC15="","",COUNT($BD$11:$BJ$11)-BL15)</f>
        <v>0</v>
      </c>
      <c r="BL15" s="286">
        <f>IF(BC15="","",BQ15+BR15)</f>
        <v>0</v>
      </c>
      <c r="BM15" s="287">
        <f>IF(BC15="","",COUNTIF(BD15:BJ15,"休"))</f>
        <v>0</v>
      </c>
      <c r="BN15" s="288" t="str">
        <f>IF(BK15&lt;7,"対象外",IF(BC15="","",IFERROR(ROUND(BM15/BK15,3),"")))</f>
        <v>対象外</v>
      </c>
      <c r="BO15" s="384"/>
      <c r="BP15" s="289"/>
      <c r="BQ15" s="257">
        <f>IF(BC15="","",COUNTIF(BD15:BJ15,"ー"))</f>
        <v>0</v>
      </c>
      <c r="BR15" s="257">
        <f>IF(BC15="","",COUNTIF(BD15:BJ15,"外"))</f>
        <v>0</v>
      </c>
      <c r="BU15" s="281" t="s">
        <v>223</v>
      </c>
      <c r="BV15" s="282"/>
      <c r="BW15" s="283"/>
      <c r="BX15" s="283"/>
      <c r="BY15" s="283"/>
      <c r="BZ15" s="283"/>
      <c r="CA15" s="283"/>
      <c r="CB15" s="284"/>
      <c r="CC15" s="285">
        <f>IF(BU15="","",COUNT($BV$11:$CB$11)-CD15)</f>
        <v>0</v>
      </c>
      <c r="CD15" s="286">
        <f>IF(BU15="","",CI15+CJ15)</f>
        <v>0</v>
      </c>
      <c r="CE15" s="287">
        <f>IF(BU15="","",COUNTIF(BV15:CB15,"休"))</f>
        <v>0</v>
      </c>
      <c r="CF15" s="288" t="str">
        <f>IF(CC15&lt;7,"対象外",IF(BU15="","",IFERROR(ROUND(CE15/CC15,3),"")))</f>
        <v>対象外</v>
      </c>
      <c r="CG15" s="384"/>
      <c r="CH15" s="289"/>
      <c r="CI15" s="257">
        <f>IF(BU15="","",COUNTIF(BV15:CB15,"ー"))</f>
        <v>0</v>
      </c>
      <c r="CJ15" s="257">
        <f>IF(BU15="","",COUNTIF(BV15:CB15,"外"))</f>
        <v>0</v>
      </c>
      <c r="CK15" s="289"/>
      <c r="CL15" s="281" t="s">
        <v>223</v>
      </c>
      <c r="CM15" s="282"/>
      <c r="CN15" s="283"/>
      <c r="CO15" s="283"/>
      <c r="CP15" s="283"/>
      <c r="CQ15" s="283"/>
      <c r="CR15" s="283"/>
      <c r="CS15" s="284"/>
      <c r="CT15" s="285">
        <f>IF(CL15="","",COUNT($CM$11:$CS$11)-CU15)</f>
        <v>0</v>
      </c>
      <c r="CU15" s="286">
        <f>IF(CL15="","",CZ15+DA15)</f>
        <v>0</v>
      </c>
      <c r="CV15" s="287">
        <f>IF(CL15="","",COUNTIF(CM15:CS15,"休"))</f>
        <v>0</v>
      </c>
      <c r="CW15" s="288" t="str">
        <f>IF(CT15&lt;7,"対象外",IF(CL15="","",IFERROR(ROUND(CV15/CT15,3),"")))</f>
        <v>対象外</v>
      </c>
      <c r="CX15" s="384"/>
      <c r="CY15" s="289"/>
      <c r="CZ15" s="255">
        <f>IF(CL15="","",COUNTIF(CM15:CS15,"ー"))</f>
        <v>0</v>
      </c>
      <c r="DA15" s="255">
        <f>IF(CL15="","",COUNTIF(CM15:CS15,"外"))</f>
        <v>0</v>
      </c>
    </row>
    <row r="16" spans="1:105" ht="14.25" customHeight="1" x14ac:dyDescent="0.15">
      <c r="A16" s="250"/>
      <c r="B16" s="250"/>
      <c r="C16" s="281" t="s">
        <v>224</v>
      </c>
      <c r="D16" s="282"/>
      <c r="E16" s="283"/>
      <c r="F16" s="283"/>
      <c r="G16" s="283"/>
      <c r="H16" s="283"/>
      <c r="I16" s="283"/>
      <c r="J16" s="284"/>
      <c r="K16" s="285">
        <f>IF(C16="","",COUNT($D$11:$J$11)-L16)</f>
        <v>4</v>
      </c>
      <c r="L16" s="286">
        <f t="shared" ref="L16:L18" si="11">IF(C16="","",Q16+R16)</f>
        <v>0</v>
      </c>
      <c r="M16" s="287">
        <f t="shared" ref="M16:M18" si="12">IF(C16="","",COUNTIF(D16:J16,"休"))</f>
        <v>0</v>
      </c>
      <c r="N16" s="288">
        <f>IF(K16&lt;1,"対象外",IF(C16="","",IFERROR(ROUND(M16/K16,3),"")))</f>
        <v>0</v>
      </c>
      <c r="O16" s="384"/>
      <c r="P16" s="252"/>
      <c r="Q16" s="252">
        <f t="shared" ref="Q16:Q79" si="13">IF(C16="","",COUNTIF(D16:J16,"ー"))</f>
        <v>0</v>
      </c>
      <c r="R16" s="252">
        <f t="shared" ref="R16:R79" si="14">IF(C16="","",COUNTIF(D16:J16,"外"))</f>
        <v>0</v>
      </c>
      <c r="S16" s="250"/>
      <c r="T16" s="281" t="s">
        <v>224</v>
      </c>
      <c r="U16" s="282"/>
      <c r="V16" s="283"/>
      <c r="W16" s="283"/>
      <c r="X16" s="283"/>
      <c r="Y16" s="283"/>
      <c r="Z16" s="283"/>
      <c r="AA16" s="284"/>
      <c r="AB16" s="285">
        <f>IF(T16="","",COUNT($U$11:$AA$11)-AC16)</f>
        <v>0</v>
      </c>
      <c r="AC16" s="286">
        <f>IF(T16="","",AH16+AI16)</f>
        <v>0</v>
      </c>
      <c r="AD16" s="287">
        <f t="shared" ref="AD16:AD18" si="15">IF(T16="","",COUNTIF(U16:AA16,"休"))</f>
        <v>0</v>
      </c>
      <c r="AE16" s="288" t="str">
        <f>IF(AB16&lt;1,"対象外",IF(T16="","",IFERROR(ROUND(AD16/AB16,3),"")))</f>
        <v>対象外</v>
      </c>
      <c r="AF16" s="384"/>
      <c r="AG16" s="250"/>
      <c r="AH16" s="290">
        <f t="shared" ref="AH16:AH79" si="16">IF(T16="","",COUNTIF(U16:AA16,"ー"))</f>
        <v>0</v>
      </c>
      <c r="AI16" s="290">
        <f t="shared" ref="AI16:AI79" si="17">IF(T16="","",COUNTIF(U16:AA16,"外"))</f>
        <v>0</v>
      </c>
      <c r="AL16" s="281" t="s">
        <v>224</v>
      </c>
      <c r="AM16" s="282"/>
      <c r="AN16" s="283"/>
      <c r="AO16" s="283"/>
      <c r="AP16" s="283"/>
      <c r="AQ16" s="283"/>
      <c r="AR16" s="283"/>
      <c r="AS16" s="284"/>
      <c r="AT16" s="285">
        <f>IF(AL16="","",COUNT($AM$11:$AS$11)-AU16)</f>
        <v>0</v>
      </c>
      <c r="AU16" s="286">
        <f>IF(AL16="","",AZ16+BA16)</f>
        <v>0</v>
      </c>
      <c r="AV16" s="287">
        <f t="shared" ref="AV16:AV18" si="18">IF(AL16="","",COUNTIF(AM16:AS16,"休"))</f>
        <v>0</v>
      </c>
      <c r="AW16" s="288" t="str">
        <f>IF(AT16&lt;7,"対象外",IF(AL16="","",IFERROR(ROUND(AV16/AT16,3),"")))</f>
        <v>対象外</v>
      </c>
      <c r="AX16" s="384"/>
      <c r="AY16" s="250"/>
      <c r="AZ16" s="257">
        <f t="shared" ref="AZ16:AZ79" si="19">IF(AL16="","",COUNTIF(AM16:AS16,"ー"))</f>
        <v>0</v>
      </c>
      <c r="BA16" s="257">
        <f t="shared" ref="BA16:BA79" si="20">IF(AL16="","",COUNTIF(AM16:AS16,"外"))</f>
        <v>0</v>
      </c>
      <c r="BC16" s="281" t="s">
        <v>224</v>
      </c>
      <c r="BD16" s="282"/>
      <c r="BE16" s="283"/>
      <c r="BF16" s="283"/>
      <c r="BG16" s="283"/>
      <c r="BH16" s="283"/>
      <c r="BI16" s="283"/>
      <c r="BJ16" s="284"/>
      <c r="BK16" s="285">
        <f>IF(BC16="","",COUNT($BD$11:$BJ$11)-BL16)</f>
        <v>0</v>
      </c>
      <c r="BL16" s="286">
        <f>IF(BC16="","",BQ16+BR16)</f>
        <v>0</v>
      </c>
      <c r="BM16" s="287">
        <f t="shared" ref="BM16:BM18" si="21">IF(BC16="","",COUNTIF(BD16:BJ16,"休"))</f>
        <v>0</v>
      </c>
      <c r="BN16" s="288" t="str">
        <f>IF(BK16&lt;7,"対象外",IF(BC16="","",IFERROR(ROUND(BM16/BK16,3),"")))</f>
        <v>対象外</v>
      </c>
      <c r="BO16" s="384"/>
      <c r="BP16" s="250"/>
      <c r="BQ16" s="257">
        <f t="shared" ref="BQ16:BQ79" si="22">IF(BC16="","",COUNTIF(BD16:BJ16,"ー"))</f>
        <v>0</v>
      </c>
      <c r="BR16" s="257">
        <f t="shared" ref="BR16:BR79" si="23">IF(BC16="","",COUNTIF(BD16:BJ16,"外"))</f>
        <v>0</v>
      </c>
      <c r="BU16" s="281" t="s">
        <v>224</v>
      </c>
      <c r="BV16" s="282"/>
      <c r="BW16" s="283"/>
      <c r="BX16" s="283"/>
      <c r="BY16" s="283"/>
      <c r="BZ16" s="283"/>
      <c r="CA16" s="283"/>
      <c r="CB16" s="284"/>
      <c r="CC16" s="285">
        <f>IF(BU16="","",COUNT($BV$11:$CB$11)-CD16)</f>
        <v>0</v>
      </c>
      <c r="CD16" s="286">
        <f>IF(BU16="","",CI16+CJ16)</f>
        <v>0</v>
      </c>
      <c r="CE16" s="287">
        <f t="shared" ref="CE16:CE18" si="24">IF(BU16="","",COUNTIF(BV16:CB16,"休"))</f>
        <v>0</v>
      </c>
      <c r="CF16" s="288" t="str">
        <f>IF(CC16&lt;7,"対象外",IF(BU16="","",IFERROR(ROUND(CE16/CC16,3),"")))</f>
        <v>対象外</v>
      </c>
      <c r="CG16" s="384"/>
      <c r="CH16" s="250"/>
      <c r="CI16" s="257">
        <f t="shared" ref="CI16:CI79" si="25">IF(BU16="","",COUNTIF(BV16:CB16,"ー"))</f>
        <v>0</v>
      </c>
      <c r="CJ16" s="257">
        <f t="shared" ref="CJ16:CJ79" si="26">IF(BU16="","",COUNTIF(BV16:CB16,"外"))</f>
        <v>0</v>
      </c>
      <c r="CK16" s="250"/>
      <c r="CL16" s="281" t="s">
        <v>224</v>
      </c>
      <c r="CM16" s="282"/>
      <c r="CN16" s="283"/>
      <c r="CO16" s="283"/>
      <c r="CP16" s="283"/>
      <c r="CQ16" s="283"/>
      <c r="CR16" s="283"/>
      <c r="CS16" s="284"/>
      <c r="CT16" s="285">
        <f>IF(CL16="","",COUNT($CM$11:$CS$11)-CU16)</f>
        <v>0</v>
      </c>
      <c r="CU16" s="286">
        <f>IF(CL16="","",CZ16+DA16)</f>
        <v>0</v>
      </c>
      <c r="CV16" s="287">
        <f t="shared" ref="CV16:CV18" si="27">IF(CL16="","",COUNTIF(CM16:CS16,"休"))</f>
        <v>0</v>
      </c>
      <c r="CW16" s="288" t="str">
        <f>IF(CT16&lt;7,"対象外",IF(CL16="","",IFERROR(ROUND(CV16/CT16,3),"")))</f>
        <v>対象外</v>
      </c>
      <c r="CX16" s="384"/>
      <c r="CZ16" s="255">
        <f t="shared" ref="CZ16:CZ79" si="28">IF(CL16="","",COUNTIF(CM16:CS16,"ー"))</f>
        <v>0</v>
      </c>
      <c r="DA16" s="255">
        <f t="shared" ref="DA16:DA79" si="29">IF(CL16="","",COUNTIF(CM16:CS16,"外"))</f>
        <v>0</v>
      </c>
    </row>
    <row r="17" spans="1:105" ht="14.25" customHeight="1" x14ac:dyDescent="0.15">
      <c r="A17" s="250"/>
      <c r="B17" s="250"/>
      <c r="C17" s="281" t="s">
        <v>225</v>
      </c>
      <c r="D17" s="282"/>
      <c r="E17" s="283"/>
      <c r="F17" s="283"/>
      <c r="G17" s="283"/>
      <c r="H17" s="283"/>
      <c r="I17" s="283"/>
      <c r="J17" s="284"/>
      <c r="K17" s="285">
        <f>IF(C17="","",COUNT($D$11:$J$11)-L17)</f>
        <v>4</v>
      </c>
      <c r="L17" s="286">
        <f t="shared" si="11"/>
        <v>0</v>
      </c>
      <c r="M17" s="287">
        <f t="shared" si="12"/>
        <v>0</v>
      </c>
      <c r="N17" s="288">
        <f>IF(K17&lt;1,"対象外",IF(C17="","",IFERROR(ROUND(M17/K17,3),"")))</f>
        <v>0</v>
      </c>
      <c r="O17" s="384"/>
      <c r="P17" s="252"/>
      <c r="Q17" s="252">
        <f t="shared" si="13"/>
        <v>0</v>
      </c>
      <c r="R17" s="252">
        <f t="shared" si="14"/>
        <v>0</v>
      </c>
      <c r="S17" s="250"/>
      <c r="T17" s="281" t="s">
        <v>225</v>
      </c>
      <c r="U17" s="282"/>
      <c r="V17" s="283"/>
      <c r="W17" s="283"/>
      <c r="X17" s="283"/>
      <c r="Y17" s="283"/>
      <c r="Z17" s="283"/>
      <c r="AA17" s="284"/>
      <c r="AB17" s="285">
        <f>IF(T17="","",COUNT($U$11:$AA$11)-AC17)</f>
        <v>0</v>
      </c>
      <c r="AC17" s="286">
        <f>IF(T17="","",AH17+AI17)</f>
        <v>0</v>
      </c>
      <c r="AD17" s="287">
        <f t="shared" si="15"/>
        <v>0</v>
      </c>
      <c r="AE17" s="288" t="str">
        <f>IF(AB17&lt;1,"対象外",IF(T17="","",IFERROR(ROUND(AD17/AB17,3),"")))</f>
        <v>対象外</v>
      </c>
      <c r="AF17" s="384"/>
      <c r="AG17" s="289"/>
      <c r="AH17" s="290">
        <f t="shared" si="16"/>
        <v>0</v>
      </c>
      <c r="AI17" s="290">
        <f t="shared" si="17"/>
        <v>0</v>
      </c>
      <c r="AL17" s="281" t="s">
        <v>225</v>
      </c>
      <c r="AM17" s="282"/>
      <c r="AN17" s="283"/>
      <c r="AO17" s="283"/>
      <c r="AP17" s="283"/>
      <c r="AQ17" s="283"/>
      <c r="AR17" s="283"/>
      <c r="AS17" s="284"/>
      <c r="AT17" s="285">
        <f>IF(AL17="","",COUNT($AM$11:$AS$11)-AU17)</f>
        <v>0</v>
      </c>
      <c r="AU17" s="286">
        <f>IF(AL17="","",AZ17+BA17)</f>
        <v>0</v>
      </c>
      <c r="AV17" s="287">
        <f t="shared" si="18"/>
        <v>0</v>
      </c>
      <c r="AW17" s="288" t="str">
        <f>IF(AT17&lt;7,"対象外",IF(AL17="","",IFERROR(ROUND(AV17/AT17,3),"")))</f>
        <v>対象外</v>
      </c>
      <c r="AX17" s="384"/>
      <c r="AY17" s="289"/>
      <c r="AZ17" s="257">
        <f t="shared" si="19"/>
        <v>0</v>
      </c>
      <c r="BA17" s="257">
        <f t="shared" si="20"/>
        <v>0</v>
      </c>
      <c r="BC17" s="281" t="s">
        <v>225</v>
      </c>
      <c r="BD17" s="282"/>
      <c r="BE17" s="283"/>
      <c r="BF17" s="283"/>
      <c r="BG17" s="283"/>
      <c r="BH17" s="283"/>
      <c r="BI17" s="283"/>
      <c r="BJ17" s="284"/>
      <c r="BK17" s="285">
        <f>IF(BC17="","",COUNT($BD$11:$BJ$11)-BL17)</f>
        <v>0</v>
      </c>
      <c r="BL17" s="286">
        <f>IF(BC17="","",BQ17+BR17)</f>
        <v>0</v>
      </c>
      <c r="BM17" s="287">
        <f t="shared" si="21"/>
        <v>0</v>
      </c>
      <c r="BN17" s="288" t="str">
        <f>IF(BK17&lt;7,"対象外",IF(BC17="","",IFERROR(ROUND(BM17/BK17,3),"")))</f>
        <v>対象外</v>
      </c>
      <c r="BO17" s="384"/>
      <c r="BP17" s="289"/>
      <c r="BQ17" s="257">
        <f t="shared" si="22"/>
        <v>0</v>
      </c>
      <c r="BR17" s="257">
        <f>IF(BC17="","",COUNTIF(BD17:BJ17,"外"))</f>
        <v>0</v>
      </c>
      <c r="BU17" s="281" t="s">
        <v>225</v>
      </c>
      <c r="BV17" s="282"/>
      <c r="BW17" s="283"/>
      <c r="BX17" s="283"/>
      <c r="BY17" s="283"/>
      <c r="BZ17" s="283"/>
      <c r="CA17" s="283"/>
      <c r="CB17" s="284"/>
      <c r="CC17" s="285">
        <f>IF(BU17="","",COUNT($BV$11:$CB$11)-CD17)</f>
        <v>0</v>
      </c>
      <c r="CD17" s="286">
        <f>IF(BU17="","",CI17+CJ17)</f>
        <v>0</v>
      </c>
      <c r="CE17" s="287">
        <f t="shared" si="24"/>
        <v>0</v>
      </c>
      <c r="CF17" s="288" t="str">
        <f>IF(CC17&lt;7,"対象外",IF(BU17="","",IFERROR(ROUND(CE17/CC17,3),"")))</f>
        <v>対象外</v>
      </c>
      <c r="CG17" s="384"/>
      <c r="CH17" s="289"/>
      <c r="CI17" s="257">
        <f t="shared" si="25"/>
        <v>0</v>
      </c>
      <c r="CJ17" s="257">
        <f t="shared" si="26"/>
        <v>0</v>
      </c>
      <c r="CK17" s="289"/>
      <c r="CL17" s="281" t="s">
        <v>225</v>
      </c>
      <c r="CM17" s="282"/>
      <c r="CN17" s="283"/>
      <c r="CO17" s="283"/>
      <c r="CP17" s="283"/>
      <c r="CQ17" s="283"/>
      <c r="CR17" s="283"/>
      <c r="CS17" s="284"/>
      <c r="CT17" s="285">
        <f>IF(CL17="","",COUNT($CM$11:$CS$11)-CU17)</f>
        <v>0</v>
      </c>
      <c r="CU17" s="286">
        <f>IF(CL17="","",CZ17+DA17)</f>
        <v>0</v>
      </c>
      <c r="CV17" s="287">
        <f t="shared" si="27"/>
        <v>0</v>
      </c>
      <c r="CW17" s="288" t="str">
        <f>IF(CT17&lt;7,"対象外",IF(CL17="","",IFERROR(ROUND(CV17/CT17,3),"")))</f>
        <v>対象外</v>
      </c>
      <c r="CX17" s="384"/>
      <c r="CY17" s="289"/>
      <c r="CZ17" s="255">
        <f t="shared" si="28"/>
        <v>0</v>
      </c>
      <c r="DA17" s="255">
        <f t="shared" si="29"/>
        <v>0</v>
      </c>
    </row>
    <row r="18" spans="1:105" ht="14.25" customHeight="1" x14ac:dyDescent="0.15">
      <c r="A18" s="250"/>
      <c r="B18" s="250"/>
      <c r="C18" s="291" t="s">
        <v>226</v>
      </c>
      <c r="D18" s="292"/>
      <c r="E18" s="293"/>
      <c r="F18" s="293"/>
      <c r="G18" s="293"/>
      <c r="H18" s="293"/>
      <c r="I18" s="293"/>
      <c r="J18" s="294"/>
      <c r="K18" s="292">
        <f t="shared" ref="K18" si="30">IF(C18="","",COUNT($D$11:$J$11)-L18)</f>
        <v>4</v>
      </c>
      <c r="L18" s="295">
        <f t="shared" si="11"/>
        <v>0</v>
      </c>
      <c r="M18" s="296">
        <f t="shared" si="12"/>
        <v>0</v>
      </c>
      <c r="N18" s="297">
        <f>IF(K18&lt;1,"対象外",IF(C18="","",IFERROR(ROUND(M18/K18,3),"")))</f>
        <v>0</v>
      </c>
      <c r="O18" s="384"/>
      <c r="P18" s="252"/>
      <c r="Q18" s="252">
        <f t="shared" si="13"/>
        <v>0</v>
      </c>
      <c r="R18" s="252">
        <f t="shared" si="14"/>
        <v>0</v>
      </c>
      <c r="S18" s="250"/>
      <c r="T18" s="291" t="s">
        <v>226</v>
      </c>
      <c r="U18" s="292"/>
      <c r="V18" s="293"/>
      <c r="W18" s="293"/>
      <c r="X18" s="293"/>
      <c r="Y18" s="293"/>
      <c r="Z18" s="293"/>
      <c r="AA18" s="294"/>
      <c r="AB18" s="292">
        <f>IF(T18="","",COUNT($U$11:$AA$11)-AC18)</f>
        <v>0</v>
      </c>
      <c r="AC18" s="295">
        <f>IF(T18="","",AH18+AI18)</f>
        <v>0</v>
      </c>
      <c r="AD18" s="296">
        <f t="shared" si="15"/>
        <v>0</v>
      </c>
      <c r="AE18" s="297" t="str">
        <f>IF(AB18&lt;1,"対象外",IF(T18="","",IFERROR(ROUND(AD18/AB18,3),"")))</f>
        <v>対象外</v>
      </c>
      <c r="AF18" s="384"/>
      <c r="AG18" s="250"/>
      <c r="AH18" s="290">
        <f t="shared" si="16"/>
        <v>0</v>
      </c>
      <c r="AI18" s="290">
        <f t="shared" si="17"/>
        <v>0</v>
      </c>
      <c r="AL18" s="291" t="s">
        <v>226</v>
      </c>
      <c r="AM18" s="292"/>
      <c r="AN18" s="293"/>
      <c r="AO18" s="293"/>
      <c r="AP18" s="293"/>
      <c r="AQ18" s="293"/>
      <c r="AR18" s="293"/>
      <c r="AS18" s="294"/>
      <c r="AT18" s="292">
        <f>IF(AL18="","",COUNT($AM$11:$AS$11)-AU18)</f>
        <v>0</v>
      </c>
      <c r="AU18" s="295">
        <f>IF(AL18="","",AZ18+BA18)</f>
        <v>0</v>
      </c>
      <c r="AV18" s="296">
        <f t="shared" si="18"/>
        <v>0</v>
      </c>
      <c r="AW18" s="297" t="str">
        <f>IF(AT18&lt;7,"対象外",IF(AL18="","",IFERROR(ROUND(AV18/AT18,3),"")))</f>
        <v>対象外</v>
      </c>
      <c r="AX18" s="384"/>
      <c r="AY18" s="277"/>
      <c r="AZ18" s="257">
        <f t="shared" si="19"/>
        <v>0</v>
      </c>
      <c r="BA18" s="257">
        <f t="shared" si="20"/>
        <v>0</v>
      </c>
      <c r="BC18" s="291" t="s">
        <v>226</v>
      </c>
      <c r="BD18" s="292"/>
      <c r="BE18" s="293"/>
      <c r="BF18" s="293"/>
      <c r="BG18" s="293"/>
      <c r="BH18" s="293"/>
      <c r="BI18" s="293"/>
      <c r="BJ18" s="294"/>
      <c r="BK18" s="292">
        <f>IF(BC18="","",COUNT($BD$11:$BJ$11)-BL18)</f>
        <v>0</v>
      </c>
      <c r="BL18" s="295">
        <f>IF(BC18="","",BQ18+BR18)</f>
        <v>0</v>
      </c>
      <c r="BM18" s="296">
        <f t="shared" si="21"/>
        <v>0</v>
      </c>
      <c r="BN18" s="297" t="str">
        <f>IF(BK18&lt;7,"対象外",IF(BC18="","",IFERROR(ROUND(BM18/BK18,3),"")))</f>
        <v>対象外</v>
      </c>
      <c r="BO18" s="384"/>
      <c r="BP18" s="250"/>
      <c r="BQ18" s="257">
        <f t="shared" si="22"/>
        <v>0</v>
      </c>
      <c r="BR18" s="257">
        <f t="shared" si="23"/>
        <v>0</v>
      </c>
      <c r="BU18" s="291" t="s">
        <v>226</v>
      </c>
      <c r="BV18" s="292"/>
      <c r="BW18" s="293"/>
      <c r="BX18" s="293"/>
      <c r="BY18" s="293"/>
      <c r="BZ18" s="293"/>
      <c r="CA18" s="293"/>
      <c r="CB18" s="294"/>
      <c r="CC18" s="292">
        <f>IF(BU18="","",COUNT($BV$11:$CB$11)-CD18)</f>
        <v>0</v>
      </c>
      <c r="CD18" s="295">
        <f>IF(BU18="","",CI18+CJ18)</f>
        <v>0</v>
      </c>
      <c r="CE18" s="296">
        <f t="shared" si="24"/>
        <v>0</v>
      </c>
      <c r="CF18" s="297" t="str">
        <f>IF(CC18&lt;7,"対象外",IF(BU18="","",IFERROR(ROUND(CE18/CC18,3),"")))</f>
        <v>対象外</v>
      </c>
      <c r="CG18" s="384"/>
      <c r="CH18" s="250"/>
      <c r="CI18" s="257">
        <f t="shared" si="25"/>
        <v>0</v>
      </c>
      <c r="CJ18" s="257">
        <f t="shared" si="26"/>
        <v>0</v>
      </c>
      <c r="CK18" s="250"/>
      <c r="CL18" s="291" t="s">
        <v>226</v>
      </c>
      <c r="CM18" s="292"/>
      <c r="CN18" s="293"/>
      <c r="CO18" s="293"/>
      <c r="CP18" s="293"/>
      <c r="CQ18" s="293"/>
      <c r="CR18" s="293"/>
      <c r="CS18" s="294"/>
      <c r="CT18" s="292">
        <f>IF(CL18="","",COUNT($CM$11:$CS$11)-CU18)</f>
        <v>0</v>
      </c>
      <c r="CU18" s="295">
        <f>IF(CL18="","",CZ18+DA18)</f>
        <v>0</v>
      </c>
      <c r="CV18" s="296">
        <f t="shared" si="27"/>
        <v>0</v>
      </c>
      <c r="CW18" s="297" t="str">
        <f>IF(CT18&lt;7,"対象外",IF(CL18="","",IFERROR(ROUND(CV18/CT18,3),"")))</f>
        <v>対象外</v>
      </c>
      <c r="CX18" s="384"/>
      <c r="CZ18" s="255">
        <f t="shared" si="28"/>
        <v>0</v>
      </c>
      <c r="DA18" s="255">
        <f t="shared" si="29"/>
        <v>0</v>
      </c>
    </row>
    <row r="19" spans="1:105" ht="14.25" customHeight="1" x14ac:dyDescent="0.15">
      <c r="A19" s="250"/>
      <c r="B19" s="250"/>
      <c r="C19" s="379" t="s">
        <v>78</v>
      </c>
      <c r="D19" s="381"/>
      <c r="E19" s="371"/>
      <c r="F19" s="371"/>
      <c r="G19" s="371"/>
      <c r="H19" s="371"/>
      <c r="I19" s="371"/>
      <c r="J19" s="398"/>
      <c r="K19" s="373"/>
      <c r="L19" s="374"/>
      <c r="M19" s="374"/>
      <c r="N19" s="375"/>
      <c r="O19" s="384"/>
      <c r="P19" s="252"/>
      <c r="Q19" s="252">
        <f t="shared" si="13"/>
        <v>0</v>
      </c>
      <c r="R19" s="252">
        <f t="shared" si="14"/>
        <v>0</v>
      </c>
      <c r="S19" s="250"/>
      <c r="T19" s="379" t="s">
        <v>78</v>
      </c>
      <c r="U19" s="381"/>
      <c r="V19" s="371"/>
      <c r="W19" s="371"/>
      <c r="X19" s="371"/>
      <c r="Y19" s="371"/>
      <c r="Z19" s="371"/>
      <c r="AA19" s="398"/>
      <c r="AB19" s="373"/>
      <c r="AC19" s="374"/>
      <c r="AD19" s="374"/>
      <c r="AE19" s="375"/>
      <c r="AF19" s="384"/>
      <c r="AG19" s="250"/>
      <c r="AH19" s="290">
        <f>IF(T19="","",COUNTIF(U19:AA19,"ー"))</f>
        <v>0</v>
      </c>
      <c r="AI19" s="290">
        <f t="shared" si="17"/>
        <v>0</v>
      </c>
      <c r="AL19" s="379" t="s">
        <v>78</v>
      </c>
      <c r="AM19" s="381"/>
      <c r="AN19" s="371"/>
      <c r="AO19" s="371"/>
      <c r="AP19" s="371"/>
      <c r="AQ19" s="371"/>
      <c r="AR19" s="371"/>
      <c r="AS19" s="398"/>
      <c r="AT19" s="373"/>
      <c r="AU19" s="374"/>
      <c r="AV19" s="374"/>
      <c r="AW19" s="375"/>
      <c r="AX19" s="384"/>
      <c r="AY19" s="250"/>
      <c r="AZ19" s="257">
        <f t="shared" si="19"/>
        <v>0</v>
      </c>
      <c r="BA19" s="257">
        <f t="shared" si="20"/>
        <v>0</v>
      </c>
      <c r="BC19" s="379" t="s">
        <v>78</v>
      </c>
      <c r="BD19" s="381"/>
      <c r="BE19" s="371"/>
      <c r="BF19" s="371"/>
      <c r="BG19" s="371"/>
      <c r="BH19" s="371"/>
      <c r="BI19" s="371"/>
      <c r="BJ19" s="398"/>
      <c r="BK19" s="373"/>
      <c r="BL19" s="374"/>
      <c r="BM19" s="374"/>
      <c r="BN19" s="375"/>
      <c r="BO19" s="384"/>
      <c r="BP19" s="250"/>
      <c r="BQ19" s="257">
        <f t="shared" si="22"/>
        <v>0</v>
      </c>
      <c r="BR19" s="257">
        <f>IF(BC19="","",COUNTIF(BD19:BJ19,"外"))</f>
        <v>0</v>
      </c>
      <c r="BU19" s="379" t="s">
        <v>78</v>
      </c>
      <c r="BV19" s="381"/>
      <c r="BW19" s="371"/>
      <c r="BX19" s="371"/>
      <c r="BY19" s="371"/>
      <c r="BZ19" s="371"/>
      <c r="CA19" s="371"/>
      <c r="CB19" s="398"/>
      <c r="CC19" s="373"/>
      <c r="CD19" s="374"/>
      <c r="CE19" s="374"/>
      <c r="CF19" s="375"/>
      <c r="CG19" s="384"/>
      <c r="CH19" s="250"/>
      <c r="CI19" s="257">
        <f t="shared" si="25"/>
        <v>0</v>
      </c>
      <c r="CJ19" s="257">
        <f t="shared" si="26"/>
        <v>0</v>
      </c>
      <c r="CK19" s="250"/>
      <c r="CL19" s="379" t="s">
        <v>78</v>
      </c>
      <c r="CM19" s="381"/>
      <c r="CN19" s="371"/>
      <c r="CO19" s="371"/>
      <c r="CP19" s="371"/>
      <c r="CQ19" s="371"/>
      <c r="CR19" s="371"/>
      <c r="CS19" s="398"/>
      <c r="CT19" s="373"/>
      <c r="CU19" s="374"/>
      <c r="CV19" s="374"/>
      <c r="CW19" s="375"/>
      <c r="CX19" s="384"/>
      <c r="CZ19" s="255">
        <f t="shared" si="28"/>
        <v>0</v>
      </c>
      <c r="DA19" s="255">
        <f t="shared" si="29"/>
        <v>0</v>
      </c>
    </row>
    <row r="20" spans="1:105" ht="14.25" customHeight="1" x14ac:dyDescent="0.15">
      <c r="A20" s="250"/>
      <c r="B20" s="250"/>
      <c r="C20" s="380"/>
      <c r="D20" s="382"/>
      <c r="E20" s="372"/>
      <c r="F20" s="372"/>
      <c r="G20" s="372"/>
      <c r="H20" s="372"/>
      <c r="I20" s="372"/>
      <c r="J20" s="399"/>
      <c r="K20" s="376"/>
      <c r="L20" s="377"/>
      <c r="M20" s="377"/>
      <c r="N20" s="378"/>
      <c r="O20" s="384"/>
      <c r="P20" s="252"/>
      <c r="Q20" s="252" t="str">
        <f t="shared" si="13"/>
        <v/>
      </c>
      <c r="R20" s="252" t="str">
        <f t="shared" si="14"/>
        <v/>
      </c>
      <c r="S20" s="250"/>
      <c r="T20" s="380"/>
      <c r="U20" s="382"/>
      <c r="V20" s="372"/>
      <c r="W20" s="372"/>
      <c r="X20" s="372"/>
      <c r="Y20" s="372"/>
      <c r="Z20" s="372"/>
      <c r="AA20" s="399"/>
      <c r="AB20" s="376"/>
      <c r="AC20" s="377"/>
      <c r="AD20" s="377"/>
      <c r="AE20" s="378"/>
      <c r="AF20" s="384"/>
      <c r="AG20" s="250"/>
      <c r="AH20" s="290" t="str">
        <f t="shared" si="16"/>
        <v/>
      </c>
      <c r="AI20" s="290" t="str">
        <f t="shared" si="17"/>
        <v/>
      </c>
      <c r="AL20" s="380"/>
      <c r="AM20" s="382"/>
      <c r="AN20" s="372"/>
      <c r="AO20" s="372"/>
      <c r="AP20" s="372"/>
      <c r="AQ20" s="372"/>
      <c r="AR20" s="372"/>
      <c r="AS20" s="399"/>
      <c r="AT20" s="376"/>
      <c r="AU20" s="377"/>
      <c r="AV20" s="377"/>
      <c r="AW20" s="378"/>
      <c r="AX20" s="384"/>
      <c r="AY20" s="250"/>
      <c r="AZ20" s="257" t="str">
        <f t="shared" si="19"/>
        <v/>
      </c>
      <c r="BA20" s="257" t="str">
        <f t="shared" si="20"/>
        <v/>
      </c>
      <c r="BC20" s="380"/>
      <c r="BD20" s="382"/>
      <c r="BE20" s="372"/>
      <c r="BF20" s="372"/>
      <c r="BG20" s="372"/>
      <c r="BH20" s="372"/>
      <c r="BI20" s="372"/>
      <c r="BJ20" s="399"/>
      <c r="BK20" s="376"/>
      <c r="BL20" s="377"/>
      <c r="BM20" s="377"/>
      <c r="BN20" s="378"/>
      <c r="BO20" s="384"/>
      <c r="BP20" s="250"/>
      <c r="BQ20" s="257" t="str">
        <f t="shared" si="22"/>
        <v/>
      </c>
      <c r="BR20" s="257" t="str">
        <f t="shared" si="23"/>
        <v/>
      </c>
      <c r="BU20" s="380"/>
      <c r="BV20" s="382"/>
      <c r="BW20" s="372"/>
      <c r="BX20" s="372"/>
      <c r="BY20" s="372"/>
      <c r="BZ20" s="372"/>
      <c r="CA20" s="372"/>
      <c r="CB20" s="399"/>
      <c r="CC20" s="376"/>
      <c r="CD20" s="377"/>
      <c r="CE20" s="377"/>
      <c r="CF20" s="378"/>
      <c r="CG20" s="384"/>
      <c r="CH20" s="250"/>
      <c r="CI20" s="257" t="str">
        <f t="shared" si="25"/>
        <v/>
      </c>
      <c r="CJ20" s="257" t="str">
        <f t="shared" si="26"/>
        <v/>
      </c>
      <c r="CK20" s="250"/>
      <c r="CL20" s="380"/>
      <c r="CM20" s="382"/>
      <c r="CN20" s="372"/>
      <c r="CO20" s="372"/>
      <c r="CP20" s="372"/>
      <c r="CQ20" s="372"/>
      <c r="CR20" s="372"/>
      <c r="CS20" s="399"/>
      <c r="CT20" s="376"/>
      <c r="CU20" s="377"/>
      <c r="CV20" s="377"/>
      <c r="CW20" s="378"/>
      <c r="CX20" s="384"/>
      <c r="CZ20" s="255" t="str">
        <f t="shared" si="28"/>
        <v/>
      </c>
      <c r="DA20" s="255" t="str">
        <f t="shared" si="29"/>
        <v/>
      </c>
    </row>
    <row r="21" spans="1:105" ht="14.25" customHeight="1" x14ac:dyDescent="0.15">
      <c r="A21" s="250"/>
      <c r="B21" s="250"/>
      <c r="C21" s="298" t="s">
        <v>223</v>
      </c>
      <c r="D21" s="285"/>
      <c r="E21" s="299"/>
      <c r="F21" s="299"/>
      <c r="G21" s="299"/>
      <c r="H21" s="299"/>
      <c r="I21" s="299"/>
      <c r="J21" s="300"/>
      <c r="K21" s="301">
        <f>IF(C21="","",COUNT($D$11:$J$11)-L21)</f>
        <v>4</v>
      </c>
      <c r="L21" s="302">
        <f t="shared" ref="L21:L23" si="31">IF(C21="","",Q21+R21)</f>
        <v>0</v>
      </c>
      <c r="M21" s="302">
        <f t="shared" ref="M21:M23" si="32">IF(C21="","",COUNTIF(D21:J21,"休"))</f>
        <v>0</v>
      </c>
      <c r="N21" s="303">
        <f>IF(K21&lt;1,"対象外",IF(C21="","",IFERROR(ROUND(M21/K21,3),"")))</f>
        <v>0</v>
      </c>
      <c r="O21" s="384"/>
      <c r="P21" s="304"/>
      <c r="Q21" s="252">
        <f t="shared" si="13"/>
        <v>0</v>
      </c>
      <c r="R21" s="252">
        <f t="shared" si="14"/>
        <v>0</v>
      </c>
      <c r="S21" s="304"/>
      <c r="T21" s="298" t="s">
        <v>223</v>
      </c>
      <c r="U21" s="285"/>
      <c r="V21" s="299"/>
      <c r="W21" s="299"/>
      <c r="X21" s="299"/>
      <c r="Y21" s="299"/>
      <c r="Z21" s="299"/>
      <c r="AA21" s="300"/>
      <c r="AB21" s="301">
        <f>IF(T21="","",COUNT($U$11:$AA$11)-AC21)</f>
        <v>0</v>
      </c>
      <c r="AC21" s="302">
        <f>IF(T21="","",AH21+AI21)</f>
        <v>0</v>
      </c>
      <c r="AD21" s="302">
        <f t="shared" ref="AD21:AD23" si="33">IF(T21="","",COUNTIF(U21:AA21,"休"))</f>
        <v>0</v>
      </c>
      <c r="AE21" s="303" t="str">
        <f>IF(AB21&lt;1,"対象外",IF(T21="","",IFERROR(ROUND(AD21/AB21,3),"")))</f>
        <v>対象外</v>
      </c>
      <c r="AF21" s="384"/>
      <c r="AG21" s="304"/>
      <c r="AH21" s="290">
        <f>IF(T21="","",COUNTIF(U21:AA21,"ー"))</f>
        <v>0</v>
      </c>
      <c r="AI21" s="290">
        <f t="shared" si="17"/>
        <v>0</v>
      </c>
      <c r="AJ21" s="305"/>
      <c r="AK21" s="305"/>
      <c r="AL21" s="298" t="s">
        <v>223</v>
      </c>
      <c r="AM21" s="285"/>
      <c r="AN21" s="299"/>
      <c r="AO21" s="299"/>
      <c r="AP21" s="299"/>
      <c r="AQ21" s="299"/>
      <c r="AR21" s="299"/>
      <c r="AS21" s="300"/>
      <c r="AT21" s="301">
        <f>IF(AL21="","",COUNT($AM$11:$AS$11)-AU21)</f>
        <v>0</v>
      </c>
      <c r="AU21" s="302">
        <f>IF(AL21="","",AZ21+BA21)</f>
        <v>0</v>
      </c>
      <c r="AV21" s="302">
        <f t="shared" ref="AV21:AV23" si="34">IF(AL21="","",COUNTIF(AM21:AS21,"休"))</f>
        <v>0</v>
      </c>
      <c r="AW21" s="303" t="str">
        <f>IF(AT21&lt;7,"対象外",IF(AL21="","",IFERROR(ROUND(AV21/AT21,3),"")))</f>
        <v>対象外</v>
      </c>
      <c r="AX21" s="384"/>
      <c r="AY21" s="304"/>
      <c r="AZ21" s="257">
        <f t="shared" si="19"/>
        <v>0</v>
      </c>
      <c r="BA21" s="257">
        <f t="shared" si="20"/>
        <v>0</v>
      </c>
      <c r="BB21" s="305"/>
      <c r="BC21" s="298" t="s">
        <v>223</v>
      </c>
      <c r="BD21" s="285"/>
      <c r="BE21" s="299"/>
      <c r="BF21" s="299"/>
      <c r="BG21" s="299"/>
      <c r="BH21" s="299"/>
      <c r="BI21" s="299"/>
      <c r="BJ21" s="300"/>
      <c r="BK21" s="301">
        <f>IF(BC21="","",COUNT($BD$11:$BJ$11)-BL21)</f>
        <v>0</v>
      </c>
      <c r="BL21" s="302">
        <f>IF(BC21="","",BQ21+BR21)</f>
        <v>0</v>
      </c>
      <c r="BM21" s="302">
        <f t="shared" ref="BM21:BM23" si="35">IF(BC21="","",COUNTIF(BD21:BJ21,"休"))</f>
        <v>0</v>
      </c>
      <c r="BN21" s="303" t="str">
        <f>IF(BK21&lt;7,"対象外",IF(BC21="","",IFERROR(ROUND(BM21/BK21,3),"")))</f>
        <v>対象外</v>
      </c>
      <c r="BO21" s="384"/>
      <c r="BP21" s="304"/>
      <c r="BQ21" s="257">
        <f t="shared" si="22"/>
        <v>0</v>
      </c>
      <c r="BR21" s="257">
        <f t="shared" si="23"/>
        <v>0</v>
      </c>
      <c r="BS21" s="305"/>
      <c r="BT21" s="305"/>
      <c r="BU21" s="298" t="s">
        <v>223</v>
      </c>
      <c r="BV21" s="285"/>
      <c r="BW21" s="299"/>
      <c r="BX21" s="299"/>
      <c r="BY21" s="299"/>
      <c r="BZ21" s="299"/>
      <c r="CA21" s="299"/>
      <c r="CB21" s="300"/>
      <c r="CC21" s="301">
        <f>IF(BU21="","",COUNT($BV$11:$CB$11)-CD21)</f>
        <v>0</v>
      </c>
      <c r="CD21" s="302">
        <f>IF(BU21="","",CI21+CJ21)</f>
        <v>0</v>
      </c>
      <c r="CE21" s="302">
        <f t="shared" ref="CE21:CE23" si="36">IF(BU21="","",COUNTIF(BV21:CB21,"休"))</f>
        <v>0</v>
      </c>
      <c r="CF21" s="303" t="str">
        <f>IF(CC21&lt;7,"対象外",IF(BU21="","",IFERROR(ROUND(CE21/CC21,3),"")))</f>
        <v>対象外</v>
      </c>
      <c r="CG21" s="384"/>
      <c r="CH21" s="304"/>
      <c r="CI21" s="257">
        <f t="shared" si="25"/>
        <v>0</v>
      </c>
      <c r="CJ21" s="257">
        <f t="shared" si="26"/>
        <v>0</v>
      </c>
      <c r="CK21" s="304"/>
      <c r="CL21" s="298" t="s">
        <v>223</v>
      </c>
      <c r="CM21" s="285"/>
      <c r="CN21" s="299"/>
      <c r="CO21" s="299"/>
      <c r="CP21" s="299"/>
      <c r="CQ21" s="299"/>
      <c r="CR21" s="299"/>
      <c r="CS21" s="300"/>
      <c r="CT21" s="301">
        <f>IF(CL21="","",COUNT($CM$11:$CS$11)-CU21)</f>
        <v>0</v>
      </c>
      <c r="CU21" s="302">
        <f>IF(CL21="","",CZ21+DA21)</f>
        <v>0</v>
      </c>
      <c r="CV21" s="302">
        <f t="shared" ref="CV21:CV23" si="37">IF(CL21="","",COUNTIF(CM21:CS21,"休"))</f>
        <v>0</v>
      </c>
      <c r="CW21" s="303" t="str">
        <f>IF(CT21&lt;7,"対象外",IF(CL21="","",IFERROR(ROUND(CV21/CT21,3),"")))</f>
        <v>対象外</v>
      </c>
      <c r="CX21" s="384"/>
      <c r="CY21" s="304"/>
      <c r="CZ21" s="255">
        <f t="shared" si="28"/>
        <v>0</v>
      </c>
      <c r="DA21" s="255">
        <f t="shared" si="29"/>
        <v>0</v>
      </c>
    </row>
    <row r="22" spans="1:105" ht="14.25" customHeight="1" x14ac:dyDescent="0.15">
      <c r="A22" s="250"/>
      <c r="B22" s="250"/>
      <c r="C22" s="281" t="s">
        <v>224</v>
      </c>
      <c r="D22" s="282"/>
      <c r="E22" s="283"/>
      <c r="F22" s="283"/>
      <c r="G22" s="283"/>
      <c r="H22" s="283"/>
      <c r="I22" s="283"/>
      <c r="J22" s="284"/>
      <c r="K22" s="282">
        <f>IF(C22="","",COUNT($D$11:$J$11)-L22)</f>
        <v>4</v>
      </c>
      <c r="L22" s="306">
        <f t="shared" si="31"/>
        <v>0</v>
      </c>
      <c r="M22" s="306">
        <f t="shared" si="32"/>
        <v>0</v>
      </c>
      <c r="N22" s="307">
        <f>IF(K22&lt;1,"対象外",IF(C22="","",IFERROR(ROUND(M22/K22,3),"")))</f>
        <v>0</v>
      </c>
      <c r="O22" s="384"/>
      <c r="P22" s="304"/>
      <c r="Q22" s="252">
        <f t="shared" si="13"/>
        <v>0</v>
      </c>
      <c r="R22" s="252">
        <f t="shared" si="14"/>
        <v>0</v>
      </c>
      <c r="S22" s="304"/>
      <c r="T22" s="281" t="s">
        <v>224</v>
      </c>
      <c r="U22" s="282"/>
      <c r="V22" s="283"/>
      <c r="W22" s="283"/>
      <c r="X22" s="283"/>
      <c r="Y22" s="283"/>
      <c r="Z22" s="283"/>
      <c r="AA22" s="284"/>
      <c r="AB22" s="282">
        <f>IF(T22="","",COUNT($U$11:$AA$11)-AC22)</f>
        <v>0</v>
      </c>
      <c r="AC22" s="306">
        <f>IF(T22="","",AH22+AI22)</f>
        <v>0</v>
      </c>
      <c r="AD22" s="306">
        <f t="shared" si="33"/>
        <v>0</v>
      </c>
      <c r="AE22" s="307" t="str">
        <f>IF(AB22&lt;1,"対象外",IF(T22="","",IFERROR(ROUND(AD22/AB22,3),"")))</f>
        <v>対象外</v>
      </c>
      <c r="AF22" s="384"/>
      <c r="AG22" s="304"/>
      <c r="AH22" s="290">
        <f t="shared" si="16"/>
        <v>0</v>
      </c>
      <c r="AI22" s="290">
        <f t="shared" si="17"/>
        <v>0</v>
      </c>
      <c r="AJ22" s="305"/>
      <c r="AK22" s="305"/>
      <c r="AL22" s="281" t="s">
        <v>224</v>
      </c>
      <c r="AM22" s="282"/>
      <c r="AN22" s="283"/>
      <c r="AO22" s="283"/>
      <c r="AP22" s="283"/>
      <c r="AQ22" s="283"/>
      <c r="AR22" s="283"/>
      <c r="AS22" s="284"/>
      <c r="AT22" s="282">
        <f>IF(AL22="","",COUNT($AM$11:$AS$11)-AU22)</f>
        <v>0</v>
      </c>
      <c r="AU22" s="306">
        <f>IF(AL22="","",AZ22+BA22)</f>
        <v>0</v>
      </c>
      <c r="AV22" s="306">
        <f t="shared" si="34"/>
        <v>0</v>
      </c>
      <c r="AW22" s="307" t="str">
        <f>IF(AT22&lt;7,"対象外",IF(AL22="","",IFERROR(ROUND(AV22/AT22,3),"")))</f>
        <v>対象外</v>
      </c>
      <c r="AX22" s="384"/>
      <c r="AY22" s="304"/>
      <c r="AZ22" s="257">
        <f t="shared" si="19"/>
        <v>0</v>
      </c>
      <c r="BA22" s="257">
        <f t="shared" si="20"/>
        <v>0</v>
      </c>
      <c r="BB22" s="305"/>
      <c r="BC22" s="281" t="s">
        <v>224</v>
      </c>
      <c r="BD22" s="282"/>
      <c r="BE22" s="283"/>
      <c r="BF22" s="283"/>
      <c r="BG22" s="283"/>
      <c r="BH22" s="283"/>
      <c r="BI22" s="283"/>
      <c r="BJ22" s="284"/>
      <c r="BK22" s="282">
        <f>IF(BC22="","",COUNT($BD$11:$BJ$11)-BL22)</f>
        <v>0</v>
      </c>
      <c r="BL22" s="306">
        <f>IF(BC22="","",BQ22+BR22)</f>
        <v>0</v>
      </c>
      <c r="BM22" s="306">
        <f t="shared" si="35"/>
        <v>0</v>
      </c>
      <c r="BN22" s="307" t="str">
        <f>IF(BK22&lt;7,"対象外",IF(BC22="","",IFERROR(ROUND(BM22/BK22,3),"")))</f>
        <v>対象外</v>
      </c>
      <c r="BO22" s="384"/>
      <c r="BP22" s="304"/>
      <c r="BQ22" s="257">
        <f t="shared" si="22"/>
        <v>0</v>
      </c>
      <c r="BR22" s="257">
        <f t="shared" si="23"/>
        <v>0</v>
      </c>
      <c r="BS22" s="305"/>
      <c r="BT22" s="305"/>
      <c r="BU22" s="281" t="s">
        <v>224</v>
      </c>
      <c r="BV22" s="282"/>
      <c r="BW22" s="283"/>
      <c r="BX22" s="283"/>
      <c r="BY22" s="283"/>
      <c r="BZ22" s="283"/>
      <c r="CA22" s="283"/>
      <c r="CB22" s="284"/>
      <c r="CC22" s="282">
        <f>IF(BU22="","",COUNT($BV$11:$CB$11)-CD22)</f>
        <v>0</v>
      </c>
      <c r="CD22" s="306">
        <f>IF(BU22="","",CI22+CJ22)</f>
        <v>0</v>
      </c>
      <c r="CE22" s="306">
        <f t="shared" si="36"/>
        <v>0</v>
      </c>
      <c r="CF22" s="307" t="str">
        <f>IF(CC22&lt;7,"対象外",IF(BU22="","",IFERROR(ROUND(CE22/CC22,3),"")))</f>
        <v>対象外</v>
      </c>
      <c r="CG22" s="384"/>
      <c r="CH22" s="304"/>
      <c r="CI22" s="257">
        <f t="shared" si="25"/>
        <v>0</v>
      </c>
      <c r="CJ22" s="257">
        <f t="shared" si="26"/>
        <v>0</v>
      </c>
      <c r="CK22" s="304"/>
      <c r="CL22" s="281" t="s">
        <v>224</v>
      </c>
      <c r="CM22" s="282"/>
      <c r="CN22" s="283"/>
      <c r="CO22" s="283"/>
      <c r="CP22" s="283"/>
      <c r="CQ22" s="283"/>
      <c r="CR22" s="283"/>
      <c r="CS22" s="284"/>
      <c r="CT22" s="282">
        <f>IF(CL22="","",COUNT($CM$11:$CS$11)-CU22)</f>
        <v>0</v>
      </c>
      <c r="CU22" s="306">
        <f>IF(CL22="","",CZ22+DA22)</f>
        <v>0</v>
      </c>
      <c r="CV22" s="306">
        <f t="shared" si="37"/>
        <v>0</v>
      </c>
      <c r="CW22" s="307" t="str">
        <f>IF(CT22&lt;7,"対象外",IF(CL22="","",IFERROR(ROUND(CV22/CT22,3),"")))</f>
        <v>対象外</v>
      </c>
      <c r="CX22" s="384"/>
      <c r="CY22" s="304"/>
      <c r="CZ22" s="255">
        <f t="shared" si="28"/>
        <v>0</v>
      </c>
      <c r="DA22" s="255">
        <f t="shared" si="29"/>
        <v>0</v>
      </c>
    </row>
    <row r="23" spans="1:105" ht="14.25" customHeight="1" x14ac:dyDescent="0.15">
      <c r="A23" s="250"/>
      <c r="B23" s="250"/>
      <c r="C23" s="281" t="s">
        <v>225</v>
      </c>
      <c r="D23" s="282"/>
      <c r="E23" s="283"/>
      <c r="F23" s="283"/>
      <c r="G23" s="283"/>
      <c r="H23" s="283"/>
      <c r="I23" s="283"/>
      <c r="J23" s="284"/>
      <c r="K23" s="282">
        <f>IF(C23="","",COUNT($D$11:$J$11)-L23)</f>
        <v>4</v>
      </c>
      <c r="L23" s="306">
        <f t="shared" si="31"/>
        <v>0</v>
      </c>
      <c r="M23" s="306">
        <f t="shared" si="32"/>
        <v>0</v>
      </c>
      <c r="N23" s="307">
        <f>IF(K23&lt;1,"対象外",IF(C23="","",IFERROR(ROUND(M23/K23,3),"")))</f>
        <v>0</v>
      </c>
      <c r="O23" s="384"/>
      <c r="P23" s="304"/>
      <c r="Q23" s="252">
        <f t="shared" si="13"/>
        <v>0</v>
      </c>
      <c r="R23" s="252">
        <f t="shared" si="14"/>
        <v>0</v>
      </c>
      <c r="S23" s="304"/>
      <c r="T23" s="281" t="s">
        <v>225</v>
      </c>
      <c r="U23" s="282"/>
      <c r="V23" s="283"/>
      <c r="W23" s="283"/>
      <c r="X23" s="283"/>
      <c r="Y23" s="283"/>
      <c r="Z23" s="283"/>
      <c r="AA23" s="284"/>
      <c r="AB23" s="282">
        <f>IF(T23="","",COUNT($U$11:$AA$11)-AC23)</f>
        <v>0</v>
      </c>
      <c r="AC23" s="306">
        <f>IF(T23="","",AH23+AI23)</f>
        <v>0</v>
      </c>
      <c r="AD23" s="306">
        <f t="shared" si="33"/>
        <v>0</v>
      </c>
      <c r="AE23" s="307" t="str">
        <f>IF(AB23&lt;1,"対象外",IF(T23="","",IFERROR(ROUND(AD23/AB23,3),"")))</f>
        <v>対象外</v>
      </c>
      <c r="AF23" s="384"/>
      <c r="AG23" s="304"/>
      <c r="AH23" s="290">
        <f t="shared" si="16"/>
        <v>0</v>
      </c>
      <c r="AI23" s="290">
        <f t="shared" si="17"/>
        <v>0</v>
      </c>
      <c r="AJ23" s="305"/>
      <c r="AK23" s="305"/>
      <c r="AL23" s="281" t="s">
        <v>225</v>
      </c>
      <c r="AM23" s="282"/>
      <c r="AN23" s="283"/>
      <c r="AO23" s="283"/>
      <c r="AP23" s="283"/>
      <c r="AQ23" s="283"/>
      <c r="AR23" s="283"/>
      <c r="AS23" s="284"/>
      <c r="AT23" s="282">
        <f>IF(AL23="","",COUNT($AM$11:$AS$11)-AU23)</f>
        <v>0</v>
      </c>
      <c r="AU23" s="306">
        <f>IF(AL23="","",AZ23+BA23)</f>
        <v>0</v>
      </c>
      <c r="AV23" s="306">
        <f t="shared" si="34"/>
        <v>0</v>
      </c>
      <c r="AW23" s="307" t="str">
        <f>IF(AT23&lt;7,"対象外",IF(AL23="","",IFERROR(ROUND(AV23/AT23,3),"")))</f>
        <v>対象外</v>
      </c>
      <c r="AX23" s="384"/>
      <c r="AY23" s="304"/>
      <c r="AZ23" s="257">
        <f t="shared" si="19"/>
        <v>0</v>
      </c>
      <c r="BA23" s="257">
        <f t="shared" si="20"/>
        <v>0</v>
      </c>
      <c r="BB23" s="305"/>
      <c r="BC23" s="281" t="s">
        <v>225</v>
      </c>
      <c r="BD23" s="282"/>
      <c r="BE23" s="283"/>
      <c r="BF23" s="283"/>
      <c r="BG23" s="283"/>
      <c r="BH23" s="283"/>
      <c r="BI23" s="283"/>
      <c r="BJ23" s="284"/>
      <c r="BK23" s="282">
        <f>IF(BC23="","",COUNT($BD$11:$BJ$11)-BL23)</f>
        <v>0</v>
      </c>
      <c r="BL23" s="306">
        <f>IF(BC23="","",BQ23+BR23)</f>
        <v>0</v>
      </c>
      <c r="BM23" s="306">
        <f t="shared" si="35"/>
        <v>0</v>
      </c>
      <c r="BN23" s="307" t="str">
        <f>IF(BK23&lt;7,"対象外",IF(BC23="","",IFERROR(ROUND(BM23/BK23,3),"")))</f>
        <v>対象外</v>
      </c>
      <c r="BO23" s="384"/>
      <c r="BP23" s="304"/>
      <c r="BQ23" s="257">
        <f t="shared" si="22"/>
        <v>0</v>
      </c>
      <c r="BR23" s="257">
        <f t="shared" si="23"/>
        <v>0</v>
      </c>
      <c r="BS23" s="305"/>
      <c r="BT23" s="305"/>
      <c r="BU23" s="281" t="s">
        <v>225</v>
      </c>
      <c r="BV23" s="282"/>
      <c r="BW23" s="283"/>
      <c r="BX23" s="283"/>
      <c r="BY23" s="283"/>
      <c r="BZ23" s="283"/>
      <c r="CA23" s="283"/>
      <c r="CB23" s="284"/>
      <c r="CC23" s="282">
        <f>IF(BU23="","",COUNT($BV$11:$CB$11)-CD23)</f>
        <v>0</v>
      </c>
      <c r="CD23" s="306">
        <f>IF(BU23="","",CI23+CJ23)</f>
        <v>0</v>
      </c>
      <c r="CE23" s="306">
        <f t="shared" si="36"/>
        <v>0</v>
      </c>
      <c r="CF23" s="307" t="str">
        <f>IF(CC23&lt;7,"対象外",IF(BU23="","",IFERROR(ROUND(CE23/CC23,3),"")))</f>
        <v>対象外</v>
      </c>
      <c r="CG23" s="384"/>
      <c r="CH23" s="304"/>
      <c r="CI23" s="257">
        <f t="shared" si="25"/>
        <v>0</v>
      </c>
      <c r="CJ23" s="257">
        <f t="shared" si="26"/>
        <v>0</v>
      </c>
      <c r="CK23" s="304"/>
      <c r="CL23" s="281" t="s">
        <v>225</v>
      </c>
      <c r="CM23" s="282"/>
      <c r="CN23" s="283"/>
      <c r="CO23" s="283"/>
      <c r="CP23" s="283"/>
      <c r="CQ23" s="283"/>
      <c r="CR23" s="283"/>
      <c r="CS23" s="284"/>
      <c r="CT23" s="282">
        <f>IF(CL23="","",COUNT($CM$11:$CS$11)-CU23)</f>
        <v>0</v>
      </c>
      <c r="CU23" s="306">
        <f>IF(CL23="","",CZ23+DA23)</f>
        <v>0</v>
      </c>
      <c r="CV23" s="306">
        <f t="shared" si="37"/>
        <v>0</v>
      </c>
      <c r="CW23" s="307" t="str">
        <f>IF(CT23&lt;7,"対象外",IF(CL23="","",IFERROR(ROUND(CV23/CT23,3),"")))</f>
        <v>対象外</v>
      </c>
      <c r="CX23" s="384"/>
      <c r="CY23" s="304"/>
      <c r="CZ23" s="255">
        <f t="shared" si="28"/>
        <v>0</v>
      </c>
      <c r="DA23" s="255">
        <f t="shared" si="29"/>
        <v>0</v>
      </c>
    </row>
    <row r="24" spans="1:105" ht="14.25" customHeight="1" x14ac:dyDescent="0.15">
      <c r="A24" s="250"/>
      <c r="B24" s="250"/>
      <c r="C24" s="379" t="s">
        <v>79</v>
      </c>
      <c r="D24" s="381"/>
      <c r="E24" s="371"/>
      <c r="F24" s="371"/>
      <c r="G24" s="371"/>
      <c r="H24" s="371"/>
      <c r="I24" s="371"/>
      <c r="J24" s="398"/>
      <c r="K24" s="373"/>
      <c r="L24" s="374"/>
      <c r="M24" s="374"/>
      <c r="N24" s="375"/>
      <c r="O24" s="384"/>
      <c r="P24" s="250"/>
      <c r="Q24" s="252">
        <f t="shared" si="13"/>
        <v>0</v>
      </c>
      <c r="R24" s="252">
        <f t="shared" si="14"/>
        <v>0</v>
      </c>
      <c r="S24" s="250"/>
      <c r="T24" s="379" t="s">
        <v>79</v>
      </c>
      <c r="U24" s="381"/>
      <c r="V24" s="371"/>
      <c r="W24" s="371"/>
      <c r="X24" s="371"/>
      <c r="Y24" s="371"/>
      <c r="Z24" s="371"/>
      <c r="AA24" s="398"/>
      <c r="AB24" s="373"/>
      <c r="AC24" s="374"/>
      <c r="AD24" s="374"/>
      <c r="AE24" s="375"/>
      <c r="AF24" s="384"/>
      <c r="AG24" s="250"/>
      <c r="AH24" s="290">
        <f t="shared" si="16"/>
        <v>0</v>
      </c>
      <c r="AI24" s="290">
        <f t="shared" si="17"/>
        <v>0</v>
      </c>
      <c r="AL24" s="379" t="s">
        <v>79</v>
      </c>
      <c r="AM24" s="381"/>
      <c r="AN24" s="371"/>
      <c r="AO24" s="371"/>
      <c r="AP24" s="371"/>
      <c r="AQ24" s="371"/>
      <c r="AR24" s="371"/>
      <c r="AS24" s="398"/>
      <c r="AT24" s="373"/>
      <c r="AU24" s="374"/>
      <c r="AV24" s="374"/>
      <c r="AW24" s="375"/>
      <c r="AX24" s="384"/>
      <c r="AY24" s="250"/>
      <c r="AZ24" s="257">
        <f t="shared" si="19"/>
        <v>0</v>
      </c>
      <c r="BA24" s="257">
        <f t="shared" si="20"/>
        <v>0</v>
      </c>
      <c r="BC24" s="379" t="s">
        <v>79</v>
      </c>
      <c r="BD24" s="381"/>
      <c r="BE24" s="371"/>
      <c r="BF24" s="371"/>
      <c r="BG24" s="371"/>
      <c r="BH24" s="371"/>
      <c r="BI24" s="371"/>
      <c r="BJ24" s="398"/>
      <c r="BK24" s="373"/>
      <c r="BL24" s="374"/>
      <c r="BM24" s="374"/>
      <c r="BN24" s="375"/>
      <c r="BO24" s="384"/>
      <c r="BP24" s="250"/>
      <c r="BQ24" s="257">
        <f t="shared" si="22"/>
        <v>0</v>
      </c>
      <c r="BR24" s="257">
        <f t="shared" si="23"/>
        <v>0</v>
      </c>
      <c r="BU24" s="379" t="s">
        <v>79</v>
      </c>
      <c r="BV24" s="381"/>
      <c r="BW24" s="371"/>
      <c r="BX24" s="371"/>
      <c r="BY24" s="371"/>
      <c r="BZ24" s="371"/>
      <c r="CA24" s="371"/>
      <c r="CB24" s="398"/>
      <c r="CC24" s="373"/>
      <c r="CD24" s="374"/>
      <c r="CE24" s="374"/>
      <c r="CF24" s="375"/>
      <c r="CG24" s="384"/>
      <c r="CH24" s="250"/>
      <c r="CI24" s="257">
        <f t="shared" si="25"/>
        <v>0</v>
      </c>
      <c r="CJ24" s="257">
        <f t="shared" si="26"/>
        <v>0</v>
      </c>
      <c r="CK24" s="250"/>
      <c r="CL24" s="379" t="s">
        <v>79</v>
      </c>
      <c r="CM24" s="381"/>
      <c r="CN24" s="371"/>
      <c r="CO24" s="371"/>
      <c r="CP24" s="371"/>
      <c r="CQ24" s="371"/>
      <c r="CR24" s="371"/>
      <c r="CS24" s="398"/>
      <c r="CT24" s="373"/>
      <c r="CU24" s="374"/>
      <c r="CV24" s="374"/>
      <c r="CW24" s="375"/>
      <c r="CX24" s="384"/>
      <c r="CZ24" s="255">
        <f t="shared" si="28"/>
        <v>0</v>
      </c>
      <c r="DA24" s="255">
        <f t="shared" si="29"/>
        <v>0</v>
      </c>
    </row>
    <row r="25" spans="1:105" ht="14.25" customHeight="1" x14ac:dyDescent="0.15">
      <c r="A25" s="250"/>
      <c r="B25" s="250"/>
      <c r="C25" s="380"/>
      <c r="D25" s="382"/>
      <c r="E25" s="372"/>
      <c r="F25" s="372"/>
      <c r="G25" s="372"/>
      <c r="H25" s="372"/>
      <c r="I25" s="372"/>
      <c r="J25" s="399"/>
      <c r="K25" s="376"/>
      <c r="L25" s="377"/>
      <c r="M25" s="377"/>
      <c r="N25" s="378"/>
      <c r="O25" s="384"/>
      <c r="P25" s="250"/>
      <c r="Q25" s="252" t="str">
        <f t="shared" si="13"/>
        <v/>
      </c>
      <c r="R25" s="252" t="str">
        <f t="shared" si="14"/>
        <v/>
      </c>
      <c r="S25" s="250"/>
      <c r="T25" s="380"/>
      <c r="U25" s="382"/>
      <c r="V25" s="372"/>
      <c r="W25" s="372"/>
      <c r="X25" s="372"/>
      <c r="Y25" s="372"/>
      <c r="Z25" s="372"/>
      <c r="AA25" s="399"/>
      <c r="AB25" s="376"/>
      <c r="AC25" s="377"/>
      <c r="AD25" s="377"/>
      <c r="AE25" s="378"/>
      <c r="AF25" s="384"/>
      <c r="AG25" s="250"/>
      <c r="AH25" s="290" t="str">
        <f t="shared" si="16"/>
        <v/>
      </c>
      <c r="AI25" s="290" t="str">
        <f t="shared" si="17"/>
        <v/>
      </c>
      <c r="AL25" s="380"/>
      <c r="AM25" s="382"/>
      <c r="AN25" s="372"/>
      <c r="AO25" s="372"/>
      <c r="AP25" s="372"/>
      <c r="AQ25" s="372"/>
      <c r="AR25" s="372"/>
      <c r="AS25" s="399"/>
      <c r="AT25" s="376"/>
      <c r="AU25" s="377"/>
      <c r="AV25" s="377"/>
      <c r="AW25" s="378"/>
      <c r="AX25" s="384"/>
      <c r="AY25" s="250"/>
      <c r="AZ25" s="257" t="str">
        <f t="shared" si="19"/>
        <v/>
      </c>
      <c r="BA25" s="257" t="str">
        <f t="shared" si="20"/>
        <v/>
      </c>
      <c r="BC25" s="380"/>
      <c r="BD25" s="382"/>
      <c r="BE25" s="372"/>
      <c r="BF25" s="372"/>
      <c r="BG25" s="372"/>
      <c r="BH25" s="372"/>
      <c r="BI25" s="372"/>
      <c r="BJ25" s="399"/>
      <c r="BK25" s="376"/>
      <c r="BL25" s="377"/>
      <c r="BM25" s="377"/>
      <c r="BN25" s="378"/>
      <c r="BO25" s="384"/>
      <c r="BP25" s="250"/>
      <c r="BQ25" s="257" t="str">
        <f t="shared" si="22"/>
        <v/>
      </c>
      <c r="BR25" s="257" t="str">
        <f t="shared" si="23"/>
        <v/>
      </c>
      <c r="BU25" s="380"/>
      <c r="BV25" s="382"/>
      <c r="BW25" s="372"/>
      <c r="BX25" s="372"/>
      <c r="BY25" s="372"/>
      <c r="BZ25" s="372"/>
      <c r="CA25" s="372"/>
      <c r="CB25" s="399"/>
      <c r="CC25" s="376"/>
      <c r="CD25" s="377"/>
      <c r="CE25" s="377"/>
      <c r="CF25" s="378"/>
      <c r="CG25" s="384"/>
      <c r="CH25" s="250"/>
      <c r="CI25" s="257" t="str">
        <f t="shared" si="25"/>
        <v/>
      </c>
      <c r="CJ25" s="257" t="str">
        <f t="shared" si="26"/>
        <v/>
      </c>
      <c r="CK25" s="250"/>
      <c r="CL25" s="380"/>
      <c r="CM25" s="382"/>
      <c r="CN25" s="372"/>
      <c r="CO25" s="372"/>
      <c r="CP25" s="372"/>
      <c r="CQ25" s="372"/>
      <c r="CR25" s="372"/>
      <c r="CS25" s="399"/>
      <c r="CT25" s="376"/>
      <c r="CU25" s="377"/>
      <c r="CV25" s="377"/>
      <c r="CW25" s="378"/>
      <c r="CX25" s="384"/>
      <c r="CZ25" s="255" t="str">
        <f t="shared" si="28"/>
        <v/>
      </c>
      <c r="DA25" s="255" t="str">
        <f t="shared" si="29"/>
        <v/>
      </c>
    </row>
    <row r="26" spans="1:105" ht="14.25" customHeight="1" x14ac:dyDescent="0.15">
      <c r="A26" s="250"/>
      <c r="B26" s="250"/>
      <c r="C26" s="291" t="s">
        <v>226</v>
      </c>
      <c r="D26" s="292"/>
      <c r="E26" s="293"/>
      <c r="F26" s="293"/>
      <c r="G26" s="293"/>
      <c r="H26" s="293"/>
      <c r="I26" s="293"/>
      <c r="J26" s="294"/>
      <c r="K26" s="292">
        <f>IF(C26="","",COUNT($D$11:$J$11)-L26)</f>
        <v>4</v>
      </c>
      <c r="L26" s="296">
        <f t="shared" ref="L26" si="38">IF(C26="","",Q26+R26)</f>
        <v>0</v>
      </c>
      <c r="M26" s="296">
        <f t="shared" ref="M26" si="39">IF(C26="","",COUNTIF(D26:J26,"休"))</f>
        <v>0</v>
      </c>
      <c r="N26" s="297">
        <f>IF(K26&lt;1,"対象外",IF(C26="","",IFERROR(ROUND(M26/K26,3),"")))</f>
        <v>0</v>
      </c>
      <c r="O26" s="385"/>
      <c r="P26" s="252" t="str">
        <f>IF(1&gt;P11,"対象外",IF(O13&gt;=0.285,"OK","NG"))</f>
        <v>NG</v>
      </c>
      <c r="Q26" s="252">
        <f>IF(C26="","",COUNTIF(D26:J26,"ー"))</f>
        <v>0</v>
      </c>
      <c r="R26" s="252">
        <f t="shared" si="14"/>
        <v>0</v>
      </c>
      <c r="S26" s="250"/>
      <c r="T26" s="291" t="s">
        <v>226</v>
      </c>
      <c r="U26" s="292"/>
      <c r="V26" s="293"/>
      <c r="W26" s="293"/>
      <c r="X26" s="293"/>
      <c r="Y26" s="293"/>
      <c r="Z26" s="293"/>
      <c r="AA26" s="294"/>
      <c r="AB26" s="292">
        <f>IF(T26="","",COUNT($U$11:$AA$11)-AC26)</f>
        <v>0</v>
      </c>
      <c r="AC26" s="296">
        <f>IF(T26="","",AH26+AI26)</f>
        <v>0</v>
      </c>
      <c r="AD26" s="296">
        <f t="shared" ref="AD26" si="40">IF(T26="","",COUNTIF(U26:AA26,"休"))</f>
        <v>0</v>
      </c>
      <c r="AE26" s="297" t="str">
        <f>IF(AB26&lt;1,"対象外",IF(T26="","",IFERROR(ROUND(AD26/AB26,3),"")))</f>
        <v>対象外</v>
      </c>
      <c r="AF26" s="385"/>
      <c r="AG26" s="252" t="str">
        <f>IF(1&gt;AG11,"対象外",IF(AF13&gt;=0.285,"OK","NG"))</f>
        <v>対象外</v>
      </c>
      <c r="AH26" s="290">
        <f t="shared" si="16"/>
        <v>0</v>
      </c>
      <c r="AI26" s="290">
        <f t="shared" si="17"/>
        <v>0</v>
      </c>
      <c r="AL26" s="291" t="s">
        <v>226</v>
      </c>
      <c r="AM26" s="292"/>
      <c r="AN26" s="293"/>
      <c r="AO26" s="293"/>
      <c r="AP26" s="293"/>
      <c r="AQ26" s="293"/>
      <c r="AR26" s="293"/>
      <c r="AS26" s="294"/>
      <c r="AT26" s="292">
        <f>IF(AL26="","",COUNT($AM$11:$AS$11)-AU26)</f>
        <v>0</v>
      </c>
      <c r="AU26" s="296">
        <f>IF(AL26="","",AZ26+BA26)</f>
        <v>0</v>
      </c>
      <c r="AV26" s="296">
        <f t="shared" ref="AV26" si="41">IF(AL26="","",COUNTIF(AM26:AS26,"休"))</f>
        <v>0</v>
      </c>
      <c r="AW26" s="297" t="str">
        <f>IF(AT26&lt;7,"対象外",IF(AL26="","",IFERROR(ROUND(AV26/AT26,3),"")))</f>
        <v>対象外</v>
      </c>
      <c r="AX26" s="385"/>
      <c r="AY26" s="252" t="str">
        <f>IF(1&gt;AY11,"対象外",IF(AX13&gt;=0.285,"OK","NG"))</f>
        <v>対象外</v>
      </c>
      <c r="AZ26" s="257">
        <f t="shared" si="19"/>
        <v>0</v>
      </c>
      <c r="BA26" s="257">
        <f t="shared" si="20"/>
        <v>0</v>
      </c>
      <c r="BC26" s="291" t="s">
        <v>226</v>
      </c>
      <c r="BD26" s="292"/>
      <c r="BE26" s="293"/>
      <c r="BF26" s="293"/>
      <c r="BG26" s="293"/>
      <c r="BH26" s="293"/>
      <c r="BI26" s="293"/>
      <c r="BJ26" s="294"/>
      <c r="BK26" s="292">
        <f>IF(BC26="","",COUNT($BD$11:$BJ$11)-BL26)</f>
        <v>0</v>
      </c>
      <c r="BL26" s="296">
        <f>IF(BC26="","",BQ26+BR26)</f>
        <v>0</v>
      </c>
      <c r="BM26" s="296">
        <f t="shared" ref="BM26" si="42">IF(BC26="","",COUNTIF(BD26:BJ26,"休"))</f>
        <v>0</v>
      </c>
      <c r="BN26" s="297" t="str">
        <f>IF(BK26&lt;7,"対象外",IF(BC26="","",IFERROR(ROUND(BM26/BK26,3),"")))</f>
        <v>対象外</v>
      </c>
      <c r="BO26" s="385"/>
      <c r="BP26" s="252" t="str">
        <f>IF(1&gt;BP11,"対象外",IF(BO13&gt;=0.285,"OK","NG"))</f>
        <v>対象外</v>
      </c>
      <c r="BQ26" s="257">
        <f t="shared" si="22"/>
        <v>0</v>
      </c>
      <c r="BR26" s="257">
        <f t="shared" si="23"/>
        <v>0</v>
      </c>
      <c r="BU26" s="291" t="s">
        <v>226</v>
      </c>
      <c r="BV26" s="292"/>
      <c r="BW26" s="293"/>
      <c r="BX26" s="293"/>
      <c r="BY26" s="293"/>
      <c r="BZ26" s="293"/>
      <c r="CA26" s="293"/>
      <c r="CB26" s="294"/>
      <c r="CC26" s="292">
        <f>IF(BU26="","",COUNT($BV$11:$CB$11)-CD26)</f>
        <v>0</v>
      </c>
      <c r="CD26" s="296">
        <f>IF(BU26="","",CI26+CJ26)</f>
        <v>0</v>
      </c>
      <c r="CE26" s="296">
        <f t="shared" ref="CE26" si="43">IF(BU26="","",COUNTIF(BV26:CB26,"休"))</f>
        <v>0</v>
      </c>
      <c r="CF26" s="297" t="str">
        <f>IF(CC26&lt;7,"対象外",IF(BU26="","",IFERROR(ROUND(CE26/CC26,3),"")))</f>
        <v>対象外</v>
      </c>
      <c r="CG26" s="385"/>
      <c r="CH26" s="252" t="str">
        <f>IF(1&gt;CH11,"対象外",IF(CG13&gt;=0.285,"OK","NG"))</f>
        <v>対象外</v>
      </c>
      <c r="CI26" s="257">
        <f t="shared" si="25"/>
        <v>0</v>
      </c>
      <c r="CJ26" s="257">
        <f t="shared" si="26"/>
        <v>0</v>
      </c>
      <c r="CK26" s="250"/>
      <c r="CL26" s="291" t="s">
        <v>226</v>
      </c>
      <c r="CM26" s="292"/>
      <c r="CN26" s="293"/>
      <c r="CO26" s="293"/>
      <c r="CP26" s="293"/>
      <c r="CQ26" s="293"/>
      <c r="CR26" s="293"/>
      <c r="CS26" s="294"/>
      <c r="CT26" s="292">
        <f>IF(CL26="","",COUNT($CM$11:$CS$11)-CU26)</f>
        <v>0</v>
      </c>
      <c r="CU26" s="296">
        <f>IF(CL26="","",CZ26+DA26)</f>
        <v>0</v>
      </c>
      <c r="CV26" s="296">
        <f t="shared" ref="CV26" si="44">IF(CL26="","",COUNTIF(CM26:CS26,"休"))</f>
        <v>0</v>
      </c>
      <c r="CW26" s="297" t="str">
        <f>IF(CT26&lt;7,"対象外",IF(CL26="","",IFERROR(ROUND(CV26/CT26,3),"")))</f>
        <v>対象外</v>
      </c>
      <c r="CX26" s="385"/>
      <c r="CY26" s="252" t="str">
        <f>IF(1&gt;CY11,"対象外",IF(CX13&gt;=0.285,"OK","NG"))</f>
        <v>対象外</v>
      </c>
      <c r="CZ26" s="255">
        <f t="shared" si="28"/>
        <v>0</v>
      </c>
      <c r="DA26" s="255">
        <f t="shared" si="29"/>
        <v>0</v>
      </c>
    </row>
    <row r="27" spans="1:105" ht="14.25" customHeight="1" x14ac:dyDescent="0.15">
      <c r="A27" s="250"/>
      <c r="B27" s="250"/>
      <c r="C27" s="252"/>
      <c r="D27" s="252"/>
      <c r="E27" s="252"/>
      <c r="F27" s="252"/>
      <c r="G27" s="252"/>
      <c r="H27" s="252"/>
      <c r="I27" s="252"/>
      <c r="J27" s="252"/>
      <c r="K27" s="252"/>
      <c r="L27" s="290"/>
      <c r="M27" s="290"/>
      <c r="N27" s="308"/>
      <c r="O27" s="252"/>
      <c r="P27" s="252"/>
      <c r="Q27" s="252" t="str">
        <f t="shared" si="13"/>
        <v/>
      </c>
      <c r="R27" s="252" t="str">
        <f t="shared" si="14"/>
        <v/>
      </c>
      <c r="S27" s="250"/>
      <c r="T27" s="252"/>
      <c r="U27" s="252"/>
      <c r="V27" s="252"/>
      <c r="W27" s="252"/>
      <c r="X27" s="252"/>
      <c r="Y27" s="252"/>
      <c r="Z27" s="252"/>
      <c r="AA27" s="252"/>
      <c r="AB27" s="250"/>
      <c r="AC27" s="250"/>
      <c r="AD27" s="250"/>
      <c r="AE27" s="250"/>
      <c r="AF27" s="250"/>
      <c r="AG27" s="250"/>
      <c r="AH27" s="290" t="str">
        <f t="shared" si="16"/>
        <v/>
      </c>
      <c r="AI27" s="290" t="str">
        <f t="shared" si="17"/>
        <v/>
      </c>
      <c r="AL27" s="252"/>
      <c r="AM27" s="252"/>
      <c r="AN27" s="252"/>
      <c r="AO27" s="252"/>
      <c r="AP27" s="252"/>
      <c r="AQ27" s="252"/>
      <c r="AR27" s="252"/>
      <c r="AS27" s="252"/>
      <c r="AT27" s="250"/>
      <c r="AU27" s="250"/>
      <c r="AV27" s="250"/>
      <c r="AW27" s="250"/>
      <c r="AX27" s="250"/>
      <c r="AY27" s="260"/>
      <c r="AZ27" s="257" t="str">
        <f t="shared" si="19"/>
        <v/>
      </c>
      <c r="BA27" s="257" t="str">
        <f t="shared" si="20"/>
        <v/>
      </c>
      <c r="BC27" s="252"/>
      <c r="BD27" s="252"/>
      <c r="BE27" s="252"/>
      <c r="BF27" s="252"/>
      <c r="BG27" s="252"/>
      <c r="BH27" s="252"/>
      <c r="BI27" s="252"/>
      <c r="BJ27" s="252"/>
      <c r="BK27" s="250"/>
      <c r="BL27" s="250"/>
      <c r="BM27" s="250"/>
      <c r="BN27" s="250"/>
      <c r="BO27" s="250"/>
      <c r="BQ27" s="257" t="str">
        <f t="shared" si="22"/>
        <v/>
      </c>
      <c r="BR27" s="257" t="str">
        <f t="shared" si="23"/>
        <v/>
      </c>
      <c r="BU27" s="252"/>
      <c r="BV27" s="252"/>
      <c r="BW27" s="252"/>
      <c r="BX27" s="252"/>
      <c r="BY27" s="252"/>
      <c r="BZ27" s="252"/>
      <c r="CA27" s="252"/>
      <c r="CB27" s="252"/>
      <c r="CC27" s="250"/>
      <c r="CD27" s="250"/>
      <c r="CE27" s="250"/>
      <c r="CF27" s="250"/>
      <c r="CG27" s="250"/>
      <c r="CH27" s="260"/>
      <c r="CI27" s="257" t="str">
        <f t="shared" si="25"/>
        <v/>
      </c>
      <c r="CJ27" s="257" t="str">
        <f t="shared" si="26"/>
        <v/>
      </c>
      <c r="CK27" s="250"/>
      <c r="CL27" s="252"/>
      <c r="CM27" s="252"/>
      <c r="CN27" s="252"/>
      <c r="CO27" s="252"/>
      <c r="CP27" s="252"/>
      <c r="CQ27" s="252"/>
      <c r="CR27" s="252"/>
      <c r="CS27" s="252"/>
      <c r="CT27" s="250"/>
      <c r="CU27" s="250"/>
      <c r="CZ27" s="255" t="str">
        <f t="shared" si="28"/>
        <v/>
      </c>
      <c r="DA27" s="255" t="str">
        <f t="shared" si="29"/>
        <v/>
      </c>
    </row>
    <row r="28" spans="1:105" ht="14.25" hidden="1" customHeight="1" x14ac:dyDescent="0.15">
      <c r="A28" s="250"/>
      <c r="B28" s="250"/>
      <c r="C28" s="250"/>
      <c r="D28" s="250"/>
      <c r="E28" s="250"/>
      <c r="F28" s="250"/>
      <c r="G28" s="250"/>
      <c r="H28" s="250"/>
      <c r="I28" s="250"/>
      <c r="J28" s="250"/>
      <c r="K28" s="250"/>
      <c r="L28" s="250"/>
      <c r="M28" s="250"/>
      <c r="N28" s="250"/>
      <c r="O28" s="250"/>
      <c r="P28" s="252"/>
      <c r="Q28" s="252" t="str">
        <f t="shared" si="13"/>
        <v/>
      </c>
      <c r="R28" s="252" t="str">
        <f t="shared" si="14"/>
        <v/>
      </c>
      <c r="S28" s="250"/>
      <c r="T28" s="250"/>
      <c r="U28" s="250"/>
      <c r="V28" s="250"/>
      <c r="W28" s="250"/>
      <c r="X28" s="250"/>
      <c r="Y28" s="250"/>
      <c r="Z28" s="250"/>
      <c r="AA28" s="250"/>
      <c r="AB28" s="250"/>
      <c r="AC28" s="250"/>
      <c r="AD28" s="250"/>
      <c r="AE28" s="250"/>
      <c r="AF28" s="250"/>
      <c r="AG28" s="250"/>
      <c r="AH28" s="290" t="str">
        <f t="shared" si="16"/>
        <v/>
      </c>
      <c r="AI28" s="290" t="str">
        <f t="shared" si="17"/>
        <v/>
      </c>
      <c r="AZ28" s="257" t="str">
        <f t="shared" si="19"/>
        <v/>
      </c>
      <c r="BA28" s="257" t="str">
        <f t="shared" si="20"/>
        <v/>
      </c>
      <c r="BQ28" s="257" t="str">
        <f t="shared" si="22"/>
        <v/>
      </c>
      <c r="BR28" s="257" t="str">
        <f t="shared" si="23"/>
        <v/>
      </c>
      <c r="CI28" s="257" t="str">
        <f t="shared" si="25"/>
        <v/>
      </c>
      <c r="CJ28" s="257" t="str">
        <f t="shared" si="26"/>
        <v/>
      </c>
      <c r="CZ28" s="255" t="str">
        <f t="shared" si="28"/>
        <v/>
      </c>
      <c r="DA28" s="255" t="str">
        <f t="shared" si="29"/>
        <v/>
      </c>
    </row>
    <row r="29" spans="1:105" ht="14.25" hidden="1" customHeight="1" x14ac:dyDescent="0.15">
      <c r="A29" s="250"/>
      <c r="B29" s="250"/>
      <c r="C29" s="250"/>
      <c r="D29" s="266">
        <f>YEAR(J9+1)</f>
        <v>2025</v>
      </c>
      <c r="E29" s="266">
        <f>MONTH(J9+1)</f>
        <v>5</v>
      </c>
      <c r="F29" s="266">
        <f>DAY(J9+1)</f>
        <v>12</v>
      </c>
      <c r="G29" s="266"/>
      <c r="H29" s="266"/>
      <c r="I29" s="266"/>
      <c r="J29" s="266"/>
      <c r="K29" s="250"/>
      <c r="L29" s="250"/>
      <c r="M29" s="250"/>
      <c r="N29" s="250"/>
      <c r="O29" s="250"/>
      <c r="P29" s="252"/>
      <c r="Q29" s="252" t="str">
        <f t="shared" si="13"/>
        <v/>
      </c>
      <c r="R29" s="252" t="str">
        <f t="shared" si="14"/>
        <v/>
      </c>
      <c r="S29" s="250"/>
      <c r="T29" s="250"/>
      <c r="U29" s="266">
        <f>YEAR(AA9+1)</f>
        <v>2025</v>
      </c>
      <c r="V29" s="266">
        <f>MONTH(AA9+1)</f>
        <v>6</v>
      </c>
      <c r="W29" s="266">
        <f>DAY(AA9+1)</f>
        <v>23</v>
      </c>
      <c r="X29" s="266"/>
      <c r="Y29" s="266"/>
      <c r="Z29" s="266"/>
      <c r="AA29" s="266"/>
      <c r="AB29" s="250"/>
      <c r="AC29" s="250"/>
      <c r="AD29" s="250"/>
      <c r="AE29" s="250"/>
      <c r="AF29" s="250"/>
      <c r="AG29" s="250"/>
      <c r="AH29" s="290" t="str">
        <f t="shared" si="16"/>
        <v/>
      </c>
      <c r="AI29" s="290" t="str">
        <f t="shared" si="17"/>
        <v/>
      </c>
      <c r="AL29" s="250"/>
      <c r="AM29" s="266">
        <f>YEAR(AS9+1)</f>
        <v>2025</v>
      </c>
      <c r="AN29" s="266">
        <f>MONTH(AS9+1)</f>
        <v>8</v>
      </c>
      <c r="AO29" s="266">
        <f>DAY(AS9+1)</f>
        <v>4</v>
      </c>
      <c r="AP29" s="266"/>
      <c r="AQ29" s="266"/>
      <c r="AR29" s="266"/>
      <c r="AS29" s="266"/>
      <c r="AT29" s="250"/>
      <c r="AU29" s="250"/>
      <c r="AV29" s="250"/>
      <c r="AW29" s="250"/>
      <c r="AX29" s="250"/>
      <c r="AY29" s="250"/>
      <c r="AZ29" s="257" t="str">
        <f t="shared" si="19"/>
        <v/>
      </c>
      <c r="BA29" s="257" t="str">
        <f t="shared" si="20"/>
        <v/>
      </c>
      <c r="BC29" s="250"/>
      <c r="BD29" s="266">
        <f>YEAR(BJ9+1)</f>
        <v>2025</v>
      </c>
      <c r="BE29" s="266">
        <f>MONTH(BJ9+1)</f>
        <v>9</v>
      </c>
      <c r="BF29" s="266">
        <f>DAY(BJ9+1)</f>
        <v>15</v>
      </c>
      <c r="BG29" s="266"/>
      <c r="BH29" s="266"/>
      <c r="BI29" s="266"/>
      <c r="BJ29" s="266"/>
      <c r="BK29" s="250"/>
      <c r="BL29" s="250"/>
      <c r="BM29" s="250"/>
      <c r="BN29" s="250"/>
      <c r="BO29" s="250"/>
      <c r="BP29" s="250"/>
      <c r="BQ29" s="257" t="str">
        <f t="shared" si="22"/>
        <v/>
      </c>
      <c r="BR29" s="257" t="str">
        <f t="shared" si="23"/>
        <v/>
      </c>
      <c r="BU29" s="250"/>
      <c r="BV29" s="266">
        <f>YEAR(CB9+1)</f>
        <v>2025</v>
      </c>
      <c r="BW29" s="266">
        <f>MONTH(CB9+1)</f>
        <v>10</v>
      </c>
      <c r="BX29" s="266">
        <f>DAY(CB9+1)</f>
        <v>27</v>
      </c>
      <c r="BY29" s="266"/>
      <c r="BZ29" s="266"/>
      <c r="CA29" s="266"/>
      <c r="CB29" s="266"/>
      <c r="CC29" s="250"/>
      <c r="CD29" s="250"/>
      <c r="CE29" s="250"/>
      <c r="CF29" s="250"/>
      <c r="CG29" s="250"/>
      <c r="CH29" s="250"/>
      <c r="CI29" s="257" t="str">
        <f t="shared" si="25"/>
        <v/>
      </c>
      <c r="CJ29" s="257" t="str">
        <f t="shared" si="26"/>
        <v/>
      </c>
      <c r="CK29" s="250"/>
      <c r="CL29" s="250"/>
      <c r="CM29" s="266">
        <f>YEAR(CS9+1)</f>
        <v>2025</v>
      </c>
      <c r="CN29" s="266">
        <f>MONTH(CS9+1)</f>
        <v>12</v>
      </c>
      <c r="CO29" s="266">
        <f>DAY(CS9+1)</f>
        <v>8</v>
      </c>
      <c r="CP29" s="266"/>
      <c r="CQ29" s="266"/>
      <c r="CR29" s="266"/>
      <c r="CS29" s="266"/>
      <c r="CT29" s="250"/>
      <c r="CU29" s="250"/>
      <c r="CZ29" s="255" t="str">
        <f t="shared" si="28"/>
        <v/>
      </c>
      <c r="DA29" s="255" t="str">
        <f t="shared" si="29"/>
        <v/>
      </c>
    </row>
    <row r="30" spans="1:105" ht="14.25" hidden="1" customHeight="1" x14ac:dyDescent="0.15">
      <c r="A30" s="250"/>
      <c r="B30" s="250"/>
      <c r="C30" s="250"/>
      <c r="D30" s="267">
        <f>J9+1</f>
        <v>45789</v>
      </c>
      <c r="E30" s="267">
        <f>D30+1</f>
        <v>45790</v>
      </c>
      <c r="F30" s="267">
        <f t="shared" ref="F30:I30" si="45">E30+1</f>
        <v>45791</v>
      </c>
      <c r="G30" s="267">
        <f t="shared" si="45"/>
        <v>45792</v>
      </c>
      <c r="H30" s="267">
        <f t="shared" si="45"/>
        <v>45793</v>
      </c>
      <c r="I30" s="267">
        <f t="shared" si="45"/>
        <v>45794</v>
      </c>
      <c r="J30" s="267">
        <f>I30+1</f>
        <v>45795</v>
      </c>
      <c r="K30" s="250"/>
      <c r="L30" s="250"/>
      <c r="M30" s="250"/>
      <c r="N30" s="250"/>
      <c r="O30" s="250"/>
      <c r="P30" s="252"/>
      <c r="Q30" s="252" t="str">
        <f t="shared" si="13"/>
        <v/>
      </c>
      <c r="R30" s="252" t="str">
        <f t="shared" si="14"/>
        <v/>
      </c>
      <c r="S30" s="250"/>
      <c r="T30" s="250"/>
      <c r="U30" s="267">
        <f>AA9+1</f>
        <v>45831</v>
      </c>
      <c r="V30" s="267">
        <f t="shared" ref="V30:AA30" si="46">U30+1</f>
        <v>45832</v>
      </c>
      <c r="W30" s="267">
        <f t="shared" si="46"/>
        <v>45833</v>
      </c>
      <c r="X30" s="267">
        <f t="shared" si="46"/>
        <v>45834</v>
      </c>
      <c r="Y30" s="267">
        <f t="shared" si="46"/>
        <v>45835</v>
      </c>
      <c r="Z30" s="267">
        <f t="shared" si="46"/>
        <v>45836</v>
      </c>
      <c r="AA30" s="267">
        <f t="shared" si="46"/>
        <v>45837</v>
      </c>
      <c r="AB30" s="250"/>
      <c r="AC30" s="250"/>
      <c r="AD30" s="250"/>
      <c r="AE30" s="250"/>
      <c r="AF30" s="250"/>
      <c r="AG30" s="250"/>
      <c r="AH30" s="290" t="str">
        <f t="shared" si="16"/>
        <v/>
      </c>
      <c r="AI30" s="290" t="str">
        <f t="shared" si="17"/>
        <v/>
      </c>
      <c r="AL30" s="250"/>
      <c r="AM30" s="267">
        <f>AS9+1</f>
        <v>45873</v>
      </c>
      <c r="AN30" s="267">
        <f t="shared" ref="AN30:AS30" si="47">AM30+1</f>
        <v>45874</v>
      </c>
      <c r="AO30" s="267">
        <f t="shared" si="47"/>
        <v>45875</v>
      </c>
      <c r="AP30" s="267">
        <f t="shared" si="47"/>
        <v>45876</v>
      </c>
      <c r="AQ30" s="267">
        <f t="shared" si="47"/>
        <v>45877</v>
      </c>
      <c r="AR30" s="267">
        <f t="shared" si="47"/>
        <v>45878</v>
      </c>
      <c r="AS30" s="267">
        <f t="shared" si="47"/>
        <v>45879</v>
      </c>
      <c r="AT30" s="250"/>
      <c r="AU30" s="250"/>
      <c r="AV30" s="250"/>
      <c r="AW30" s="250"/>
      <c r="AX30" s="250"/>
      <c r="AY30" s="250"/>
      <c r="AZ30" s="257" t="str">
        <f t="shared" si="19"/>
        <v/>
      </c>
      <c r="BA30" s="257" t="str">
        <f t="shared" si="20"/>
        <v/>
      </c>
      <c r="BC30" s="250"/>
      <c r="BD30" s="267">
        <f>BJ9+1</f>
        <v>45915</v>
      </c>
      <c r="BE30" s="267">
        <f t="shared" ref="BE30:BJ30" si="48">BD30+1</f>
        <v>45916</v>
      </c>
      <c r="BF30" s="267">
        <f t="shared" si="48"/>
        <v>45917</v>
      </c>
      <c r="BG30" s="267">
        <f t="shared" si="48"/>
        <v>45918</v>
      </c>
      <c r="BH30" s="267">
        <f t="shared" si="48"/>
        <v>45919</v>
      </c>
      <c r="BI30" s="267">
        <f t="shared" si="48"/>
        <v>45920</v>
      </c>
      <c r="BJ30" s="267">
        <f t="shared" si="48"/>
        <v>45921</v>
      </c>
      <c r="BK30" s="250"/>
      <c r="BL30" s="250"/>
      <c r="BM30" s="250"/>
      <c r="BN30" s="250"/>
      <c r="BO30" s="250"/>
      <c r="BP30" s="250"/>
      <c r="BQ30" s="257" t="str">
        <f t="shared" si="22"/>
        <v/>
      </c>
      <c r="BR30" s="257" t="str">
        <f t="shared" si="23"/>
        <v/>
      </c>
      <c r="BU30" s="250"/>
      <c r="BV30" s="267">
        <f>CB9+1</f>
        <v>45957</v>
      </c>
      <c r="BW30" s="267">
        <f t="shared" ref="BW30:CB30" si="49">BV30+1</f>
        <v>45958</v>
      </c>
      <c r="BX30" s="267">
        <f t="shared" si="49"/>
        <v>45959</v>
      </c>
      <c r="BY30" s="267">
        <f t="shared" si="49"/>
        <v>45960</v>
      </c>
      <c r="BZ30" s="267">
        <f t="shared" si="49"/>
        <v>45961</v>
      </c>
      <c r="CA30" s="267">
        <f t="shared" si="49"/>
        <v>45962</v>
      </c>
      <c r="CB30" s="267">
        <f t="shared" si="49"/>
        <v>45963</v>
      </c>
      <c r="CC30" s="250"/>
      <c r="CD30" s="250"/>
      <c r="CE30" s="250"/>
      <c r="CF30" s="250"/>
      <c r="CG30" s="250"/>
      <c r="CH30" s="250"/>
      <c r="CI30" s="257" t="str">
        <f t="shared" si="25"/>
        <v/>
      </c>
      <c r="CJ30" s="257" t="str">
        <f t="shared" si="26"/>
        <v/>
      </c>
      <c r="CK30" s="250"/>
      <c r="CL30" s="250"/>
      <c r="CM30" s="267">
        <f>CS9+1</f>
        <v>45999</v>
      </c>
      <c r="CN30" s="267">
        <f t="shared" ref="CN30:CS30" si="50">CM30+1</f>
        <v>46000</v>
      </c>
      <c r="CO30" s="267">
        <f t="shared" si="50"/>
        <v>46001</v>
      </c>
      <c r="CP30" s="267">
        <f t="shared" si="50"/>
        <v>46002</v>
      </c>
      <c r="CQ30" s="267">
        <f t="shared" si="50"/>
        <v>46003</v>
      </c>
      <c r="CR30" s="309">
        <f>CQ30+1</f>
        <v>46004</v>
      </c>
      <c r="CS30" s="267">
        <f t="shared" si="50"/>
        <v>46005</v>
      </c>
      <c r="CT30" s="250"/>
      <c r="CU30" s="250"/>
      <c r="CZ30" s="255" t="str">
        <f t="shared" si="28"/>
        <v/>
      </c>
      <c r="DA30" s="255" t="str">
        <f t="shared" si="29"/>
        <v/>
      </c>
    </row>
    <row r="31" spans="1:105" ht="14.25" customHeight="1" x14ac:dyDescent="0.15">
      <c r="A31" s="250"/>
      <c r="B31" s="250"/>
      <c r="C31" s="268" t="s">
        <v>141</v>
      </c>
      <c r="D31" s="389">
        <f>DATE($D29,$E29,1)</f>
        <v>45778</v>
      </c>
      <c r="E31" s="390"/>
      <c r="F31" s="390"/>
      <c r="G31" s="390"/>
      <c r="H31" s="390"/>
      <c r="I31" s="390"/>
      <c r="J31" s="390"/>
      <c r="K31" s="391" t="s">
        <v>80</v>
      </c>
      <c r="L31" s="393" t="s">
        <v>219</v>
      </c>
      <c r="M31" s="395" t="s">
        <v>220</v>
      </c>
      <c r="N31" s="395" t="s">
        <v>74</v>
      </c>
      <c r="O31" s="396" t="s">
        <v>221</v>
      </c>
      <c r="P31" s="252"/>
      <c r="Q31" s="252">
        <f t="shared" si="13"/>
        <v>0</v>
      </c>
      <c r="R31" s="252">
        <f t="shared" si="14"/>
        <v>0</v>
      </c>
      <c r="S31" s="250"/>
      <c r="T31" s="268" t="s">
        <v>141</v>
      </c>
      <c r="U31" s="270">
        <f>DATE($U29,$V29,1)</f>
        <v>45809</v>
      </c>
      <c r="V31" s="271"/>
      <c r="W31" s="271"/>
      <c r="X31" s="271"/>
      <c r="Y31" s="271"/>
      <c r="Z31" s="271"/>
      <c r="AA31" s="271"/>
      <c r="AB31" s="391" t="s">
        <v>80</v>
      </c>
      <c r="AC31" s="393" t="s">
        <v>219</v>
      </c>
      <c r="AD31" s="395" t="s">
        <v>220</v>
      </c>
      <c r="AE31" s="395" t="s">
        <v>74</v>
      </c>
      <c r="AF31" s="396" t="s">
        <v>221</v>
      </c>
      <c r="AG31" s="252"/>
      <c r="AH31" s="290">
        <f t="shared" si="16"/>
        <v>0</v>
      </c>
      <c r="AI31" s="290">
        <f t="shared" si="17"/>
        <v>0</v>
      </c>
      <c r="AL31" s="268" t="s">
        <v>141</v>
      </c>
      <c r="AM31" s="270">
        <f>DATE($AM29,$AN29,1)</f>
        <v>45870</v>
      </c>
      <c r="AN31" s="271"/>
      <c r="AO31" s="271"/>
      <c r="AP31" s="271"/>
      <c r="AQ31" s="271"/>
      <c r="AR31" s="271"/>
      <c r="AS31" s="271"/>
      <c r="AT31" s="391" t="s">
        <v>80</v>
      </c>
      <c r="AU31" s="393" t="s">
        <v>219</v>
      </c>
      <c r="AV31" s="395" t="s">
        <v>220</v>
      </c>
      <c r="AW31" s="395" t="s">
        <v>74</v>
      </c>
      <c r="AX31" s="396" t="s">
        <v>221</v>
      </c>
      <c r="AY31" s="252"/>
      <c r="AZ31" s="257">
        <f t="shared" si="19"/>
        <v>0</v>
      </c>
      <c r="BA31" s="257">
        <f t="shared" si="20"/>
        <v>0</v>
      </c>
      <c r="BC31" s="268" t="s">
        <v>141</v>
      </c>
      <c r="BD31" s="270">
        <f>DATE($BD29,$BE29,1)</f>
        <v>45901</v>
      </c>
      <c r="BE31" s="271"/>
      <c r="BF31" s="271"/>
      <c r="BG31" s="271"/>
      <c r="BH31" s="271"/>
      <c r="BI31" s="271"/>
      <c r="BJ31" s="271"/>
      <c r="BK31" s="391" t="s">
        <v>80</v>
      </c>
      <c r="BL31" s="393" t="s">
        <v>219</v>
      </c>
      <c r="BM31" s="395" t="s">
        <v>220</v>
      </c>
      <c r="BN31" s="395" t="s">
        <v>74</v>
      </c>
      <c r="BO31" s="396" t="s">
        <v>221</v>
      </c>
      <c r="BP31" s="252"/>
      <c r="BQ31" s="257">
        <f t="shared" si="22"/>
        <v>0</v>
      </c>
      <c r="BR31" s="257">
        <f t="shared" si="23"/>
        <v>0</v>
      </c>
      <c r="BU31" s="268" t="s">
        <v>141</v>
      </c>
      <c r="BV31" s="270">
        <f>DATE($BV29,$BW29,1)</f>
        <v>45931</v>
      </c>
      <c r="BW31" s="271"/>
      <c r="BX31" s="271"/>
      <c r="BY31" s="271"/>
      <c r="BZ31" s="271"/>
      <c r="CA31" s="271"/>
      <c r="CB31" s="271"/>
      <c r="CC31" s="391" t="s">
        <v>80</v>
      </c>
      <c r="CD31" s="393" t="s">
        <v>219</v>
      </c>
      <c r="CE31" s="395" t="s">
        <v>220</v>
      </c>
      <c r="CF31" s="395" t="s">
        <v>74</v>
      </c>
      <c r="CG31" s="396" t="s">
        <v>221</v>
      </c>
      <c r="CH31" s="252"/>
      <c r="CI31" s="257">
        <f>IF(BU31="","",COUNTIF(BV31:CB31,"ー"))</f>
        <v>0</v>
      </c>
      <c r="CJ31" s="257">
        <f t="shared" si="26"/>
        <v>0</v>
      </c>
      <c r="CK31" s="265"/>
      <c r="CL31" s="268" t="s">
        <v>141</v>
      </c>
      <c r="CM31" s="270">
        <f>DATE($CM29,$CN29,1)</f>
        <v>45992</v>
      </c>
      <c r="CN31" s="271"/>
      <c r="CO31" s="271"/>
      <c r="CP31" s="271"/>
      <c r="CQ31" s="271"/>
      <c r="CR31" s="271"/>
      <c r="CS31" s="271"/>
      <c r="CT31" s="391" t="s">
        <v>80</v>
      </c>
      <c r="CU31" s="393" t="s">
        <v>219</v>
      </c>
      <c r="CV31" s="395" t="s">
        <v>220</v>
      </c>
      <c r="CW31" s="395" t="s">
        <v>74</v>
      </c>
      <c r="CX31" s="396" t="s">
        <v>221</v>
      </c>
      <c r="CY31" s="252"/>
      <c r="CZ31" s="255">
        <f t="shared" si="28"/>
        <v>0</v>
      </c>
      <c r="DA31" s="255">
        <f t="shared" si="29"/>
        <v>0</v>
      </c>
    </row>
    <row r="32" spans="1:105" ht="14.25" customHeight="1" x14ac:dyDescent="0.15">
      <c r="A32" s="250"/>
      <c r="B32" s="250"/>
      <c r="C32" s="272" t="s">
        <v>222</v>
      </c>
      <c r="D32" s="273" t="str">
        <f>IF(J9&lt;$H$5,D30,"")</f>
        <v/>
      </c>
      <c r="E32" s="274" t="str">
        <f t="shared" ref="E32:J32" si="51">IF(D30&lt;$H$5,D32+1,"")</f>
        <v/>
      </c>
      <c r="F32" s="274" t="str">
        <f t="shared" si="51"/>
        <v/>
      </c>
      <c r="G32" s="274" t="str">
        <f t="shared" si="51"/>
        <v/>
      </c>
      <c r="H32" s="274" t="str">
        <f t="shared" si="51"/>
        <v/>
      </c>
      <c r="I32" s="274" t="str">
        <f t="shared" si="51"/>
        <v/>
      </c>
      <c r="J32" s="274" t="str">
        <f t="shared" si="51"/>
        <v/>
      </c>
      <c r="K32" s="392"/>
      <c r="L32" s="394"/>
      <c r="M32" s="388"/>
      <c r="N32" s="388"/>
      <c r="O32" s="397"/>
      <c r="P32" s="310">
        <f>COUNT(D32:J32)</f>
        <v>0</v>
      </c>
      <c r="Q32" s="252">
        <f t="shared" si="13"/>
        <v>0</v>
      </c>
      <c r="R32" s="252">
        <f t="shared" si="14"/>
        <v>0</v>
      </c>
      <c r="S32" s="250"/>
      <c r="T32" s="272" t="s">
        <v>222</v>
      </c>
      <c r="U32" s="273" t="str">
        <f>IF(AA9&lt;$H$5,AA11+1,"")</f>
        <v/>
      </c>
      <c r="V32" s="274" t="str">
        <f t="shared" ref="V32:AA32" si="52">IF(U30&lt;$H$5,U32+1,"")</f>
        <v/>
      </c>
      <c r="W32" s="274" t="str">
        <f t="shared" si="52"/>
        <v/>
      </c>
      <c r="X32" s="274" t="str">
        <f t="shared" si="52"/>
        <v/>
      </c>
      <c r="Y32" s="274" t="str">
        <f t="shared" si="52"/>
        <v/>
      </c>
      <c r="Z32" s="274" t="str">
        <f t="shared" si="52"/>
        <v/>
      </c>
      <c r="AA32" s="274" t="str">
        <f t="shared" si="52"/>
        <v/>
      </c>
      <c r="AB32" s="392"/>
      <c r="AC32" s="394"/>
      <c r="AD32" s="388"/>
      <c r="AE32" s="388"/>
      <c r="AF32" s="397"/>
      <c r="AG32" s="277">
        <f>COUNT(U32:AA32)</f>
        <v>0</v>
      </c>
      <c r="AH32" s="290">
        <f t="shared" si="16"/>
        <v>0</v>
      </c>
      <c r="AI32" s="290">
        <f t="shared" si="17"/>
        <v>0</v>
      </c>
      <c r="AL32" s="272" t="s">
        <v>222</v>
      </c>
      <c r="AM32" s="273" t="str">
        <f>IF(AS9&lt;$H$5,AS11+1,"")</f>
        <v/>
      </c>
      <c r="AN32" s="274" t="str">
        <f t="shared" ref="AN32:AS32" si="53">IF(AM30&lt;$H$5,AM32+1,"")</f>
        <v/>
      </c>
      <c r="AO32" s="274" t="str">
        <f t="shared" si="53"/>
        <v/>
      </c>
      <c r="AP32" s="274" t="str">
        <f t="shared" si="53"/>
        <v/>
      </c>
      <c r="AQ32" s="274" t="str">
        <f t="shared" si="53"/>
        <v/>
      </c>
      <c r="AR32" s="274" t="str">
        <f t="shared" si="53"/>
        <v/>
      </c>
      <c r="AS32" s="274" t="str">
        <f t="shared" si="53"/>
        <v/>
      </c>
      <c r="AT32" s="392"/>
      <c r="AU32" s="394"/>
      <c r="AV32" s="388"/>
      <c r="AW32" s="388"/>
      <c r="AX32" s="397"/>
      <c r="AY32" s="277">
        <f>COUNT(AM32:AS32)</f>
        <v>0</v>
      </c>
      <c r="AZ32" s="257">
        <f t="shared" si="19"/>
        <v>0</v>
      </c>
      <c r="BA32" s="257">
        <f t="shared" si="20"/>
        <v>0</v>
      </c>
      <c r="BC32" s="272" t="s">
        <v>222</v>
      </c>
      <c r="BD32" s="273" t="str">
        <f>IF(BJ9&lt;$H$5,BJ11+1,"")</f>
        <v/>
      </c>
      <c r="BE32" s="274" t="str">
        <f t="shared" ref="BE32:BJ32" si="54">IF(BD30&lt;$H$5,BD32+1,"")</f>
        <v/>
      </c>
      <c r="BF32" s="274" t="str">
        <f t="shared" si="54"/>
        <v/>
      </c>
      <c r="BG32" s="274" t="str">
        <f t="shared" si="54"/>
        <v/>
      </c>
      <c r="BH32" s="274" t="str">
        <f t="shared" si="54"/>
        <v/>
      </c>
      <c r="BI32" s="274" t="str">
        <f t="shared" si="54"/>
        <v/>
      </c>
      <c r="BJ32" s="274" t="str">
        <f t="shared" si="54"/>
        <v/>
      </c>
      <c r="BK32" s="392"/>
      <c r="BL32" s="394"/>
      <c r="BM32" s="388"/>
      <c r="BN32" s="388"/>
      <c r="BO32" s="397"/>
      <c r="BP32" s="277">
        <f>COUNT(BD32:BJ32)</f>
        <v>0</v>
      </c>
      <c r="BQ32" s="257">
        <f t="shared" si="22"/>
        <v>0</v>
      </c>
      <c r="BR32" s="257">
        <f t="shared" si="23"/>
        <v>0</v>
      </c>
      <c r="BU32" s="272" t="s">
        <v>222</v>
      </c>
      <c r="BV32" s="273" t="str">
        <f>IF(CB9&lt;$H$5,CB11+1,"")</f>
        <v/>
      </c>
      <c r="BW32" s="274" t="str">
        <f t="shared" ref="BW32:CB32" si="55">IF(BV30&lt;$H$5,BV32+1,"")</f>
        <v/>
      </c>
      <c r="BX32" s="274" t="str">
        <f t="shared" si="55"/>
        <v/>
      </c>
      <c r="BY32" s="274" t="str">
        <f t="shared" si="55"/>
        <v/>
      </c>
      <c r="BZ32" s="274" t="str">
        <f t="shared" si="55"/>
        <v/>
      </c>
      <c r="CA32" s="274" t="str">
        <f t="shared" si="55"/>
        <v/>
      </c>
      <c r="CB32" s="274" t="str">
        <f t="shared" si="55"/>
        <v/>
      </c>
      <c r="CC32" s="392"/>
      <c r="CD32" s="394"/>
      <c r="CE32" s="388"/>
      <c r="CF32" s="388"/>
      <c r="CG32" s="397"/>
      <c r="CH32" s="277">
        <f t="shared" ref="CH32" si="56">COUNT(BV32:CB32)</f>
        <v>0</v>
      </c>
      <c r="CI32" s="257">
        <f t="shared" si="25"/>
        <v>0</v>
      </c>
      <c r="CJ32" s="257">
        <f t="shared" si="26"/>
        <v>0</v>
      </c>
      <c r="CK32" s="250"/>
      <c r="CL32" s="272" t="s">
        <v>222</v>
      </c>
      <c r="CM32" s="273" t="str">
        <f>IF(CS9&lt;$H$5,CS11+1,"")</f>
        <v/>
      </c>
      <c r="CN32" s="274" t="str">
        <f t="shared" ref="CN32:CS32" si="57">IF(CM30&lt;$H$5,CM32+1,"")</f>
        <v/>
      </c>
      <c r="CO32" s="274" t="str">
        <f t="shared" si="57"/>
        <v/>
      </c>
      <c r="CP32" s="274" t="str">
        <f t="shared" si="57"/>
        <v/>
      </c>
      <c r="CQ32" s="274" t="str">
        <f t="shared" si="57"/>
        <v/>
      </c>
      <c r="CR32" s="274" t="str">
        <f t="shared" si="57"/>
        <v/>
      </c>
      <c r="CS32" s="274" t="str">
        <f t="shared" si="57"/>
        <v/>
      </c>
      <c r="CT32" s="392"/>
      <c r="CU32" s="394"/>
      <c r="CV32" s="388"/>
      <c r="CW32" s="388"/>
      <c r="CX32" s="397"/>
      <c r="CY32" s="277">
        <f>COUNT(CM32:CS32)</f>
        <v>0</v>
      </c>
      <c r="CZ32" s="255">
        <f t="shared" si="28"/>
        <v>0</v>
      </c>
      <c r="DA32" s="255">
        <f t="shared" si="29"/>
        <v>0</v>
      </c>
    </row>
    <row r="33" spans="1:105" ht="14.25" customHeight="1" x14ac:dyDescent="0.15">
      <c r="A33" s="250"/>
      <c r="B33" s="250"/>
      <c r="C33" s="272" t="s">
        <v>65</v>
      </c>
      <c r="D33" s="279" t="str">
        <f>IF(D32="","","月")</f>
        <v/>
      </c>
      <c r="E33" s="279" t="str">
        <f>IF(E32="","","火")</f>
        <v/>
      </c>
      <c r="F33" s="279" t="str">
        <f>IF(F32="","","水")</f>
        <v/>
      </c>
      <c r="G33" s="279" t="str">
        <f>IF(G32="","","木")</f>
        <v/>
      </c>
      <c r="H33" s="279" t="str">
        <f>IF(H32="","","金")</f>
        <v/>
      </c>
      <c r="I33" s="279" t="str">
        <f>IF(I32="","","土")</f>
        <v/>
      </c>
      <c r="J33" s="279" t="str">
        <f>IF(J32="","","日")</f>
        <v/>
      </c>
      <c r="K33" s="392"/>
      <c r="L33" s="394"/>
      <c r="M33" s="388"/>
      <c r="N33" s="388"/>
      <c r="O33" s="397"/>
      <c r="P33" s="252"/>
      <c r="Q33" s="252">
        <f t="shared" si="13"/>
        <v>0</v>
      </c>
      <c r="R33" s="252">
        <f t="shared" si="14"/>
        <v>0</v>
      </c>
      <c r="S33" s="250"/>
      <c r="T33" s="272" t="s">
        <v>65</v>
      </c>
      <c r="U33" s="279" t="str">
        <f>IF(U32="","","月")</f>
        <v/>
      </c>
      <c r="V33" s="279" t="str">
        <f>IF(V32="","","火")</f>
        <v/>
      </c>
      <c r="W33" s="279" t="str">
        <f>IF(W32="","","水")</f>
        <v/>
      </c>
      <c r="X33" s="279" t="str">
        <f>IF(X32="","","木")</f>
        <v/>
      </c>
      <c r="Y33" s="279" t="str">
        <f>IF(Y32="","","金")</f>
        <v/>
      </c>
      <c r="Z33" s="279" t="str">
        <f>IF(Z32="","","土")</f>
        <v/>
      </c>
      <c r="AA33" s="279" t="str">
        <f>IF(AA32="","","日")</f>
        <v/>
      </c>
      <c r="AB33" s="392"/>
      <c r="AC33" s="394"/>
      <c r="AD33" s="388"/>
      <c r="AE33" s="388"/>
      <c r="AF33" s="397"/>
      <c r="AG33" s="250"/>
      <c r="AH33" s="290">
        <f t="shared" si="16"/>
        <v>0</v>
      </c>
      <c r="AI33" s="290">
        <f t="shared" si="17"/>
        <v>0</v>
      </c>
      <c r="AL33" s="272" t="s">
        <v>65</v>
      </c>
      <c r="AM33" s="279" t="str">
        <f>IF(AM32="","","月")</f>
        <v/>
      </c>
      <c r="AN33" s="279" t="str">
        <f>IF(AN32="","","火")</f>
        <v/>
      </c>
      <c r="AO33" s="279" t="str">
        <f>IF(AO32="","","水")</f>
        <v/>
      </c>
      <c r="AP33" s="279" t="str">
        <f>IF(AP32="","","木")</f>
        <v/>
      </c>
      <c r="AQ33" s="279" t="str">
        <f>IF(AQ32="","","金")</f>
        <v/>
      </c>
      <c r="AR33" s="279" t="str">
        <f>IF(AR32="","","土")</f>
        <v/>
      </c>
      <c r="AS33" s="279" t="str">
        <f>IF(AS32="","","日")</f>
        <v/>
      </c>
      <c r="AT33" s="392"/>
      <c r="AU33" s="394"/>
      <c r="AV33" s="388"/>
      <c r="AW33" s="388"/>
      <c r="AX33" s="397"/>
      <c r="AY33" s="250"/>
      <c r="AZ33" s="257">
        <f t="shared" si="19"/>
        <v>0</v>
      </c>
      <c r="BA33" s="257">
        <f t="shared" si="20"/>
        <v>0</v>
      </c>
      <c r="BC33" s="272" t="s">
        <v>65</v>
      </c>
      <c r="BD33" s="279" t="str">
        <f>IF(BD32="","","月")</f>
        <v/>
      </c>
      <c r="BE33" s="279" t="str">
        <f>IF(BE32="","","火")</f>
        <v/>
      </c>
      <c r="BF33" s="279" t="str">
        <f>IF(BF32="","","水")</f>
        <v/>
      </c>
      <c r="BG33" s="279" t="str">
        <f>IF(BG32="","","木")</f>
        <v/>
      </c>
      <c r="BH33" s="279" t="str">
        <f>IF(BH32="","","金")</f>
        <v/>
      </c>
      <c r="BI33" s="279" t="str">
        <f>IF(BI32="","","土")</f>
        <v/>
      </c>
      <c r="BJ33" s="279" t="str">
        <f>IF(BJ32="","","日")</f>
        <v/>
      </c>
      <c r="BK33" s="392"/>
      <c r="BL33" s="394"/>
      <c r="BM33" s="388"/>
      <c r="BN33" s="388"/>
      <c r="BO33" s="397"/>
      <c r="BP33" s="250"/>
      <c r="BQ33" s="257">
        <f t="shared" si="22"/>
        <v>0</v>
      </c>
      <c r="BR33" s="257">
        <f t="shared" si="23"/>
        <v>0</v>
      </c>
      <c r="BU33" s="272" t="s">
        <v>65</v>
      </c>
      <c r="BV33" s="279" t="str">
        <f>IF(BV32="","","月")</f>
        <v/>
      </c>
      <c r="BW33" s="279" t="str">
        <f>IF(BW32="","","火")</f>
        <v/>
      </c>
      <c r="BX33" s="279" t="str">
        <f>IF(BX32="","","水")</f>
        <v/>
      </c>
      <c r="BY33" s="279" t="str">
        <f>IF(BY32="","","木")</f>
        <v/>
      </c>
      <c r="BZ33" s="279" t="str">
        <f>IF(BZ32="","","金")</f>
        <v/>
      </c>
      <c r="CA33" s="279" t="str">
        <f>IF(CA32="","","土")</f>
        <v/>
      </c>
      <c r="CB33" s="279" t="str">
        <f>IF(CB32="","","日")</f>
        <v/>
      </c>
      <c r="CC33" s="392"/>
      <c r="CD33" s="394"/>
      <c r="CE33" s="388"/>
      <c r="CF33" s="388"/>
      <c r="CG33" s="397"/>
      <c r="CH33" s="250"/>
      <c r="CI33" s="257">
        <f t="shared" si="25"/>
        <v>0</v>
      </c>
      <c r="CJ33" s="257">
        <f t="shared" si="26"/>
        <v>0</v>
      </c>
      <c r="CK33" s="250"/>
      <c r="CL33" s="272" t="s">
        <v>65</v>
      </c>
      <c r="CM33" s="279" t="str">
        <f>IF(CM32="","","月")</f>
        <v/>
      </c>
      <c r="CN33" s="279" t="str">
        <f>IF(CN32="","","火")</f>
        <v/>
      </c>
      <c r="CO33" s="279" t="str">
        <f>IF(CO32="","","水")</f>
        <v/>
      </c>
      <c r="CP33" s="279" t="str">
        <f>IF(CP32="","","木")</f>
        <v/>
      </c>
      <c r="CQ33" s="279" t="str">
        <f>IF(CQ32="","","金")</f>
        <v/>
      </c>
      <c r="CR33" s="279" t="str">
        <f>IF(CR32="","","土")</f>
        <v/>
      </c>
      <c r="CS33" s="279" t="str">
        <f>IF(CS32="","","日")</f>
        <v/>
      </c>
      <c r="CT33" s="392"/>
      <c r="CU33" s="394"/>
      <c r="CV33" s="388"/>
      <c r="CW33" s="388"/>
      <c r="CX33" s="397"/>
      <c r="CZ33" s="255">
        <f t="shared" si="28"/>
        <v>0</v>
      </c>
      <c r="DA33" s="255">
        <f t="shared" si="29"/>
        <v>0</v>
      </c>
    </row>
    <row r="34" spans="1:105" ht="14.25" customHeight="1" x14ac:dyDescent="0.15">
      <c r="A34" s="250"/>
      <c r="B34" s="250"/>
      <c r="C34" s="379" t="s">
        <v>76</v>
      </c>
      <c r="D34" s="381"/>
      <c r="E34" s="371"/>
      <c r="F34" s="371"/>
      <c r="G34" s="371"/>
      <c r="H34" s="371"/>
      <c r="I34" s="371"/>
      <c r="J34" s="398"/>
      <c r="K34" s="373"/>
      <c r="L34" s="374"/>
      <c r="M34" s="374"/>
      <c r="N34" s="375"/>
      <c r="O34" s="383" t="e">
        <f>ROUND(AVERAGE(N36:N47),3)</f>
        <v>#DIV/0!</v>
      </c>
      <c r="P34" s="252"/>
      <c r="Q34" s="252">
        <f t="shared" si="13"/>
        <v>0</v>
      </c>
      <c r="R34" s="252">
        <f t="shared" si="14"/>
        <v>0</v>
      </c>
      <c r="S34" s="250"/>
      <c r="T34" s="379" t="s">
        <v>76</v>
      </c>
      <c r="U34" s="381"/>
      <c r="V34" s="371"/>
      <c r="W34" s="371"/>
      <c r="X34" s="371"/>
      <c r="Y34" s="371"/>
      <c r="Z34" s="371"/>
      <c r="AA34" s="398"/>
      <c r="AB34" s="373"/>
      <c r="AC34" s="374"/>
      <c r="AD34" s="374"/>
      <c r="AE34" s="375"/>
      <c r="AF34" s="383" t="e">
        <f>ROUND(AVERAGE(AE36:AE47),3)</f>
        <v>#DIV/0!</v>
      </c>
      <c r="AG34" s="250"/>
      <c r="AH34" s="290">
        <f t="shared" si="16"/>
        <v>0</v>
      </c>
      <c r="AI34" s="290">
        <f t="shared" si="17"/>
        <v>0</v>
      </c>
      <c r="AL34" s="379" t="s">
        <v>76</v>
      </c>
      <c r="AM34" s="381"/>
      <c r="AN34" s="371"/>
      <c r="AO34" s="371"/>
      <c r="AP34" s="371"/>
      <c r="AQ34" s="371"/>
      <c r="AR34" s="371"/>
      <c r="AS34" s="398"/>
      <c r="AT34" s="373"/>
      <c r="AU34" s="374"/>
      <c r="AV34" s="374"/>
      <c r="AW34" s="375"/>
      <c r="AX34" s="383" t="e">
        <f>ROUND(AVERAGE(AW36:AW47),3)</f>
        <v>#DIV/0!</v>
      </c>
      <c r="AY34" s="250"/>
      <c r="AZ34" s="257">
        <f t="shared" si="19"/>
        <v>0</v>
      </c>
      <c r="BA34" s="257">
        <f t="shared" si="20"/>
        <v>0</v>
      </c>
      <c r="BC34" s="379" t="s">
        <v>76</v>
      </c>
      <c r="BD34" s="381"/>
      <c r="BE34" s="371"/>
      <c r="BF34" s="371"/>
      <c r="BG34" s="371"/>
      <c r="BH34" s="371"/>
      <c r="BI34" s="371"/>
      <c r="BJ34" s="398"/>
      <c r="BK34" s="373"/>
      <c r="BL34" s="374"/>
      <c r="BM34" s="374"/>
      <c r="BN34" s="375"/>
      <c r="BO34" s="383" t="e">
        <f>ROUND(AVERAGE(BN36:BN47),3)</f>
        <v>#DIV/0!</v>
      </c>
      <c r="BP34" s="250"/>
      <c r="BQ34" s="257">
        <f t="shared" si="22"/>
        <v>0</v>
      </c>
      <c r="BR34" s="257">
        <f t="shared" si="23"/>
        <v>0</v>
      </c>
      <c r="BU34" s="379" t="s">
        <v>76</v>
      </c>
      <c r="BV34" s="381"/>
      <c r="BW34" s="371"/>
      <c r="BX34" s="371"/>
      <c r="BY34" s="371"/>
      <c r="BZ34" s="371"/>
      <c r="CA34" s="371"/>
      <c r="CB34" s="398"/>
      <c r="CC34" s="373"/>
      <c r="CD34" s="374"/>
      <c r="CE34" s="374"/>
      <c r="CF34" s="375"/>
      <c r="CG34" s="383" t="e">
        <f>ROUND(AVERAGE(CF36:CF47),3)</f>
        <v>#DIV/0!</v>
      </c>
      <c r="CH34" s="250"/>
      <c r="CI34" s="257">
        <f t="shared" si="25"/>
        <v>0</v>
      </c>
      <c r="CJ34" s="257">
        <f t="shared" si="26"/>
        <v>0</v>
      </c>
      <c r="CK34" s="250"/>
      <c r="CL34" s="379" t="s">
        <v>76</v>
      </c>
      <c r="CM34" s="381"/>
      <c r="CN34" s="371"/>
      <c r="CO34" s="371"/>
      <c r="CP34" s="371"/>
      <c r="CQ34" s="371"/>
      <c r="CR34" s="371"/>
      <c r="CS34" s="398"/>
      <c r="CT34" s="373"/>
      <c r="CU34" s="374"/>
      <c r="CV34" s="374"/>
      <c r="CW34" s="375"/>
      <c r="CX34" s="383" t="e">
        <f>ROUND(AVERAGE(CW36:CW47),3)</f>
        <v>#DIV/0!</v>
      </c>
      <c r="CZ34" s="255">
        <f t="shared" si="28"/>
        <v>0</v>
      </c>
      <c r="DA34" s="255">
        <f t="shared" si="29"/>
        <v>0</v>
      </c>
    </row>
    <row r="35" spans="1:105" ht="14.25" customHeight="1" x14ac:dyDescent="0.15">
      <c r="A35" s="250"/>
      <c r="B35" s="250"/>
      <c r="C35" s="380"/>
      <c r="D35" s="382"/>
      <c r="E35" s="372"/>
      <c r="F35" s="372"/>
      <c r="G35" s="372"/>
      <c r="H35" s="372"/>
      <c r="I35" s="372"/>
      <c r="J35" s="399"/>
      <c r="K35" s="376"/>
      <c r="L35" s="377"/>
      <c r="M35" s="377"/>
      <c r="N35" s="378"/>
      <c r="O35" s="384"/>
      <c r="P35" s="252"/>
      <c r="Q35" s="252" t="str">
        <f t="shared" si="13"/>
        <v/>
      </c>
      <c r="R35" s="252" t="str">
        <f t="shared" si="14"/>
        <v/>
      </c>
      <c r="S35" s="250"/>
      <c r="T35" s="380"/>
      <c r="U35" s="382"/>
      <c r="V35" s="372"/>
      <c r="W35" s="372"/>
      <c r="X35" s="372"/>
      <c r="Y35" s="372"/>
      <c r="Z35" s="372"/>
      <c r="AA35" s="399"/>
      <c r="AB35" s="376"/>
      <c r="AC35" s="377"/>
      <c r="AD35" s="377"/>
      <c r="AE35" s="378"/>
      <c r="AF35" s="384"/>
      <c r="AG35" s="250"/>
      <c r="AH35" s="290" t="str">
        <f t="shared" si="16"/>
        <v/>
      </c>
      <c r="AI35" s="290" t="str">
        <f t="shared" si="17"/>
        <v/>
      </c>
      <c r="AL35" s="380"/>
      <c r="AM35" s="382"/>
      <c r="AN35" s="372"/>
      <c r="AO35" s="372"/>
      <c r="AP35" s="372"/>
      <c r="AQ35" s="372"/>
      <c r="AR35" s="372"/>
      <c r="AS35" s="399"/>
      <c r="AT35" s="376"/>
      <c r="AU35" s="377"/>
      <c r="AV35" s="377"/>
      <c r="AW35" s="378"/>
      <c r="AX35" s="384"/>
      <c r="AY35" s="250"/>
      <c r="AZ35" s="257" t="str">
        <f t="shared" si="19"/>
        <v/>
      </c>
      <c r="BA35" s="257" t="str">
        <f t="shared" si="20"/>
        <v/>
      </c>
      <c r="BC35" s="380"/>
      <c r="BD35" s="382"/>
      <c r="BE35" s="372"/>
      <c r="BF35" s="372"/>
      <c r="BG35" s="372"/>
      <c r="BH35" s="372"/>
      <c r="BI35" s="372"/>
      <c r="BJ35" s="399"/>
      <c r="BK35" s="376"/>
      <c r="BL35" s="377"/>
      <c r="BM35" s="377"/>
      <c r="BN35" s="378"/>
      <c r="BO35" s="384"/>
      <c r="BP35" s="250"/>
      <c r="BQ35" s="257" t="str">
        <f t="shared" si="22"/>
        <v/>
      </c>
      <c r="BR35" s="257" t="str">
        <f t="shared" si="23"/>
        <v/>
      </c>
      <c r="BU35" s="380"/>
      <c r="BV35" s="382"/>
      <c r="BW35" s="372"/>
      <c r="BX35" s="372"/>
      <c r="BY35" s="372"/>
      <c r="BZ35" s="372"/>
      <c r="CA35" s="372"/>
      <c r="CB35" s="399"/>
      <c r="CC35" s="376"/>
      <c r="CD35" s="377"/>
      <c r="CE35" s="377"/>
      <c r="CF35" s="378"/>
      <c r="CG35" s="384"/>
      <c r="CH35" s="250"/>
      <c r="CI35" s="257" t="str">
        <f t="shared" si="25"/>
        <v/>
      </c>
      <c r="CJ35" s="257" t="str">
        <f t="shared" si="26"/>
        <v/>
      </c>
      <c r="CK35" s="250"/>
      <c r="CL35" s="380"/>
      <c r="CM35" s="382"/>
      <c r="CN35" s="372"/>
      <c r="CO35" s="372"/>
      <c r="CP35" s="372"/>
      <c r="CQ35" s="372"/>
      <c r="CR35" s="372"/>
      <c r="CS35" s="399"/>
      <c r="CT35" s="376"/>
      <c r="CU35" s="377"/>
      <c r="CV35" s="377"/>
      <c r="CW35" s="378"/>
      <c r="CX35" s="384"/>
      <c r="CZ35" s="255" t="str">
        <f t="shared" si="28"/>
        <v/>
      </c>
      <c r="DA35" s="255" t="str">
        <f t="shared" si="29"/>
        <v/>
      </c>
    </row>
    <row r="36" spans="1:105" ht="14.25" customHeight="1" x14ac:dyDescent="0.15">
      <c r="A36" s="250"/>
      <c r="B36" s="250"/>
      <c r="C36" s="281" t="s">
        <v>223</v>
      </c>
      <c r="D36" s="282"/>
      <c r="E36" s="283"/>
      <c r="F36" s="283"/>
      <c r="G36" s="283"/>
      <c r="H36" s="283"/>
      <c r="I36" s="283"/>
      <c r="J36" s="284"/>
      <c r="K36" s="285">
        <f>IF(C36="","",COUNT($D$32:$J$32)-L36)</f>
        <v>0</v>
      </c>
      <c r="L36" s="286">
        <f>IF(C36="","",Q36+R36)</f>
        <v>0</v>
      </c>
      <c r="M36" s="287">
        <f>IF(C36="","",COUNTIF(D36:J36,"休"))</f>
        <v>0</v>
      </c>
      <c r="N36" s="288" t="str">
        <f>IF(K36&lt;1,"対象外",IF(C36="","",IFERROR(ROUND(M36/K36,3),"")))</f>
        <v>対象外</v>
      </c>
      <c r="O36" s="384"/>
      <c r="P36" s="252"/>
      <c r="Q36" s="252">
        <f t="shared" si="13"/>
        <v>0</v>
      </c>
      <c r="R36" s="252">
        <f t="shared" si="14"/>
        <v>0</v>
      </c>
      <c r="S36" s="250"/>
      <c r="T36" s="281" t="s">
        <v>223</v>
      </c>
      <c r="U36" s="282"/>
      <c r="V36" s="283"/>
      <c r="W36" s="283"/>
      <c r="X36" s="283"/>
      <c r="Y36" s="283"/>
      <c r="Z36" s="283"/>
      <c r="AA36" s="284"/>
      <c r="AB36" s="285">
        <f>IF(T36="","",COUNT($U$32:$AA$32)-AC36)</f>
        <v>0</v>
      </c>
      <c r="AC36" s="286">
        <f>IF(T36="","",AH36+AI36)</f>
        <v>0</v>
      </c>
      <c r="AD36" s="287">
        <f>IF(T36="","",COUNTIF(U36:AA36,"休"))</f>
        <v>0</v>
      </c>
      <c r="AE36" s="288" t="str">
        <f>IF(AB36&lt;1,"対象外",IF(T36="","",IFERROR(ROUND(AD36/AB36,3),"")))</f>
        <v>対象外</v>
      </c>
      <c r="AF36" s="384"/>
      <c r="AG36" s="289"/>
      <c r="AH36" s="290">
        <f t="shared" si="16"/>
        <v>0</v>
      </c>
      <c r="AI36" s="290">
        <f t="shared" si="17"/>
        <v>0</v>
      </c>
      <c r="AL36" s="281" t="s">
        <v>223</v>
      </c>
      <c r="AM36" s="282"/>
      <c r="AN36" s="283"/>
      <c r="AO36" s="283"/>
      <c r="AP36" s="283"/>
      <c r="AQ36" s="283"/>
      <c r="AR36" s="283"/>
      <c r="AS36" s="284"/>
      <c r="AT36" s="285">
        <f>IF(AL36="","",COUNT($AM$32:$AS$32)-AU36)</f>
        <v>0</v>
      </c>
      <c r="AU36" s="286">
        <f>IF(AL36="","",AZ36+BA36)</f>
        <v>0</v>
      </c>
      <c r="AV36" s="287">
        <f>IF(AL36="","",COUNTIF(AM36:AS36,"休"))</f>
        <v>0</v>
      </c>
      <c r="AW36" s="288" t="str">
        <f>IF(AT36&lt;7,"対象外",IF(AL36="","",IFERROR(ROUND(AV36/AT36,3),"")))</f>
        <v>対象外</v>
      </c>
      <c r="AX36" s="384"/>
      <c r="AY36" s="289"/>
      <c r="AZ36" s="257">
        <f t="shared" si="19"/>
        <v>0</v>
      </c>
      <c r="BA36" s="257">
        <f t="shared" si="20"/>
        <v>0</v>
      </c>
      <c r="BC36" s="281" t="s">
        <v>223</v>
      </c>
      <c r="BD36" s="282"/>
      <c r="BE36" s="283"/>
      <c r="BF36" s="283"/>
      <c r="BG36" s="283"/>
      <c r="BH36" s="283"/>
      <c r="BI36" s="283"/>
      <c r="BJ36" s="284"/>
      <c r="BK36" s="285">
        <f>IF(BC36="","",COUNT($BD$32:$BJ$32)-BL36)</f>
        <v>0</v>
      </c>
      <c r="BL36" s="286">
        <f>IF(BC36="","",BQ36+BR36)</f>
        <v>0</v>
      </c>
      <c r="BM36" s="287">
        <f>IF(BC36="","",COUNTIF(BD36:BJ36,"休"))</f>
        <v>0</v>
      </c>
      <c r="BN36" s="288" t="str">
        <f>IF(BK36&lt;7,"対象外",IF(BC36="","",IFERROR(ROUND(BM36/BK36,3),"")))</f>
        <v>対象外</v>
      </c>
      <c r="BO36" s="384"/>
      <c r="BP36" s="289"/>
      <c r="BQ36" s="257">
        <f t="shared" si="22"/>
        <v>0</v>
      </c>
      <c r="BR36" s="257">
        <f t="shared" si="23"/>
        <v>0</v>
      </c>
      <c r="BU36" s="281" t="s">
        <v>223</v>
      </c>
      <c r="BV36" s="282"/>
      <c r="BW36" s="283"/>
      <c r="BX36" s="283"/>
      <c r="BY36" s="283"/>
      <c r="BZ36" s="283"/>
      <c r="CA36" s="283"/>
      <c r="CB36" s="284"/>
      <c r="CC36" s="285">
        <f>IF(BU36="","",COUNT($BV$32:$CB$32)-CD36)</f>
        <v>0</v>
      </c>
      <c r="CD36" s="286">
        <f>IF(BU36="","",CI36+CJ36)</f>
        <v>0</v>
      </c>
      <c r="CE36" s="287">
        <f>IF(BU36="","",COUNTIF(BV36:CB36,"休"))</f>
        <v>0</v>
      </c>
      <c r="CF36" s="288" t="str">
        <f>IF(CC36&lt;7,"対象外",IF(BU36="","",IFERROR(ROUND(CE36/CC36,3),"")))</f>
        <v>対象外</v>
      </c>
      <c r="CG36" s="384"/>
      <c r="CH36" s="289"/>
      <c r="CI36" s="257">
        <f t="shared" si="25"/>
        <v>0</v>
      </c>
      <c r="CJ36" s="257">
        <f t="shared" si="26"/>
        <v>0</v>
      </c>
      <c r="CK36" s="289"/>
      <c r="CL36" s="281" t="s">
        <v>223</v>
      </c>
      <c r="CM36" s="282"/>
      <c r="CN36" s="283"/>
      <c r="CO36" s="283"/>
      <c r="CP36" s="283"/>
      <c r="CQ36" s="283"/>
      <c r="CR36" s="283"/>
      <c r="CS36" s="284"/>
      <c r="CT36" s="285">
        <f>IF(CL36="","",COUNT($CM$32:$CS$32)-CU36)</f>
        <v>0</v>
      </c>
      <c r="CU36" s="286">
        <f>IF(CL36="","",CZ36+DA36)</f>
        <v>0</v>
      </c>
      <c r="CV36" s="287">
        <f>IF(CL36="","",COUNTIF(CM36:CS36,"休"))</f>
        <v>0</v>
      </c>
      <c r="CW36" s="288" t="str">
        <f>IF(CT36&lt;7,"対象外",IF(CL36="","",IFERROR(ROUND(CV36/CT36,3),"")))</f>
        <v>対象外</v>
      </c>
      <c r="CX36" s="384"/>
      <c r="CY36" s="289"/>
      <c r="CZ36" s="255">
        <f t="shared" si="28"/>
        <v>0</v>
      </c>
      <c r="DA36" s="255">
        <f t="shared" si="29"/>
        <v>0</v>
      </c>
    </row>
    <row r="37" spans="1:105" ht="14.25" customHeight="1" x14ac:dyDescent="0.15">
      <c r="A37" s="250"/>
      <c r="B37" s="250"/>
      <c r="C37" s="281" t="s">
        <v>224</v>
      </c>
      <c r="D37" s="282"/>
      <c r="E37" s="283"/>
      <c r="F37" s="283"/>
      <c r="G37" s="283"/>
      <c r="H37" s="283"/>
      <c r="I37" s="283"/>
      <c r="J37" s="284"/>
      <c r="K37" s="285">
        <f>IF(C37="","",COUNT($D$32:$J$32)-L37)</f>
        <v>0</v>
      </c>
      <c r="L37" s="286">
        <f t="shared" ref="L37:L39" si="58">IF(C37="","",Q37+R37)</f>
        <v>0</v>
      </c>
      <c r="M37" s="287">
        <f t="shared" ref="M37:M39" si="59">IF(C37="","",COUNTIF(D37:J37,"休"))</f>
        <v>0</v>
      </c>
      <c r="N37" s="288" t="str">
        <f>IF(K37&lt;1,"対象外",IF(C37="","",IFERROR(ROUND(M37/K37,3),"")))</f>
        <v>対象外</v>
      </c>
      <c r="O37" s="384"/>
      <c r="P37" s="252"/>
      <c r="Q37" s="252">
        <f t="shared" si="13"/>
        <v>0</v>
      </c>
      <c r="R37" s="252">
        <f t="shared" si="14"/>
        <v>0</v>
      </c>
      <c r="S37" s="250"/>
      <c r="T37" s="281" t="s">
        <v>224</v>
      </c>
      <c r="U37" s="282"/>
      <c r="V37" s="283"/>
      <c r="W37" s="283"/>
      <c r="X37" s="283"/>
      <c r="Y37" s="283"/>
      <c r="Z37" s="283"/>
      <c r="AA37" s="284"/>
      <c r="AB37" s="285">
        <f>IF(T37="","",COUNT($U$32:$AA$32)-AC37)</f>
        <v>0</v>
      </c>
      <c r="AC37" s="286">
        <f>IF(T37="","",AH37+AI37)</f>
        <v>0</v>
      </c>
      <c r="AD37" s="287">
        <f t="shared" ref="AD37:AD39" si="60">IF(T37="","",COUNTIF(U37:AA37,"休"))</f>
        <v>0</v>
      </c>
      <c r="AE37" s="288" t="str">
        <f>IF(AB37&lt;1,"対象外",IF(T37="","",IFERROR(ROUND(AD37/AB37,3),"")))</f>
        <v>対象外</v>
      </c>
      <c r="AF37" s="384"/>
      <c r="AG37" s="250"/>
      <c r="AH37" s="290">
        <f t="shared" si="16"/>
        <v>0</v>
      </c>
      <c r="AI37" s="290">
        <f t="shared" si="17"/>
        <v>0</v>
      </c>
      <c r="AL37" s="281" t="s">
        <v>224</v>
      </c>
      <c r="AM37" s="282"/>
      <c r="AN37" s="283"/>
      <c r="AO37" s="283"/>
      <c r="AP37" s="283"/>
      <c r="AQ37" s="283"/>
      <c r="AR37" s="283"/>
      <c r="AS37" s="284"/>
      <c r="AT37" s="285">
        <f>IF(AL37="","",COUNT($AM$32:$AS$32)-AU37)</f>
        <v>0</v>
      </c>
      <c r="AU37" s="286">
        <f>IF(AL37="","",AZ37+BA37)</f>
        <v>0</v>
      </c>
      <c r="AV37" s="287">
        <f t="shared" ref="AV37:AV39" si="61">IF(AL37="","",COUNTIF(AM37:AS37,"休"))</f>
        <v>0</v>
      </c>
      <c r="AW37" s="288" t="str">
        <f>IF(AT37&lt;7,"対象外",IF(AL37="","",IFERROR(ROUND(AV37/AT37,3),"")))</f>
        <v>対象外</v>
      </c>
      <c r="AX37" s="384"/>
      <c r="AY37" s="250"/>
      <c r="AZ37" s="257">
        <f t="shared" si="19"/>
        <v>0</v>
      </c>
      <c r="BA37" s="257">
        <f t="shared" si="20"/>
        <v>0</v>
      </c>
      <c r="BC37" s="281" t="s">
        <v>224</v>
      </c>
      <c r="BD37" s="282"/>
      <c r="BE37" s="283"/>
      <c r="BF37" s="283"/>
      <c r="BG37" s="283"/>
      <c r="BH37" s="283"/>
      <c r="BI37" s="283"/>
      <c r="BJ37" s="284"/>
      <c r="BK37" s="285">
        <f>IF(BC37="","",COUNT($BD$32:$BJ$32)-BL37)</f>
        <v>0</v>
      </c>
      <c r="BL37" s="286">
        <f>IF(BC37="","",BQ37+BR37)</f>
        <v>0</v>
      </c>
      <c r="BM37" s="287">
        <f t="shared" ref="BM37:BM39" si="62">IF(BC37="","",COUNTIF(BD37:BJ37,"休"))</f>
        <v>0</v>
      </c>
      <c r="BN37" s="288" t="str">
        <f>IF(BK37&lt;7,"対象外",IF(BC37="","",IFERROR(ROUND(BM37/BK37,3),"")))</f>
        <v>対象外</v>
      </c>
      <c r="BO37" s="384"/>
      <c r="BP37" s="250"/>
      <c r="BQ37" s="257">
        <f t="shared" si="22"/>
        <v>0</v>
      </c>
      <c r="BR37" s="257">
        <f t="shared" si="23"/>
        <v>0</v>
      </c>
      <c r="BU37" s="281" t="s">
        <v>224</v>
      </c>
      <c r="BV37" s="282"/>
      <c r="BW37" s="283"/>
      <c r="BX37" s="283"/>
      <c r="BY37" s="283"/>
      <c r="BZ37" s="283"/>
      <c r="CA37" s="283"/>
      <c r="CB37" s="284"/>
      <c r="CC37" s="285">
        <f>IF(BU37="","",COUNT($BV$32:$CB$32)-CD37)</f>
        <v>0</v>
      </c>
      <c r="CD37" s="286">
        <f>IF(BU37="","",CI37+CJ37)</f>
        <v>0</v>
      </c>
      <c r="CE37" s="287">
        <f t="shared" ref="CE37:CE38" si="63">IF(BU37="","",COUNTIF(BV37:CB37,"休"))</f>
        <v>0</v>
      </c>
      <c r="CF37" s="288" t="str">
        <f>IF(CC37&lt;7,"対象外",IF(BU37="","",IFERROR(ROUND(CE37/CC37,3),"")))</f>
        <v>対象外</v>
      </c>
      <c r="CG37" s="384"/>
      <c r="CH37" s="250"/>
      <c r="CI37" s="257">
        <f>IF(BU37="","",COUNTIF(BV37:CB37,"ー"))</f>
        <v>0</v>
      </c>
      <c r="CJ37" s="257">
        <f t="shared" si="26"/>
        <v>0</v>
      </c>
      <c r="CK37" s="250"/>
      <c r="CL37" s="281" t="s">
        <v>224</v>
      </c>
      <c r="CM37" s="282"/>
      <c r="CN37" s="283"/>
      <c r="CO37" s="283"/>
      <c r="CP37" s="283"/>
      <c r="CQ37" s="283"/>
      <c r="CR37" s="283"/>
      <c r="CS37" s="284"/>
      <c r="CT37" s="285">
        <f>IF(CL37="","",COUNT($CM$32:$CS$32)-CU37)</f>
        <v>0</v>
      </c>
      <c r="CU37" s="286">
        <f>IF(CL37="","",CZ37+DA37)</f>
        <v>0</v>
      </c>
      <c r="CV37" s="287">
        <f t="shared" ref="CV37:CV39" si="64">IF(CL37="","",COUNTIF(CM37:CS37,"休"))</f>
        <v>0</v>
      </c>
      <c r="CW37" s="288" t="str">
        <f>IF(CT37&lt;7,"対象外",IF(CL37="","",IFERROR(ROUND(CV37/CT37,3),"")))</f>
        <v>対象外</v>
      </c>
      <c r="CX37" s="384"/>
      <c r="CZ37" s="255">
        <f t="shared" si="28"/>
        <v>0</v>
      </c>
      <c r="DA37" s="255">
        <f t="shared" si="29"/>
        <v>0</v>
      </c>
    </row>
    <row r="38" spans="1:105" ht="14.25" customHeight="1" x14ac:dyDescent="0.15">
      <c r="A38" s="250"/>
      <c r="B38" s="250"/>
      <c r="C38" s="281" t="s">
        <v>225</v>
      </c>
      <c r="D38" s="282"/>
      <c r="E38" s="283"/>
      <c r="F38" s="283"/>
      <c r="G38" s="283"/>
      <c r="H38" s="283"/>
      <c r="I38" s="283"/>
      <c r="J38" s="284"/>
      <c r="K38" s="285">
        <f>IF(C38="","",COUNT($D$32:$J$32)-L38)</f>
        <v>0</v>
      </c>
      <c r="L38" s="286">
        <f t="shared" si="58"/>
        <v>0</v>
      </c>
      <c r="M38" s="287">
        <f t="shared" si="59"/>
        <v>0</v>
      </c>
      <c r="N38" s="288" t="str">
        <f>IF(K38&lt;1,"対象外",IF(C38="","",IFERROR(ROUND(M38/K38,3),"")))</f>
        <v>対象外</v>
      </c>
      <c r="O38" s="384"/>
      <c r="P38" s="252"/>
      <c r="Q38" s="252">
        <f t="shared" si="13"/>
        <v>0</v>
      </c>
      <c r="R38" s="252">
        <f t="shared" si="14"/>
        <v>0</v>
      </c>
      <c r="S38" s="250"/>
      <c r="T38" s="281" t="s">
        <v>225</v>
      </c>
      <c r="U38" s="282"/>
      <c r="V38" s="283"/>
      <c r="W38" s="283"/>
      <c r="X38" s="283"/>
      <c r="Y38" s="283"/>
      <c r="Z38" s="283"/>
      <c r="AA38" s="284"/>
      <c r="AB38" s="285">
        <f>IF(T38="","",COUNT($U$32:$AA$32)-AC38)</f>
        <v>0</v>
      </c>
      <c r="AC38" s="286">
        <f>IF(T38="","",AH38+AI38)</f>
        <v>0</v>
      </c>
      <c r="AD38" s="287">
        <f t="shared" si="60"/>
        <v>0</v>
      </c>
      <c r="AE38" s="288" t="str">
        <f>IF(AB38&lt;1,"対象外",IF(T38="","",IFERROR(ROUND(AD38/AB38,3),"")))</f>
        <v>対象外</v>
      </c>
      <c r="AF38" s="384"/>
      <c r="AG38" s="289"/>
      <c r="AH38" s="290">
        <f t="shared" si="16"/>
        <v>0</v>
      </c>
      <c r="AI38" s="290">
        <f t="shared" si="17"/>
        <v>0</v>
      </c>
      <c r="AL38" s="281" t="s">
        <v>225</v>
      </c>
      <c r="AM38" s="282"/>
      <c r="AN38" s="283"/>
      <c r="AO38" s="283"/>
      <c r="AP38" s="283"/>
      <c r="AQ38" s="283"/>
      <c r="AR38" s="283"/>
      <c r="AS38" s="284"/>
      <c r="AT38" s="285">
        <f>IF(AL38="","",COUNT($AM$32:$AS$32)-AU38)</f>
        <v>0</v>
      </c>
      <c r="AU38" s="286">
        <f>IF(AL38="","",AZ38+BA38)</f>
        <v>0</v>
      </c>
      <c r="AV38" s="287">
        <f t="shared" si="61"/>
        <v>0</v>
      </c>
      <c r="AW38" s="288" t="str">
        <f>IF(AT38&lt;7,"対象外",IF(AL38="","",IFERROR(ROUND(AV38/AT38,3),"")))</f>
        <v>対象外</v>
      </c>
      <c r="AX38" s="384"/>
      <c r="AY38" s="289"/>
      <c r="AZ38" s="257">
        <f t="shared" si="19"/>
        <v>0</v>
      </c>
      <c r="BA38" s="257">
        <f t="shared" si="20"/>
        <v>0</v>
      </c>
      <c r="BC38" s="281" t="s">
        <v>225</v>
      </c>
      <c r="BD38" s="282"/>
      <c r="BE38" s="283"/>
      <c r="BF38" s="283"/>
      <c r="BG38" s="283"/>
      <c r="BH38" s="283"/>
      <c r="BI38" s="283"/>
      <c r="BJ38" s="284"/>
      <c r="BK38" s="285">
        <f>IF(BC38="","",COUNT($BD$32:$BJ$32)-BL38)</f>
        <v>0</v>
      </c>
      <c r="BL38" s="286">
        <f>IF(BC38="","",BQ38+BR38)</f>
        <v>0</v>
      </c>
      <c r="BM38" s="287">
        <f t="shared" si="62"/>
        <v>0</v>
      </c>
      <c r="BN38" s="288" t="str">
        <f>IF(BK38&lt;7,"対象外",IF(BC38="","",IFERROR(ROUND(BM38/BK38,3),"")))</f>
        <v>対象外</v>
      </c>
      <c r="BO38" s="384"/>
      <c r="BP38" s="289"/>
      <c r="BQ38" s="257">
        <f t="shared" si="22"/>
        <v>0</v>
      </c>
      <c r="BR38" s="257">
        <f t="shared" si="23"/>
        <v>0</v>
      </c>
      <c r="BU38" s="281" t="s">
        <v>225</v>
      </c>
      <c r="BV38" s="282"/>
      <c r="BW38" s="283"/>
      <c r="BX38" s="283"/>
      <c r="BY38" s="283"/>
      <c r="BZ38" s="283"/>
      <c r="CA38" s="283"/>
      <c r="CB38" s="284"/>
      <c r="CC38" s="285">
        <f>IF(BU38="","",COUNT($BV$32:$CB$32)-CD38)</f>
        <v>0</v>
      </c>
      <c r="CD38" s="286">
        <f>IF(BU38="","",CI38+CJ38)</f>
        <v>0</v>
      </c>
      <c r="CE38" s="287">
        <f t="shared" si="63"/>
        <v>0</v>
      </c>
      <c r="CF38" s="288" t="str">
        <f>IF(CC38&lt;7,"対象外",IF(BU38="","",IFERROR(ROUND(CE38/CC38,3),"")))</f>
        <v>対象外</v>
      </c>
      <c r="CG38" s="384"/>
      <c r="CH38" s="289"/>
      <c r="CI38" s="257">
        <f t="shared" si="25"/>
        <v>0</v>
      </c>
      <c r="CJ38" s="257">
        <f t="shared" si="26"/>
        <v>0</v>
      </c>
      <c r="CK38" s="289"/>
      <c r="CL38" s="281" t="s">
        <v>225</v>
      </c>
      <c r="CM38" s="282"/>
      <c r="CN38" s="283"/>
      <c r="CO38" s="283"/>
      <c r="CP38" s="283"/>
      <c r="CQ38" s="283"/>
      <c r="CR38" s="283"/>
      <c r="CS38" s="284"/>
      <c r="CT38" s="285">
        <f>IF(CL38="","",COUNT($CM$32:$CS$32)-CU38)</f>
        <v>0</v>
      </c>
      <c r="CU38" s="286">
        <f>IF(CL38="","",CZ38+DA38)</f>
        <v>0</v>
      </c>
      <c r="CV38" s="287">
        <f t="shared" si="64"/>
        <v>0</v>
      </c>
      <c r="CW38" s="288" t="str">
        <f>IF(CT38&lt;7,"対象外",IF(CL38="","",IFERROR(ROUND(CV38/CT38,3),"")))</f>
        <v>対象外</v>
      </c>
      <c r="CX38" s="384"/>
      <c r="CY38" s="289"/>
      <c r="CZ38" s="255">
        <f t="shared" si="28"/>
        <v>0</v>
      </c>
      <c r="DA38" s="255">
        <f t="shared" si="29"/>
        <v>0</v>
      </c>
    </row>
    <row r="39" spans="1:105" ht="14.25" customHeight="1" x14ac:dyDescent="0.15">
      <c r="A39" s="250"/>
      <c r="B39" s="250"/>
      <c r="C39" s="291" t="s">
        <v>226</v>
      </c>
      <c r="D39" s="292"/>
      <c r="E39" s="293"/>
      <c r="F39" s="293"/>
      <c r="G39" s="293"/>
      <c r="H39" s="293"/>
      <c r="I39" s="293"/>
      <c r="J39" s="294"/>
      <c r="K39" s="292">
        <f>IF(C39="","",COUNT($D$32:$J$32)-L39)</f>
        <v>0</v>
      </c>
      <c r="L39" s="295">
        <f t="shared" si="58"/>
        <v>0</v>
      </c>
      <c r="M39" s="296">
        <f t="shared" si="59"/>
        <v>0</v>
      </c>
      <c r="N39" s="297" t="str">
        <f>IF(K39&lt;1,"対象外",IF(C39="","",IFERROR(ROUND(M39/K39,3),"")))</f>
        <v>対象外</v>
      </c>
      <c r="O39" s="384"/>
      <c r="P39" s="252"/>
      <c r="Q39" s="252">
        <f t="shared" si="13"/>
        <v>0</v>
      </c>
      <c r="R39" s="252">
        <f t="shared" si="14"/>
        <v>0</v>
      </c>
      <c r="S39" s="250"/>
      <c r="T39" s="291" t="s">
        <v>226</v>
      </c>
      <c r="U39" s="292"/>
      <c r="V39" s="293"/>
      <c r="W39" s="293"/>
      <c r="X39" s="293"/>
      <c r="Y39" s="293"/>
      <c r="Z39" s="293"/>
      <c r="AA39" s="294"/>
      <c r="AB39" s="292">
        <f>IF(T39="","",COUNT($U$32:$AA$32)-AC39)</f>
        <v>0</v>
      </c>
      <c r="AC39" s="295">
        <f>IF(T39="","",AH39+AI39)</f>
        <v>0</v>
      </c>
      <c r="AD39" s="296">
        <f t="shared" si="60"/>
        <v>0</v>
      </c>
      <c r="AE39" s="297" t="str">
        <f>IF(AB39&lt;1,"対象外",IF(T39="","",IFERROR(ROUND(AD39/AB39,3),"")))</f>
        <v>対象外</v>
      </c>
      <c r="AF39" s="384"/>
      <c r="AG39" s="250"/>
      <c r="AH39" s="290">
        <f t="shared" si="16"/>
        <v>0</v>
      </c>
      <c r="AI39" s="290">
        <f t="shared" si="17"/>
        <v>0</v>
      </c>
      <c r="AL39" s="291" t="s">
        <v>226</v>
      </c>
      <c r="AM39" s="292"/>
      <c r="AN39" s="293"/>
      <c r="AO39" s="293"/>
      <c r="AP39" s="293"/>
      <c r="AQ39" s="293"/>
      <c r="AR39" s="293"/>
      <c r="AS39" s="294"/>
      <c r="AT39" s="292">
        <f>IF(AL39="","",COUNT($AM$32:$AS$32)-AU39)</f>
        <v>0</v>
      </c>
      <c r="AU39" s="295">
        <f>IF(AL39="","",AZ39+BA39)</f>
        <v>0</v>
      </c>
      <c r="AV39" s="296">
        <f t="shared" si="61"/>
        <v>0</v>
      </c>
      <c r="AW39" s="297" t="str">
        <f>IF(AT39&lt;7,"対象外",IF(AL39="","",IFERROR(ROUND(AV39/AT39,3),"")))</f>
        <v>対象外</v>
      </c>
      <c r="AX39" s="384"/>
      <c r="AY39" s="250"/>
      <c r="AZ39" s="257">
        <f t="shared" si="19"/>
        <v>0</v>
      </c>
      <c r="BA39" s="257">
        <f t="shared" si="20"/>
        <v>0</v>
      </c>
      <c r="BC39" s="291" t="s">
        <v>226</v>
      </c>
      <c r="BD39" s="292"/>
      <c r="BE39" s="293"/>
      <c r="BF39" s="293"/>
      <c r="BG39" s="293"/>
      <c r="BH39" s="293"/>
      <c r="BI39" s="293"/>
      <c r="BJ39" s="294"/>
      <c r="BK39" s="292">
        <f>IF(BC39="","",COUNT($BD$32:$BJ$32)-BL39)</f>
        <v>0</v>
      </c>
      <c r="BL39" s="295">
        <f>IF(BC39="","",BQ39+BR39)</f>
        <v>0</v>
      </c>
      <c r="BM39" s="296">
        <f t="shared" si="62"/>
        <v>0</v>
      </c>
      <c r="BN39" s="297" t="str">
        <f>IF(BK39&lt;7,"対象外",IF(BC39="","",IFERROR(ROUND(BM39/BK39,3),"")))</f>
        <v>対象外</v>
      </c>
      <c r="BO39" s="384"/>
      <c r="BP39" s="250"/>
      <c r="BQ39" s="257">
        <f t="shared" si="22"/>
        <v>0</v>
      </c>
      <c r="BR39" s="257">
        <f t="shared" si="23"/>
        <v>0</v>
      </c>
      <c r="BU39" s="291" t="s">
        <v>226</v>
      </c>
      <c r="BV39" s="292"/>
      <c r="BW39" s="293"/>
      <c r="BX39" s="293"/>
      <c r="BY39" s="293"/>
      <c r="BZ39" s="293"/>
      <c r="CA39" s="293"/>
      <c r="CB39" s="294"/>
      <c r="CC39" s="292">
        <f>IF(BU39="","",COUNT($BV$32:$CB$32)-CD39)</f>
        <v>0</v>
      </c>
      <c r="CD39" s="295">
        <f>IF(BU39="","",CI39+CJ39)</f>
        <v>0</v>
      </c>
      <c r="CE39" s="296">
        <f>IF(BU39="","",COUNTIF(BV39:CB39,"休"))</f>
        <v>0</v>
      </c>
      <c r="CF39" s="297" t="str">
        <f>IF(CC39&lt;7,"対象外",IF(BU39="","",IFERROR(ROUND(CE39/CC39,3),"")))</f>
        <v>対象外</v>
      </c>
      <c r="CG39" s="384"/>
      <c r="CH39" s="250"/>
      <c r="CI39" s="257">
        <f t="shared" si="25"/>
        <v>0</v>
      </c>
      <c r="CJ39" s="257">
        <f t="shared" si="26"/>
        <v>0</v>
      </c>
      <c r="CK39" s="250"/>
      <c r="CL39" s="291" t="s">
        <v>226</v>
      </c>
      <c r="CM39" s="292"/>
      <c r="CN39" s="293"/>
      <c r="CO39" s="293"/>
      <c r="CP39" s="293"/>
      <c r="CQ39" s="293"/>
      <c r="CR39" s="293"/>
      <c r="CS39" s="294"/>
      <c r="CT39" s="292">
        <f>IF(CL39="","",COUNT($CM$32:$CS$32)-CU39)</f>
        <v>0</v>
      </c>
      <c r="CU39" s="295">
        <f>IF(CL39="","",CZ39+DA39)</f>
        <v>0</v>
      </c>
      <c r="CV39" s="296">
        <f t="shared" si="64"/>
        <v>0</v>
      </c>
      <c r="CW39" s="297" t="str">
        <f>IF(CT39&lt;7,"対象外",IF(CL39="","",IFERROR(ROUND(CV39/CT39,3),"")))</f>
        <v>対象外</v>
      </c>
      <c r="CX39" s="384"/>
      <c r="CZ39" s="255">
        <f t="shared" si="28"/>
        <v>0</v>
      </c>
      <c r="DA39" s="255">
        <f t="shared" si="29"/>
        <v>0</v>
      </c>
    </row>
    <row r="40" spans="1:105" ht="14.25" customHeight="1" x14ac:dyDescent="0.15">
      <c r="A40" s="250"/>
      <c r="B40" s="250"/>
      <c r="C40" s="379" t="s">
        <v>78</v>
      </c>
      <c r="D40" s="381"/>
      <c r="E40" s="371"/>
      <c r="F40" s="371"/>
      <c r="G40" s="371"/>
      <c r="H40" s="371"/>
      <c r="I40" s="371"/>
      <c r="J40" s="398"/>
      <c r="K40" s="373"/>
      <c r="L40" s="374"/>
      <c r="M40" s="374"/>
      <c r="N40" s="375"/>
      <c r="O40" s="384"/>
      <c r="P40" s="252"/>
      <c r="Q40" s="252">
        <f t="shared" si="13"/>
        <v>0</v>
      </c>
      <c r="R40" s="252">
        <f t="shared" si="14"/>
        <v>0</v>
      </c>
      <c r="S40" s="250"/>
      <c r="T40" s="379" t="s">
        <v>78</v>
      </c>
      <c r="U40" s="381"/>
      <c r="V40" s="371"/>
      <c r="W40" s="371"/>
      <c r="X40" s="371"/>
      <c r="Y40" s="371"/>
      <c r="Z40" s="371"/>
      <c r="AA40" s="398"/>
      <c r="AB40" s="373"/>
      <c r="AC40" s="374"/>
      <c r="AD40" s="374"/>
      <c r="AE40" s="375"/>
      <c r="AF40" s="384"/>
      <c r="AG40" s="250"/>
      <c r="AH40" s="290">
        <f t="shared" si="16"/>
        <v>0</v>
      </c>
      <c r="AI40" s="290">
        <f t="shared" si="17"/>
        <v>0</v>
      </c>
      <c r="AL40" s="379" t="s">
        <v>78</v>
      </c>
      <c r="AM40" s="381"/>
      <c r="AN40" s="371"/>
      <c r="AO40" s="371"/>
      <c r="AP40" s="371"/>
      <c r="AQ40" s="371"/>
      <c r="AR40" s="371"/>
      <c r="AS40" s="398"/>
      <c r="AT40" s="373"/>
      <c r="AU40" s="374"/>
      <c r="AV40" s="374"/>
      <c r="AW40" s="375"/>
      <c r="AX40" s="384"/>
      <c r="AY40" s="250"/>
      <c r="AZ40" s="257">
        <f t="shared" si="19"/>
        <v>0</v>
      </c>
      <c r="BA40" s="257">
        <f t="shared" si="20"/>
        <v>0</v>
      </c>
      <c r="BC40" s="379" t="s">
        <v>78</v>
      </c>
      <c r="BD40" s="381"/>
      <c r="BE40" s="371"/>
      <c r="BF40" s="371"/>
      <c r="BG40" s="371"/>
      <c r="BH40" s="371"/>
      <c r="BI40" s="371"/>
      <c r="BJ40" s="398"/>
      <c r="BK40" s="373"/>
      <c r="BL40" s="374"/>
      <c r="BM40" s="374"/>
      <c r="BN40" s="375"/>
      <c r="BO40" s="384"/>
      <c r="BP40" s="250"/>
      <c r="BQ40" s="257">
        <f t="shared" si="22"/>
        <v>0</v>
      </c>
      <c r="BR40" s="257">
        <f t="shared" si="23"/>
        <v>0</v>
      </c>
      <c r="BU40" s="379" t="s">
        <v>78</v>
      </c>
      <c r="BV40" s="381"/>
      <c r="BW40" s="371"/>
      <c r="BX40" s="371"/>
      <c r="BY40" s="371"/>
      <c r="BZ40" s="371"/>
      <c r="CA40" s="371"/>
      <c r="CB40" s="398"/>
      <c r="CC40" s="373"/>
      <c r="CD40" s="374"/>
      <c r="CE40" s="374"/>
      <c r="CF40" s="375"/>
      <c r="CG40" s="384"/>
      <c r="CH40" s="250"/>
      <c r="CI40" s="257">
        <f t="shared" si="25"/>
        <v>0</v>
      </c>
      <c r="CJ40" s="257">
        <f t="shared" si="26"/>
        <v>0</v>
      </c>
      <c r="CK40" s="250"/>
      <c r="CL40" s="379" t="s">
        <v>78</v>
      </c>
      <c r="CM40" s="381"/>
      <c r="CN40" s="371"/>
      <c r="CO40" s="371"/>
      <c r="CP40" s="371"/>
      <c r="CQ40" s="371"/>
      <c r="CR40" s="371"/>
      <c r="CS40" s="398"/>
      <c r="CT40" s="373"/>
      <c r="CU40" s="374"/>
      <c r="CV40" s="374"/>
      <c r="CW40" s="375"/>
      <c r="CX40" s="384"/>
      <c r="CZ40" s="255">
        <f t="shared" si="28"/>
        <v>0</v>
      </c>
      <c r="DA40" s="255">
        <f t="shared" si="29"/>
        <v>0</v>
      </c>
    </row>
    <row r="41" spans="1:105" ht="14.25" customHeight="1" x14ac:dyDescent="0.15">
      <c r="A41" s="250"/>
      <c r="B41" s="250"/>
      <c r="C41" s="380"/>
      <c r="D41" s="382"/>
      <c r="E41" s="372"/>
      <c r="F41" s="372"/>
      <c r="G41" s="372"/>
      <c r="H41" s="372"/>
      <c r="I41" s="372"/>
      <c r="J41" s="399"/>
      <c r="K41" s="376"/>
      <c r="L41" s="377"/>
      <c r="M41" s="377"/>
      <c r="N41" s="378"/>
      <c r="O41" s="384"/>
      <c r="P41" s="252"/>
      <c r="Q41" s="252" t="str">
        <f t="shared" si="13"/>
        <v/>
      </c>
      <c r="R41" s="252" t="str">
        <f t="shared" si="14"/>
        <v/>
      </c>
      <c r="S41" s="250"/>
      <c r="T41" s="380"/>
      <c r="U41" s="382"/>
      <c r="V41" s="372"/>
      <c r="W41" s="372"/>
      <c r="X41" s="372"/>
      <c r="Y41" s="372"/>
      <c r="Z41" s="372"/>
      <c r="AA41" s="399"/>
      <c r="AB41" s="376"/>
      <c r="AC41" s="377"/>
      <c r="AD41" s="377"/>
      <c r="AE41" s="378"/>
      <c r="AF41" s="384"/>
      <c r="AG41" s="250"/>
      <c r="AH41" s="290" t="str">
        <f t="shared" si="16"/>
        <v/>
      </c>
      <c r="AI41" s="290" t="str">
        <f t="shared" si="17"/>
        <v/>
      </c>
      <c r="AL41" s="380"/>
      <c r="AM41" s="382"/>
      <c r="AN41" s="372"/>
      <c r="AO41" s="372"/>
      <c r="AP41" s="372"/>
      <c r="AQ41" s="372"/>
      <c r="AR41" s="372"/>
      <c r="AS41" s="399"/>
      <c r="AT41" s="376"/>
      <c r="AU41" s="377"/>
      <c r="AV41" s="377"/>
      <c r="AW41" s="378"/>
      <c r="AX41" s="384"/>
      <c r="AY41" s="250"/>
      <c r="AZ41" s="257" t="str">
        <f t="shared" si="19"/>
        <v/>
      </c>
      <c r="BA41" s="257" t="str">
        <f t="shared" si="20"/>
        <v/>
      </c>
      <c r="BC41" s="380"/>
      <c r="BD41" s="382"/>
      <c r="BE41" s="372"/>
      <c r="BF41" s="372"/>
      <c r="BG41" s="372"/>
      <c r="BH41" s="372"/>
      <c r="BI41" s="372"/>
      <c r="BJ41" s="399"/>
      <c r="BK41" s="376"/>
      <c r="BL41" s="377"/>
      <c r="BM41" s="377"/>
      <c r="BN41" s="378"/>
      <c r="BO41" s="384"/>
      <c r="BP41" s="250"/>
      <c r="BQ41" s="257" t="str">
        <f t="shared" si="22"/>
        <v/>
      </c>
      <c r="BR41" s="257" t="str">
        <f t="shared" si="23"/>
        <v/>
      </c>
      <c r="BU41" s="380"/>
      <c r="BV41" s="382"/>
      <c r="BW41" s="372"/>
      <c r="BX41" s="372"/>
      <c r="BY41" s="372"/>
      <c r="BZ41" s="372"/>
      <c r="CA41" s="372"/>
      <c r="CB41" s="399"/>
      <c r="CC41" s="376"/>
      <c r="CD41" s="377"/>
      <c r="CE41" s="377"/>
      <c r="CF41" s="378"/>
      <c r="CG41" s="384"/>
      <c r="CH41" s="250"/>
      <c r="CI41" s="257" t="str">
        <f t="shared" si="25"/>
        <v/>
      </c>
      <c r="CJ41" s="257" t="str">
        <f t="shared" si="26"/>
        <v/>
      </c>
      <c r="CK41" s="250"/>
      <c r="CL41" s="380"/>
      <c r="CM41" s="382"/>
      <c r="CN41" s="372"/>
      <c r="CO41" s="372"/>
      <c r="CP41" s="372"/>
      <c r="CQ41" s="372"/>
      <c r="CR41" s="372"/>
      <c r="CS41" s="399"/>
      <c r="CT41" s="376"/>
      <c r="CU41" s="377"/>
      <c r="CV41" s="377"/>
      <c r="CW41" s="378"/>
      <c r="CX41" s="384"/>
      <c r="CZ41" s="255" t="str">
        <f t="shared" si="28"/>
        <v/>
      </c>
      <c r="DA41" s="255" t="str">
        <f t="shared" si="29"/>
        <v/>
      </c>
    </row>
    <row r="42" spans="1:105" ht="14.25" customHeight="1" x14ac:dyDescent="0.15">
      <c r="A42" s="250"/>
      <c r="B42" s="250"/>
      <c r="C42" s="298" t="s">
        <v>223</v>
      </c>
      <c r="D42" s="285"/>
      <c r="E42" s="299"/>
      <c r="F42" s="299"/>
      <c r="G42" s="299"/>
      <c r="H42" s="299"/>
      <c r="I42" s="299"/>
      <c r="J42" s="300"/>
      <c r="K42" s="301">
        <f>IF(C42="","",COUNT($D$32:$J$32)-L42)</f>
        <v>0</v>
      </c>
      <c r="L42" s="302">
        <f t="shared" ref="L42:L44" si="65">IF(C42="","",Q42+R42)</f>
        <v>0</v>
      </c>
      <c r="M42" s="302">
        <f t="shared" ref="M42:M44" si="66">IF(C42="","",COUNTIF(D42:J42,"休"))</f>
        <v>0</v>
      </c>
      <c r="N42" s="303" t="str">
        <f>IF(K42&lt;1,"対象外",IF(C42="","",IFERROR(ROUND(M42/K42,3),"")))</f>
        <v>対象外</v>
      </c>
      <c r="O42" s="384"/>
      <c r="P42" s="252"/>
      <c r="Q42" s="252">
        <f t="shared" si="13"/>
        <v>0</v>
      </c>
      <c r="R42" s="252">
        <f t="shared" si="14"/>
        <v>0</v>
      </c>
      <c r="S42" s="250"/>
      <c r="T42" s="298" t="s">
        <v>223</v>
      </c>
      <c r="U42" s="285"/>
      <c r="V42" s="299"/>
      <c r="W42" s="299"/>
      <c r="X42" s="299"/>
      <c r="Y42" s="299"/>
      <c r="Z42" s="299"/>
      <c r="AA42" s="300"/>
      <c r="AB42" s="301">
        <f>IF(T42="","",COUNT($U$32:$AA$32)-AC42)</f>
        <v>0</v>
      </c>
      <c r="AC42" s="302">
        <f>IF(T42="","",AH42+AI42)</f>
        <v>0</v>
      </c>
      <c r="AD42" s="302">
        <f t="shared" ref="AD42:AD44" si="67">IF(T42="","",COUNTIF(U42:AA42,"休"))</f>
        <v>0</v>
      </c>
      <c r="AE42" s="303" t="str">
        <f>IF(AB42&lt;1,"対象外",IF(T42="","",IFERROR(ROUND(AD42/AB42,3),"")))</f>
        <v>対象外</v>
      </c>
      <c r="AF42" s="384"/>
      <c r="AG42" s="304"/>
      <c r="AH42" s="290">
        <f t="shared" si="16"/>
        <v>0</v>
      </c>
      <c r="AI42" s="290">
        <f t="shared" si="17"/>
        <v>0</v>
      </c>
      <c r="AL42" s="298" t="s">
        <v>223</v>
      </c>
      <c r="AM42" s="285"/>
      <c r="AN42" s="299"/>
      <c r="AO42" s="299"/>
      <c r="AP42" s="299"/>
      <c r="AQ42" s="299"/>
      <c r="AR42" s="299"/>
      <c r="AS42" s="300"/>
      <c r="AT42" s="301">
        <f>IF(AL42="","",COUNT($AM$32:$AS$32)-AU42)</f>
        <v>0</v>
      </c>
      <c r="AU42" s="302">
        <f>IF(AL42="","",AZ42+BA42)</f>
        <v>0</v>
      </c>
      <c r="AV42" s="302">
        <f t="shared" ref="AV42:AV44" si="68">IF(AL42="","",COUNTIF(AM42:AS42,"休"))</f>
        <v>0</v>
      </c>
      <c r="AW42" s="303" t="str">
        <f>IF(AT42&lt;7,"対象外",IF(AL42="","",IFERROR(ROUND(AV42/AT42,3),"")))</f>
        <v>対象外</v>
      </c>
      <c r="AX42" s="384"/>
      <c r="AY42" s="304"/>
      <c r="AZ42" s="257">
        <f t="shared" si="19"/>
        <v>0</v>
      </c>
      <c r="BA42" s="257">
        <f t="shared" si="20"/>
        <v>0</v>
      </c>
      <c r="BC42" s="298" t="s">
        <v>223</v>
      </c>
      <c r="BD42" s="285"/>
      <c r="BE42" s="299"/>
      <c r="BF42" s="299"/>
      <c r="BG42" s="299"/>
      <c r="BH42" s="299"/>
      <c r="BI42" s="299"/>
      <c r="BJ42" s="300"/>
      <c r="BK42" s="301">
        <f>IF(BC42="","",COUNT($BD$32:$BJ$32)-BL42)</f>
        <v>0</v>
      </c>
      <c r="BL42" s="302">
        <f>IF(BC42="","",BQ42+BR42)</f>
        <v>0</v>
      </c>
      <c r="BM42" s="302">
        <f t="shared" ref="BM42:BM44" si="69">IF(BC42="","",COUNTIF(BD42:BJ42,"休"))</f>
        <v>0</v>
      </c>
      <c r="BN42" s="303" t="str">
        <f>IF(BK42&lt;7,"対象外",IF(BC42="","",IFERROR(ROUND(BM42/BK42,3),"")))</f>
        <v>対象外</v>
      </c>
      <c r="BO42" s="384"/>
      <c r="BP42" s="304"/>
      <c r="BQ42" s="257">
        <f t="shared" si="22"/>
        <v>0</v>
      </c>
      <c r="BR42" s="257">
        <f t="shared" si="23"/>
        <v>0</v>
      </c>
      <c r="BU42" s="298" t="s">
        <v>223</v>
      </c>
      <c r="BV42" s="285"/>
      <c r="BW42" s="299"/>
      <c r="BX42" s="299"/>
      <c r="BY42" s="299"/>
      <c r="BZ42" s="299"/>
      <c r="CA42" s="299"/>
      <c r="CB42" s="300"/>
      <c r="CC42" s="301">
        <f>IF(BU42="","",COUNT($BV$32:$CB$32)-CD42)</f>
        <v>0</v>
      </c>
      <c r="CD42" s="302">
        <f>IF(BU42="","",CI42+CJ42)</f>
        <v>0</v>
      </c>
      <c r="CE42" s="302">
        <f t="shared" ref="CE42:CE44" si="70">IF(BU42="","",COUNTIF(BV42:CB42,"休"))</f>
        <v>0</v>
      </c>
      <c r="CF42" s="303" t="str">
        <f>IF(CC42&lt;7,"対象外",IF(BU42="","",IFERROR(ROUND(CE42/CC42,3),"")))</f>
        <v>対象外</v>
      </c>
      <c r="CG42" s="384"/>
      <c r="CH42" s="304"/>
      <c r="CI42" s="257">
        <f t="shared" si="25"/>
        <v>0</v>
      </c>
      <c r="CJ42" s="257">
        <f t="shared" si="26"/>
        <v>0</v>
      </c>
      <c r="CK42" s="250"/>
      <c r="CL42" s="298" t="s">
        <v>223</v>
      </c>
      <c r="CM42" s="285"/>
      <c r="CN42" s="299"/>
      <c r="CO42" s="299"/>
      <c r="CP42" s="299"/>
      <c r="CQ42" s="299"/>
      <c r="CR42" s="299"/>
      <c r="CS42" s="300"/>
      <c r="CT42" s="301">
        <f>IF(CL42="","",COUNT($CM$32:$CS$32)-CU42)</f>
        <v>0</v>
      </c>
      <c r="CU42" s="302">
        <f>IF(CL42="","",CZ42+DA42)</f>
        <v>0</v>
      </c>
      <c r="CV42" s="302">
        <f t="shared" ref="CV42:CV44" si="71">IF(CL42="","",COUNTIF(CM42:CS42,"休"))</f>
        <v>0</v>
      </c>
      <c r="CW42" s="303" t="str">
        <f>IF(CT42&lt;7,"対象外",IF(CL42="","",IFERROR(ROUND(CV42/CT42,3),"")))</f>
        <v>対象外</v>
      </c>
      <c r="CX42" s="384"/>
      <c r="CY42" s="304"/>
      <c r="CZ42" s="255">
        <f t="shared" si="28"/>
        <v>0</v>
      </c>
      <c r="DA42" s="255">
        <f t="shared" si="29"/>
        <v>0</v>
      </c>
    </row>
    <row r="43" spans="1:105" ht="14.25" customHeight="1" x14ac:dyDescent="0.15">
      <c r="A43" s="250"/>
      <c r="B43" s="250"/>
      <c r="C43" s="281" t="s">
        <v>224</v>
      </c>
      <c r="D43" s="282"/>
      <c r="E43" s="283"/>
      <c r="F43" s="283"/>
      <c r="G43" s="283"/>
      <c r="H43" s="283"/>
      <c r="I43" s="283"/>
      <c r="J43" s="284"/>
      <c r="K43" s="282">
        <f>IF(C43="","",COUNT($D$32:$J$32)-L43)</f>
        <v>0</v>
      </c>
      <c r="L43" s="306">
        <f t="shared" si="65"/>
        <v>0</v>
      </c>
      <c r="M43" s="306">
        <f t="shared" si="66"/>
        <v>0</v>
      </c>
      <c r="N43" s="307" t="str">
        <f>IF(K43&lt;1,"対象外",IF(C43="","",IFERROR(ROUND(M43/K43,3),"")))</f>
        <v>対象外</v>
      </c>
      <c r="O43" s="384"/>
      <c r="P43" s="252"/>
      <c r="Q43" s="252">
        <f t="shared" si="13"/>
        <v>0</v>
      </c>
      <c r="R43" s="252">
        <f t="shared" si="14"/>
        <v>0</v>
      </c>
      <c r="S43" s="250"/>
      <c r="T43" s="281" t="s">
        <v>224</v>
      </c>
      <c r="U43" s="282"/>
      <c r="V43" s="283"/>
      <c r="W43" s="283"/>
      <c r="X43" s="283"/>
      <c r="Y43" s="283"/>
      <c r="Z43" s="283"/>
      <c r="AA43" s="284"/>
      <c r="AB43" s="282">
        <f>IF(T43="","",COUNT($U$32:$AA$32)-AC43)</f>
        <v>0</v>
      </c>
      <c r="AC43" s="306">
        <f>IF(T43="","",AH43+AI43)</f>
        <v>0</v>
      </c>
      <c r="AD43" s="306">
        <f t="shared" si="67"/>
        <v>0</v>
      </c>
      <c r="AE43" s="307" t="str">
        <f>IF(AB43&lt;1,"対象外",IF(T43="","",IFERROR(ROUND(AD43/AB43,3),"")))</f>
        <v>対象外</v>
      </c>
      <c r="AF43" s="384"/>
      <c r="AG43" s="304"/>
      <c r="AH43" s="290">
        <f t="shared" si="16"/>
        <v>0</v>
      </c>
      <c r="AI43" s="290">
        <f t="shared" si="17"/>
        <v>0</v>
      </c>
      <c r="AL43" s="281" t="s">
        <v>224</v>
      </c>
      <c r="AM43" s="282"/>
      <c r="AN43" s="283"/>
      <c r="AO43" s="283"/>
      <c r="AP43" s="283"/>
      <c r="AQ43" s="283"/>
      <c r="AR43" s="283"/>
      <c r="AS43" s="284"/>
      <c r="AT43" s="282">
        <f>IF(AL43="","",COUNT($AM$32:$AS$32)-AU43)</f>
        <v>0</v>
      </c>
      <c r="AU43" s="306">
        <f>IF(AL43="","",AZ43+BA43)</f>
        <v>0</v>
      </c>
      <c r="AV43" s="306">
        <f t="shared" si="68"/>
        <v>0</v>
      </c>
      <c r="AW43" s="307" t="str">
        <f>IF(AT43&lt;7,"対象外",IF(AL43="","",IFERROR(ROUND(AV43/AT43,3),"")))</f>
        <v>対象外</v>
      </c>
      <c r="AX43" s="384"/>
      <c r="AY43" s="304"/>
      <c r="AZ43" s="257">
        <f t="shared" si="19"/>
        <v>0</v>
      </c>
      <c r="BA43" s="257">
        <f t="shared" si="20"/>
        <v>0</v>
      </c>
      <c r="BC43" s="281" t="s">
        <v>224</v>
      </c>
      <c r="BD43" s="282"/>
      <c r="BE43" s="283"/>
      <c r="BF43" s="283"/>
      <c r="BG43" s="283"/>
      <c r="BH43" s="283"/>
      <c r="BI43" s="283"/>
      <c r="BJ43" s="284"/>
      <c r="BK43" s="282">
        <f>IF(BC43="","",COUNT($BD$32:$BJ$32)-BL43)</f>
        <v>0</v>
      </c>
      <c r="BL43" s="306">
        <f>IF(BC43="","",BQ43+BR43)</f>
        <v>0</v>
      </c>
      <c r="BM43" s="306">
        <f t="shared" si="69"/>
        <v>0</v>
      </c>
      <c r="BN43" s="307" t="str">
        <f>IF(BK43&lt;7,"対象外",IF(BC43="","",IFERROR(ROUND(BM43/BK43,3),"")))</f>
        <v>対象外</v>
      </c>
      <c r="BO43" s="384"/>
      <c r="BP43" s="304"/>
      <c r="BQ43" s="257">
        <f t="shared" si="22"/>
        <v>0</v>
      </c>
      <c r="BR43" s="257">
        <f t="shared" si="23"/>
        <v>0</v>
      </c>
      <c r="BU43" s="281" t="s">
        <v>224</v>
      </c>
      <c r="BV43" s="282"/>
      <c r="BW43" s="283"/>
      <c r="BX43" s="283"/>
      <c r="BY43" s="283"/>
      <c r="BZ43" s="283"/>
      <c r="CA43" s="283"/>
      <c r="CB43" s="284"/>
      <c r="CC43" s="282">
        <f>IF(BU43="","",COUNT($BV$32:$CB$32)-CD43)</f>
        <v>0</v>
      </c>
      <c r="CD43" s="306">
        <f>IF(BU43="","",CI43+CJ43)</f>
        <v>0</v>
      </c>
      <c r="CE43" s="306">
        <f t="shared" si="70"/>
        <v>0</v>
      </c>
      <c r="CF43" s="307" t="str">
        <f>IF(CC43&lt;7,"対象外",IF(BU43="","",IFERROR(ROUND(CE43/CC43,3),"")))</f>
        <v>対象外</v>
      </c>
      <c r="CG43" s="384"/>
      <c r="CH43" s="304"/>
      <c r="CI43" s="257">
        <f t="shared" si="25"/>
        <v>0</v>
      </c>
      <c r="CJ43" s="257">
        <f t="shared" si="26"/>
        <v>0</v>
      </c>
      <c r="CK43" s="250"/>
      <c r="CL43" s="281" t="s">
        <v>224</v>
      </c>
      <c r="CM43" s="282"/>
      <c r="CN43" s="283"/>
      <c r="CO43" s="283"/>
      <c r="CP43" s="283"/>
      <c r="CQ43" s="283"/>
      <c r="CR43" s="283"/>
      <c r="CS43" s="284"/>
      <c r="CT43" s="282">
        <f>IF(CL43="","",COUNT($CM$32:$CS$32)-CU43)</f>
        <v>0</v>
      </c>
      <c r="CU43" s="306">
        <f>IF(CL43="","",CZ43+DA43)</f>
        <v>0</v>
      </c>
      <c r="CV43" s="306">
        <f t="shared" si="71"/>
        <v>0</v>
      </c>
      <c r="CW43" s="307" t="str">
        <f>IF(CT43&lt;7,"対象外",IF(CL43="","",IFERROR(ROUND(CV43/CT43,3),"")))</f>
        <v>対象外</v>
      </c>
      <c r="CX43" s="384"/>
      <c r="CY43" s="304"/>
      <c r="CZ43" s="255">
        <f t="shared" si="28"/>
        <v>0</v>
      </c>
      <c r="DA43" s="255">
        <f t="shared" si="29"/>
        <v>0</v>
      </c>
    </row>
    <row r="44" spans="1:105" ht="14.25" customHeight="1" x14ac:dyDescent="0.15">
      <c r="A44" s="250"/>
      <c r="B44" s="250"/>
      <c r="C44" s="281" t="s">
        <v>225</v>
      </c>
      <c r="D44" s="282"/>
      <c r="E44" s="283"/>
      <c r="F44" s="283"/>
      <c r="G44" s="283"/>
      <c r="H44" s="283"/>
      <c r="I44" s="283"/>
      <c r="J44" s="284"/>
      <c r="K44" s="282">
        <f>IF(C44="","",COUNT($D$32:$J$32)-L44)</f>
        <v>0</v>
      </c>
      <c r="L44" s="306">
        <f t="shared" si="65"/>
        <v>0</v>
      </c>
      <c r="M44" s="306">
        <f t="shared" si="66"/>
        <v>0</v>
      </c>
      <c r="N44" s="307" t="str">
        <f>IF(K44&lt;1,"対象外",IF(C44="","",IFERROR(ROUND(M44/K44,3),"")))</f>
        <v>対象外</v>
      </c>
      <c r="O44" s="384"/>
      <c r="P44" s="252"/>
      <c r="Q44" s="252">
        <f t="shared" si="13"/>
        <v>0</v>
      </c>
      <c r="R44" s="252">
        <f t="shared" si="14"/>
        <v>0</v>
      </c>
      <c r="S44" s="250"/>
      <c r="T44" s="281" t="s">
        <v>225</v>
      </c>
      <c r="U44" s="282"/>
      <c r="V44" s="283"/>
      <c r="W44" s="283"/>
      <c r="X44" s="283"/>
      <c r="Y44" s="283"/>
      <c r="Z44" s="283"/>
      <c r="AA44" s="284"/>
      <c r="AB44" s="282">
        <f>IF(T44="","",COUNT($U$32:$AA$32)-AC44)</f>
        <v>0</v>
      </c>
      <c r="AC44" s="306">
        <f>IF(T44="","",AH44+AI44)</f>
        <v>0</v>
      </c>
      <c r="AD44" s="306">
        <f t="shared" si="67"/>
        <v>0</v>
      </c>
      <c r="AE44" s="307" t="str">
        <f>IF(AB44&lt;1,"対象外",IF(T44="","",IFERROR(ROUND(AD44/AB44,3),"")))</f>
        <v>対象外</v>
      </c>
      <c r="AF44" s="384"/>
      <c r="AG44" s="304"/>
      <c r="AH44" s="290">
        <f t="shared" si="16"/>
        <v>0</v>
      </c>
      <c r="AI44" s="290">
        <f t="shared" si="17"/>
        <v>0</v>
      </c>
      <c r="AL44" s="281" t="s">
        <v>225</v>
      </c>
      <c r="AM44" s="282"/>
      <c r="AN44" s="283"/>
      <c r="AO44" s="283"/>
      <c r="AP44" s="283"/>
      <c r="AQ44" s="283"/>
      <c r="AR44" s="283"/>
      <c r="AS44" s="284"/>
      <c r="AT44" s="282">
        <f>IF(AL44="","",COUNT($AM$32:$AS$32)-AU44)</f>
        <v>0</v>
      </c>
      <c r="AU44" s="306">
        <f>IF(AL44="","",AZ44+BA44)</f>
        <v>0</v>
      </c>
      <c r="AV44" s="306">
        <f t="shared" si="68"/>
        <v>0</v>
      </c>
      <c r="AW44" s="307" t="str">
        <f>IF(AT44&lt;7,"対象外",IF(AL44="","",IFERROR(ROUND(AV44/AT44,3),"")))</f>
        <v>対象外</v>
      </c>
      <c r="AX44" s="384"/>
      <c r="AY44" s="304"/>
      <c r="AZ44" s="257">
        <f t="shared" si="19"/>
        <v>0</v>
      </c>
      <c r="BA44" s="257">
        <f t="shared" si="20"/>
        <v>0</v>
      </c>
      <c r="BC44" s="281" t="s">
        <v>225</v>
      </c>
      <c r="BD44" s="282"/>
      <c r="BE44" s="283"/>
      <c r="BF44" s="283"/>
      <c r="BG44" s="283"/>
      <c r="BH44" s="283"/>
      <c r="BI44" s="283"/>
      <c r="BJ44" s="284"/>
      <c r="BK44" s="282">
        <f>IF(BC44="","",COUNT($BD$32:$BJ$32)-BL44)</f>
        <v>0</v>
      </c>
      <c r="BL44" s="306">
        <f>IF(BC44="","",BQ44+BR44)</f>
        <v>0</v>
      </c>
      <c r="BM44" s="306">
        <f t="shared" si="69"/>
        <v>0</v>
      </c>
      <c r="BN44" s="307" t="str">
        <f>IF(BK44&lt;7,"対象外",IF(BC44="","",IFERROR(ROUND(BM44/BK44,3),"")))</f>
        <v>対象外</v>
      </c>
      <c r="BO44" s="384"/>
      <c r="BP44" s="304"/>
      <c r="BQ44" s="257">
        <f t="shared" si="22"/>
        <v>0</v>
      </c>
      <c r="BR44" s="257">
        <f t="shared" si="23"/>
        <v>0</v>
      </c>
      <c r="BU44" s="281" t="s">
        <v>225</v>
      </c>
      <c r="BV44" s="282"/>
      <c r="BW44" s="283"/>
      <c r="BX44" s="283"/>
      <c r="BY44" s="283"/>
      <c r="BZ44" s="283"/>
      <c r="CA44" s="283"/>
      <c r="CB44" s="284"/>
      <c r="CC44" s="282">
        <f>IF(BU44="","",COUNT($BV$32:$CB$32)-CD44)</f>
        <v>0</v>
      </c>
      <c r="CD44" s="306">
        <f>IF(BU44="","",CI44+CJ44)</f>
        <v>0</v>
      </c>
      <c r="CE44" s="306">
        <f t="shared" si="70"/>
        <v>0</v>
      </c>
      <c r="CF44" s="307" t="str">
        <f>IF(CC44&lt;7,"対象外",IF(BU44="","",IFERROR(ROUND(CE44/CC44,3),"")))</f>
        <v>対象外</v>
      </c>
      <c r="CG44" s="384"/>
      <c r="CH44" s="304"/>
      <c r="CI44" s="257">
        <f t="shared" si="25"/>
        <v>0</v>
      </c>
      <c r="CJ44" s="257">
        <f t="shared" si="26"/>
        <v>0</v>
      </c>
      <c r="CK44" s="250"/>
      <c r="CL44" s="281" t="s">
        <v>225</v>
      </c>
      <c r="CM44" s="282"/>
      <c r="CN44" s="283"/>
      <c r="CO44" s="283"/>
      <c r="CP44" s="283"/>
      <c r="CQ44" s="283"/>
      <c r="CR44" s="283"/>
      <c r="CS44" s="284"/>
      <c r="CT44" s="282">
        <f>IF(CL44="","",COUNT($CM$32:$CS$32)-CU44)</f>
        <v>0</v>
      </c>
      <c r="CU44" s="306">
        <f>IF(CL44="","",CZ44+DA44)</f>
        <v>0</v>
      </c>
      <c r="CV44" s="306">
        <f t="shared" si="71"/>
        <v>0</v>
      </c>
      <c r="CW44" s="307" t="str">
        <f>IF(CT44&lt;7,"対象外",IF(CL44="","",IFERROR(ROUND(CV44/CT44,3),"")))</f>
        <v>対象外</v>
      </c>
      <c r="CX44" s="384"/>
      <c r="CY44" s="304"/>
      <c r="CZ44" s="255">
        <f t="shared" si="28"/>
        <v>0</v>
      </c>
      <c r="DA44" s="255">
        <f t="shared" si="29"/>
        <v>0</v>
      </c>
    </row>
    <row r="45" spans="1:105" ht="14.25" customHeight="1" x14ac:dyDescent="0.15">
      <c r="A45" s="250"/>
      <c r="B45" s="250"/>
      <c r="C45" s="379" t="s">
        <v>79</v>
      </c>
      <c r="D45" s="381"/>
      <c r="E45" s="371"/>
      <c r="F45" s="371"/>
      <c r="G45" s="371"/>
      <c r="H45" s="371"/>
      <c r="I45" s="371"/>
      <c r="J45" s="398"/>
      <c r="K45" s="373"/>
      <c r="L45" s="374"/>
      <c r="M45" s="374"/>
      <c r="N45" s="375"/>
      <c r="O45" s="384"/>
      <c r="P45" s="252"/>
      <c r="Q45" s="252">
        <f t="shared" si="13"/>
        <v>0</v>
      </c>
      <c r="R45" s="252">
        <f t="shared" si="14"/>
        <v>0</v>
      </c>
      <c r="S45" s="250"/>
      <c r="T45" s="379" t="s">
        <v>79</v>
      </c>
      <c r="U45" s="381"/>
      <c r="V45" s="371"/>
      <c r="W45" s="371"/>
      <c r="X45" s="371"/>
      <c r="Y45" s="371"/>
      <c r="Z45" s="371"/>
      <c r="AA45" s="398"/>
      <c r="AB45" s="373"/>
      <c r="AC45" s="374"/>
      <c r="AD45" s="374"/>
      <c r="AE45" s="375"/>
      <c r="AF45" s="384"/>
      <c r="AG45" s="250"/>
      <c r="AH45" s="290">
        <f t="shared" si="16"/>
        <v>0</v>
      </c>
      <c r="AI45" s="290">
        <f t="shared" si="17"/>
        <v>0</v>
      </c>
      <c r="AL45" s="379" t="s">
        <v>79</v>
      </c>
      <c r="AM45" s="381"/>
      <c r="AN45" s="371"/>
      <c r="AO45" s="371"/>
      <c r="AP45" s="371"/>
      <c r="AQ45" s="371"/>
      <c r="AR45" s="371"/>
      <c r="AS45" s="398"/>
      <c r="AT45" s="373"/>
      <c r="AU45" s="374"/>
      <c r="AV45" s="374"/>
      <c r="AW45" s="375"/>
      <c r="AX45" s="384"/>
      <c r="AY45" s="250"/>
      <c r="AZ45" s="257">
        <f t="shared" si="19"/>
        <v>0</v>
      </c>
      <c r="BA45" s="257">
        <f t="shared" si="20"/>
        <v>0</v>
      </c>
      <c r="BC45" s="379" t="s">
        <v>79</v>
      </c>
      <c r="BD45" s="381"/>
      <c r="BE45" s="371"/>
      <c r="BF45" s="371"/>
      <c r="BG45" s="371"/>
      <c r="BH45" s="371"/>
      <c r="BI45" s="371"/>
      <c r="BJ45" s="398"/>
      <c r="BK45" s="373"/>
      <c r="BL45" s="374"/>
      <c r="BM45" s="374"/>
      <c r="BN45" s="375"/>
      <c r="BO45" s="384"/>
      <c r="BP45" s="250"/>
      <c r="BQ45" s="257">
        <f t="shared" si="22"/>
        <v>0</v>
      </c>
      <c r="BR45" s="257">
        <f t="shared" si="23"/>
        <v>0</v>
      </c>
      <c r="BU45" s="379" t="s">
        <v>79</v>
      </c>
      <c r="BV45" s="381"/>
      <c r="BW45" s="371"/>
      <c r="BX45" s="371"/>
      <c r="BY45" s="371"/>
      <c r="BZ45" s="371"/>
      <c r="CA45" s="371"/>
      <c r="CB45" s="398"/>
      <c r="CC45" s="373"/>
      <c r="CD45" s="374"/>
      <c r="CE45" s="374"/>
      <c r="CF45" s="375"/>
      <c r="CG45" s="384"/>
      <c r="CH45" s="250"/>
      <c r="CI45" s="257">
        <f t="shared" si="25"/>
        <v>0</v>
      </c>
      <c r="CJ45" s="257">
        <f t="shared" si="26"/>
        <v>0</v>
      </c>
      <c r="CK45" s="250"/>
      <c r="CL45" s="379" t="s">
        <v>79</v>
      </c>
      <c r="CM45" s="381"/>
      <c r="CN45" s="371"/>
      <c r="CO45" s="371"/>
      <c r="CP45" s="371"/>
      <c r="CQ45" s="371"/>
      <c r="CR45" s="371"/>
      <c r="CS45" s="398"/>
      <c r="CT45" s="373"/>
      <c r="CU45" s="374"/>
      <c r="CV45" s="374"/>
      <c r="CW45" s="375"/>
      <c r="CX45" s="384"/>
      <c r="CZ45" s="255">
        <f t="shared" si="28"/>
        <v>0</v>
      </c>
      <c r="DA45" s="255">
        <f t="shared" si="29"/>
        <v>0</v>
      </c>
    </row>
    <row r="46" spans="1:105" ht="14.25" customHeight="1" x14ac:dyDescent="0.15">
      <c r="A46" s="250"/>
      <c r="B46" s="250"/>
      <c r="C46" s="380"/>
      <c r="D46" s="382"/>
      <c r="E46" s="372"/>
      <c r="F46" s="372"/>
      <c r="G46" s="372"/>
      <c r="H46" s="372"/>
      <c r="I46" s="372"/>
      <c r="J46" s="399"/>
      <c r="K46" s="376"/>
      <c r="L46" s="377"/>
      <c r="M46" s="377"/>
      <c r="N46" s="378"/>
      <c r="O46" s="384"/>
      <c r="P46" s="252"/>
      <c r="Q46" s="252" t="str">
        <f t="shared" si="13"/>
        <v/>
      </c>
      <c r="R46" s="252" t="str">
        <f t="shared" si="14"/>
        <v/>
      </c>
      <c r="S46" s="250"/>
      <c r="T46" s="380"/>
      <c r="U46" s="382"/>
      <c r="V46" s="372"/>
      <c r="W46" s="372"/>
      <c r="X46" s="372"/>
      <c r="Y46" s="372"/>
      <c r="Z46" s="372"/>
      <c r="AA46" s="399"/>
      <c r="AB46" s="376"/>
      <c r="AC46" s="377"/>
      <c r="AD46" s="377"/>
      <c r="AE46" s="378"/>
      <c r="AF46" s="384"/>
      <c r="AG46" s="250"/>
      <c r="AH46" s="290" t="str">
        <f t="shared" si="16"/>
        <v/>
      </c>
      <c r="AI46" s="290" t="str">
        <f t="shared" si="17"/>
        <v/>
      </c>
      <c r="AL46" s="380"/>
      <c r="AM46" s="382"/>
      <c r="AN46" s="372"/>
      <c r="AO46" s="372"/>
      <c r="AP46" s="372"/>
      <c r="AQ46" s="372"/>
      <c r="AR46" s="372"/>
      <c r="AS46" s="399"/>
      <c r="AT46" s="376"/>
      <c r="AU46" s="377"/>
      <c r="AV46" s="377"/>
      <c r="AW46" s="378"/>
      <c r="AX46" s="384"/>
      <c r="AY46" s="250"/>
      <c r="AZ46" s="257" t="str">
        <f t="shared" si="19"/>
        <v/>
      </c>
      <c r="BA46" s="257" t="str">
        <f t="shared" si="20"/>
        <v/>
      </c>
      <c r="BC46" s="380"/>
      <c r="BD46" s="382"/>
      <c r="BE46" s="372"/>
      <c r="BF46" s="372"/>
      <c r="BG46" s="372"/>
      <c r="BH46" s="372"/>
      <c r="BI46" s="372"/>
      <c r="BJ46" s="399"/>
      <c r="BK46" s="376"/>
      <c r="BL46" s="377"/>
      <c r="BM46" s="377"/>
      <c r="BN46" s="378"/>
      <c r="BO46" s="384"/>
      <c r="BP46" s="250"/>
      <c r="BQ46" s="257" t="str">
        <f t="shared" si="22"/>
        <v/>
      </c>
      <c r="BR46" s="257" t="str">
        <f t="shared" si="23"/>
        <v/>
      </c>
      <c r="BU46" s="380"/>
      <c r="BV46" s="382"/>
      <c r="BW46" s="372"/>
      <c r="BX46" s="372"/>
      <c r="BY46" s="372"/>
      <c r="BZ46" s="372"/>
      <c r="CA46" s="372"/>
      <c r="CB46" s="399"/>
      <c r="CC46" s="376"/>
      <c r="CD46" s="377"/>
      <c r="CE46" s="377"/>
      <c r="CF46" s="378"/>
      <c r="CG46" s="384"/>
      <c r="CH46" s="250"/>
      <c r="CI46" s="257" t="str">
        <f t="shared" si="25"/>
        <v/>
      </c>
      <c r="CJ46" s="257" t="str">
        <f t="shared" si="26"/>
        <v/>
      </c>
      <c r="CK46" s="250"/>
      <c r="CL46" s="380"/>
      <c r="CM46" s="382"/>
      <c r="CN46" s="372"/>
      <c r="CO46" s="372"/>
      <c r="CP46" s="372"/>
      <c r="CQ46" s="372"/>
      <c r="CR46" s="372"/>
      <c r="CS46" s="399"/>
      <c r="CT46" s="376"/>
      <c r="CU46" s="377"/>
      <c r="CV46" s="377"/>
      <c r="CW46" s="378"/>
      <c r="CX46" s="384"/>
      <c r="CZ46" s="255" t="str">
        <f t="shared" si="28"/>
        <v/>
      </c>
      <c r="DA46" s="255" t="str">
        <f t="shared" si="29"/>
        <v/>
      </c>
    </row>
    <row r="47" spans="1:105" ht="14.25" customHeight="1" x14ac:dyDescent="0.15">
      <c r="A47" s="250"/>
      <c r="B47" s="250"/>
      <c r="C47" s="291" t="s">
        <v>226</v>
      </c>
      <c r="D47" s="292"/>
      <c r="E47" s="293"/>
      <c r="F47" s="293"/>
      <c r="G47" s="293"/>
      <c r="H47" s="293"/>
      <c r="I47" s="293"/>
      <c r="J47" s="294"/>
      <c r="K47" s="292">
        <f>IF(C47="","",COUNT($D$32:$J$32)-L47)</f>
        <v>0</v>
      </c>
      <c r="L47" s="296">
        <f t="shared" ref="L47" si="72">IF(C47="","",Q47+R47)</f>
        <v>0</v>
      </c>
      <c r="M47" s="296">
        <f t="shared" ref="M47" si="73">IF(C47="","",COUNTIF(D47:J47,"休"))</f>
        <v>0</v>
      </c>
      <c r="N47" s="297" t="str">
        <f>IF(K47&lt;1,"対象外",IF(C47="","",IFERROR(ROUND(M47/K47,3),"")))</f>
        <v>対象外</v>
      </c>
      <c r="O47" s="385"/>
      <c r="P47" s="252" t="str">
        <f>IF(1&gt;P32,"対象外",IF(O34&gt;=0.285,"OK","NG"))</f>
        <v>対象外</v>
      </c>
      <c r="Q47" s="252">
        <f t="shared" si="13"/>
        <v>0</v>
      </c>
      <c r="R47" s="252">
        <f t="shared" si="14"/>
        <v>0</v>
      </c>
      <c r="S47" s="250"/>
      <c r="T47" s="291" t="s">
        <v>226</v>
      </c>
      <c r="U47" s="292"/>
      <c r="V47" s="293"/>
      <c r="W47" s="293"/>
      <c r="X47" s="293"/>
      <c r="Y47" s="293"/>
      <c r="Z47" s="293"/>
      <c r="AA47" s="294"/>
      <c r="AB47" s="292">
        <f>IF(T47="","",COUNT($U$32:$AA$32)-AC47)</f>
        <v>0</v>
      </c>
      <c r="AC47" s="296">
        <f>IF(T47="","",AH47+AI47)</f>
        <v>0</v>
      </c>
      <c r="AD47" s="296">
        <f t="shared" ref="AD47" si="74">IF(T47="","",COUNTIF(U47:AA47,"休"))</f>
        <v>0</v>
      </c>
      <c r="AE47" s="297" t="str">
        <f>IF(AB47&lt;1,"対象外",IF(T47="","",IFERROR(ROUND(AD47/AB47,3),"")))</f>
        <v>対象外</v>
      </c>
      <c r="AF47" s="385"/>
      <c r="AG47" s="252" t="str">
        <f>IF(1&gt;AG32,"対象外",IF(AF34&gt;=0.285,"OK","NG"))</f>
        <v>対象外</v>
      </c>
      <c r="AH47" s="290">
        <f t="shared" si="16"/>
        <v>0</v>
      </c>
      <c r="AI47" s="290">
        <f t="shared" si="17"/>
        <v>0</v>
      </c>
      <c r="AL47" s="291" t="s">
        <v>226</v>
      </c>
      <c r="AM47" s="292"/>
      <c r="AN47" s="293"/>
      <c r="AO47" s="293"/>
      <c r="AP47" s="293"/>
      <c r="AQ47" s="293"/>
      <c r="AR47" s="293"/>
      <c r="AS47" s="294"/>
      <c r="AT47" s="292">
        <f>IF(AL47="","",COUNT($AM$32:$AS$32)-AU47)</f>
        <v>0</v>
      </c>
      <c r="AU47" s="296">
        <f>IF(AL47="","",AZ47+BA47)</f>
        <v>0</v>
      </c>
      <c r="AV47" s="296">
        <f t="shared" ref="AV47" si="75">IF(AL47="","",COUNTIF(AM47:AS47,"休"))</f>
        <v>0</v>
      </c>
      <c r="AW47" s="297" t="str">
        <f>IF(AT47&lt;7,"対象外",IF(AL47="","",IFERROR(ROUND(AV47/AT47,3),"")))</f>
        <v>対象外</v>
      </c>
      <c r="AX47" s="385"/>
      <c r="AY47" s="252" t="str">
        <f>IF(1&gt;AY32,"対象外",IF(AX34&gt;=0.285,"OK","NG"))</f>
        <v>対象外</v>
      </c>
      <c r="AZ47" s="257">
        <f t="shared" si="19"/>
        <v>0</v>
      </c>
      <c r="BA47" s="257">
        <f t="shared" si="20"/>
        <v>0</v>
      </c>
      <c r="BC47" s="291" t="s">
        <v>226</v>
      </c>
      <c r="BD47" s="292"/>
      <c r="BE47" s="293"/>
      <c r="BF47" s="293"/>
      <c r="BG47" s="293"/>
      <c r="BH47" s="293"/>
      <c r="BI47" s="293"/>
      <c r="BJ47" s="294"/>
      <c r="BK47" s="292">
        <f>IF(BC47="","",COUNT($BD$32:$BJ$32)-BL47)</f>
        <v>0</v>
      </c>
      <c r="BL47" s="296">
        <f>IF(BC47="","",BQ47+BR47)</f>
        <v>0</v>
      </c>
      <c r="BM47" s="296">
        <f t="shared" ref="BM47" si="76">IF(BC47="","",COUNTIF(BD47:BJ47,"休"))</f>
        <v>0</v>
      </c>
      <c r="BN47" s="297" t="str">
        <f>IF(BK47&lt;7,"対象外",IF(BC47="","",IFERROR(ROUND(BM47/BK47,3),"")))</f>
        <v>対象外</v>
      </c>
      <c r="BO47" s="385"/>
      <c r="BP47" s="252" t="str">
        <f>IF(1&gt;BP32,"対象外",IF(BO34&gt;=0.285,"OK","NG"))</f>
        <v>対象外</v>
      </c>
      <c r="BQ47" s="257">
        <f t="shared" si="22"/>
        <v>0</v>
      </c>
      <c r="BR47" s="257">
        <f t="shared" si="23"/>
        <v>0</v>
      </c>
      <c r="BU47" s="291" t="s">
        <v>226</v>
      </c>
      <c r="BV47" s="292"/>
      <c r="BW47" s="293"/>
      <c r="BX47" s="293"/>
      <c r="BY47" s="293"/>
      <c r="BZ47" s="293"/>
      <c r="CA47" s="293"/>
      <c r="CB47" s="294"/>
      <c r="CC47" s="292">
        <f>IF(BU47="","",COUNT($BV$32:$CB$32)-CD47)</f>
        <v>0</v>
      </c>
      <c r="CD47" s="296">
        <f>IF(BU47="","",CI47+CJ47)</f>
        <v>0</v>
      </c>
      <c r="CE47" s="296">
        <f t="shared" ref="CE47" si="77">IF(BU47="","",COUNTIF(BV47:CB47,"休"))</f>
        <v>0</v>
      </c>
      <c r="CF47" s="297" t="str">
        <f>IF(CC47&lt;7,"対象外",IF(BU47="","",IFERROR(ROUND(CE47/CC47,3),"")))</f>
        <v>対象外</v>
      </c>
      <c r="CG47" s="385"/>
      <c r="CH47" s="252" t="str">
        <f>IF(1&gt;CH32,"対象外",IF(CG34&gt;=0.285,"OK","NG"))</f>
        <v>対象外</v>
      </c>
      <c r="CI47" s="257">
        <f t="shared" si="25"/>
        <v>0</v>
      </c>
      <c r="CJ47" s="257">
        <f t="shared" si="26"/>
        <v>0</v>
      </c>
      <c r="CK47" s="250"/>
      <c r="CL47" s="291" t="s">
        <v>226</v>
      </c>
      <c r="CM47" s="292"/>
      <c r="CN47" s="293"/>
      <c r="CO47" s="293"/>
      <c r="CP47" s="293"/>
      <c r="CQ47" s="293"/>
      <c r="CR47" s="293"/>
      <c r="CS47" s="294"/>
      <c r="CT47" s="292">
        <f>IF(CL47="","",COUNT($CM$32:$CS$32)-CU47)</f>
        <v>0</v>
      </c>
      <c r="CU47" s="296">
        <f>IF(CL47="","",CZ47+DA47)</f>
        <v>0</v>
      </c>
      <c r="CV47" s="296">
        <f t="shared" ref="CV47" si="78">IF(CL47="","",COUNTIF(CM47:CS47,"休"))</f>
        <v>0</v>
      </c>
      <c r="CW47" s="297" t="str">
        <f>IF(CT47&lt;7,"対象外",IF(CL47="","",IFERROR(ROUND(CV47/CT47,3),"")))</f>
        <v>対象外</v>
      </c>
      <c r="CX47" s="385"/>
      <c r="CY47" s="252" t="str">
        <f>IF(1&gt;CY32,"対象外",IF(CX34&gt;=0.285,"OK","NG"))</f>
        <v>対象外</v>
      </c>
      <c r="CZ47" s="255">
        <f t="shared" si="28"/>
        <v>0</v>
      </c>
      <c r="DA47" s="255">
        <f t="shared" si="29"/>
        <v>0</v>
      </c>
    </row>
    <row r="48" spans="1:105" ht="14.25" customHeight="1" x14ac:dyDescent="0.15">
      <c r="A48" s="250"/>
      <c r="B48" s="250"/>
      <c r="C48" s="252"/>
      <c r="D48" s="252"/>
      <c r="E48" s="252"/>
      <c r="F48" s="252"/>
      <c r="G48" s="252"/>
      <c r="H48" s="252"/>
      <c r="I48" s="311"/>
      <c r="J48" s="252"/>
      <c r="K48" s="250"/>
      <c r="L48" s="250"/>
      <c r="M48" s="250"/>
      <c r="N48" s="250"/>
      <c r="O48" s="250"/>
      <c r="P48" s="252"/>
      <c r="Q48" s="252" t="str">
        <f t="shared" si="13"/>
        <v/>
      </c>
      <c r="R48" s="252" t="str">
        <f t="shared" si="14"/>
        <v/>
      </c>
      <c r="S48" s="250"/>
      <c r="T48" s="252"/>
      <c r="U48" s="252"/>
      <c r="V48" s="252"/>
      <c r="W48" s="252"/>
      <c r="X48" s="252"/>
      <c r="Y48" s="252"/>
      <c r="Z48" s="311"/>
      <c r="AA48" s="252"/>
      <c r="AB48" s="250"/>
      <c r="AC48" s="250"/>
      <c r="AD48" s="250"/>
      <c r="AE48" s="250"/>
      <c r="AF48" s="250"/>
      <c r="AG48" s="250"/>
      <c r="AH48" s="290" t="str">
        <f t="shared" si="16"/>
        <v/>
      </c>
      <c r="AI48" s="290" t="str">
        <f t="shared" si="17"/>
        <v/>
      </c>
      <c r="AL48" s="252"/>
      <c r="AM48" s="252"/>
      <c r="AN48" s="252"/>
      <c r="AO48" s="252"/>
      <c r="AP48" s="252"/>
      <c r="AQ48" s="252"/>
      <c r="AR48" s="311"/>
      <c r="AS48" s="252"/>
      <c r="AT48" s="250"/>
      <c r="AU48" s="250"/>
      <c r="AV48" s="250"/>
      <c r="AW48" s="250"/>
      <c r="AX48" s="250"/>
      <c r="AY48" s="260"/>
      <c r="AZ48" s="257" t="str">
        <f t="shared" si="19"/>
        <v/>
      </c>
      <c r="BA48" s="257" t="str">
        <f t="shared" si="20"/>
        <v/>
      </c>
      <c r="BC48" s="252"/>
      <c r="BD48" s="252"/>
      <c r="BE48" s="252"/>
      <c r="BF48" s="252"/>
      <c r="BG48" s="252"/>
      <c r="BH48" s="252"/>
      <c r="BI48" s="311"/>
      <c r="BJ48" s="252"/>
      <c r="BK48" s="250"/>
      <c r="BL48" s="250"/>
      <c r="BM48" s="250"/>
      <c r="BN48" s="250"/>
      <c r="BO48" s="250"/>
      <c r="BQ48" s="257" t="str">
        <f t="shared" si="22"/>
        <v/>
      </c>
      <c r="BR48" s="257" t="str">
        <f t="shared" si="23"/>
        <v/>
      </c>
      <c r="BU48" s="252"/>
      <c r="BV48" s="252"/>
      <c r="BW48" s="252"/>
      <c r="BX48" s="252"/>
      <c r="BY48" s="252"/>
      <c r="BZ48" s="252"/>
      <c r="CA48" s="311"/>
      <c r="CB48" s="252"/>
      <c r="CC48" s="250"/>
      <c r="CD48" s="250"/>
      <c r="CE48" s="250"/>
      <c r="CF48" s="250"/>
      <c r="CG48" s="250"/>
      <c r="CH48" s="260"/>
      <c r="CI48" s="257" t="str">
        <f t="shared" si="25"/>
        <v/>
      </c>
      <c r="CJ48" s="257" t="str">
        <f t="shared" si="26"/>
        <v/>
      </c>
      <c r="CK48" s="250"/>
      <c r="CL48" s="252"/>
      <c r="CM48" s="252"/>
      <c r="CN48" s="252"/>
      <c r="CO48" s="252"/>
      <c r="CP48" s="252"/>
      <c r="CQ48" s="252"/>
      <c r="CR48" s="311"/>
      <c r="CS48" s="252"/>
      <c r="CT48" s="250"/>
      <c r="CU48" s="250"/>
      <c r="CZ48" s="255" t="str">
        <f t="shared" si="28"/>
        <v/>
      </c>
      <c r="DA48" s="255" t="str">
        <f t="shared" si="29"/>
        <v/>
      </c>
    </row>
    <row r="49" spans="1:105" ht="14.25" hidden="1" customHeight="1" x14ac:dyDescent="0.15">
      <c r="A49" s="250"/>
      <c r="B49" s="250"/>
      <c r="C49" s="250"/>
      <c r="D49" s="250"/>
      <c r="E49" s="250"/>
      <c r="F49" s="250"/>
      <c r="G49" s="250"/>
      <c r="H49" s="250"/>
      <c r="I49" s="250"/>
      <c r="J49" s="250"/>
      <c r="K49" s="250"/>
      <c r="L49" s="250"/>
      <c r="M49" s="250"/>
      <c r="N49" s="250"/>
      <c r="O49" s="250"/>
      <c r="P49" s="252"/>
      <c r="Q49" s="252" t="str">
        <f t="shared" si="13"/>
        <v/>
      </c>
      <c r="R49" s="252" t="str">
        <f t="shared" si="14"/>
        <v/>
      </c>
      <c r="S49" s="250"/>
      <c r="T49" s="250"/>
      <c r="U49" s="250"/>
      <c r="V49" s="250"/>
      <c r="W49" s="250"/>
      <c r="X49" s="250"/>
      <c r="Y49" s="250"/>
      <c r="Z49" s="250"/>
      <c r="AA49" s="250"/>
      <c r="AB49" s="250"/>
      <c r="AC49" s="250"/>
      <c r="AD49" s="250"/>
      <c r="AE49" s="250"/>
      <c r="AF49" s="250"/>
      <c r="AG49" s="250"/>
      <c r="AH49" s="290" t="str">
        <f t="shared" si="16"/>
        <v/>
      </c>
      <c r="AI49" s="290" t="str">
        <f t="shared" si="17"/>
        <v/>
      </c>
      <c r="AZ49" s="257" t="str">
        <f t="shared" si="19"/>
        <v/>
      </c>
      <c r="BA49" s="257" t="str">
        <f t="shared" si="20"/>
        <v/>
      </c>
      <c r="BQ49" s="257" t="str">
        <f t="shared" si="22"/>
        <v/>
      </c>
      <c r="BR49" s="257" t="str">
        <f t="shared" si="23"/>
        <v/>
      </c>
      <c r="CI49" s="257" t="str">
        <f t="shared" si="25"/>
        <v/>
      </c>
      <c r="CJ49" s="257" t="str">
        <f t="shared" si="26"/>
        <v/>
      </c>
      <c r="CZ49" s="255" t="str">
        <f t="shared" si="28"/>
        <v/>
      </c>
      <c r="DA49" s="255" t="str">
        <f t="shared" si="29"/>
        <v/>
      </c>
    </row>
    <row r="50" spans="1:105" ht="14.25" hidden="1" customHeight="1" x14ac:dyDescent="0.15">
      <c r="A50" s="250"/>
      <c r="B50" s="250"/>
      <c r="C50" s="250"/>
      <c r="D50" s="266">
        <f>YEAR(J30+1)</f>
        <v>2025</v>
      </c>
      <c r="E50" s="266">
        <f>MONTH(J30+1)</f>
        <v>5</v>
      </c>
      <c r="F50" s="266">
        <f>DAY(J30+1)</f>
        <v>19</v>
      </c>
      <c r="G50" s="266"/>
      <c r="H50" s="266"/>
      <c r="I50" s="266"/>
      <c r="J50" s="266"/>
      <c r="K50" s="250"/>
      <c r="L50" s="250"/>
      <c r="M50" s="250"/>
      <c r="N50" s="250"/>
      <c r="O50" s="250"/>
      <c r="P50" s="252"/>
      <c r="Q50" s="252" t="str">
        <f t="shared" si="13"/>
        <v/>
      </c>
      <c r="R50" s="252" t="str">
        <f t="shared" si="14"/>
        <v/>
      </c>
      <c r="S50" s="250"/>
      <c r="T50" s="250"/>
      <c r="U50" s="266">
        <f>YEAR(AA30+1)</f>
        <v>2025</v>
      </c>
      <c r="V50" s="266">
        <f>MONTH(AA30+1)</f>
        <v>6</v>
      </c>
      <c r="W50" s="266">
        <f>DAY(AA30+1)</f>
        <v>30</v>
      </c>
      <c r="X50" s="266"/>
      <c r="Y50" s="266"/>
      <c r="Z50" s="266"/>
      <c r="AA50" s="266"/>
      <c r="AB50" s="250"/>
      <c r="AC50" s="250"/>
      <c r="AD50" s="250"/>
      <c r="AE50" s="250"/>
      <c r="AF50" s="250"/>
      <c r="AG50" s="250"/>
      <c r="AH50" s="290" t="str">
        <f t="shared" si="16"/>
        <v/>
      </c>
      <c r="AI50" s="290" t="str">
        <f t="shared" si="17"/>
        <v/>
      </c>
      <c r="AL50" s="250"/>
      <c r="AM50" s="266">
        <f>YEAR(AS30+1)</f>
        <v>2025</v>
      </c>
      <c r="AN50" s="266">
        <f>MONTH(AS30+1)</f>
        <v>8</v>
      </c>
      <c r="AO50" s="266">
        <f>DAY(AS30+1)</f>
        <v>11</v>
      </c>
      <c r="AP50" s="266"/>
      <c r="AQ50" s="266"/>
      <c r="AR50" s="266"/>
      <c r="AS50" s="266"/>
      <c r="AT50" s="250"/>
      <c r="AU50" s="250"/>
      <c r="AV50" s="250"/>
      <c r="AW50" s="250"/>
      <c r="AX50" s="250"/>
      <c r="AY50" s="250"/>
      <c r="AZ50" s="257" t="str">
        <f t="shared" si="19"/>
        <v/>
      </c>
      <c r="BA50" s="257" t="str">
        <f t="shared" si="20"/>
        <v/>
      </c>
      <c r="BC50" s="250"/>
      <c r="BD50" s="266">
        <f>YEAR(BJ30+1)</f>
        <v>2025</v>
      </c>
      <c r="BE50" s="266">
        <f>MONTH(BJ30+1)</f>
        <v>9</v>
      </c>
      <c r="BF50" s="266">
        <f>DAY(BJ30+1)</f>
        <v>22</v>
      </c>
      <c r="BG50" s="266"/>
      <c r="BH50" s="266"/>
      <c r="BI50" s="266"/>
      <c r="BJ50" s="266"/>
      <c r="BK50" s="250"/>
      <c r="BL50" s="250"/>
      <c r="BM50" s="250"/>
      <c r="BN50" s="250"/>
      <c r="BO50" s="250"/>
      <c r="BP50" s="250"/>
      <c r="BQ50" s="257" t="str">
        <f t="shared" si="22"/>
        <v/>
      </c>
      <c r="BR50" s="257" t="str">
        <f t="shared" si="23"/>
        <v/>
      </c>
      <c r="BU50" s="250"/>
      <c r="BV50" s="266">
        <f>YEAR(CB30+1)</f>
        <v>2025</v>
      </c>
      <c r="BW50" s="266">
        <f>MONTH(CB30+1)</f>
        <v>11</v>
      </c>
      <c r="BX50" s="266">
        <f>DAY(CB30+1)</f>
        <v>3</v>
      </c>
      <c r="BY50" s="266"/>
      <c r="BZ50" s="266"/>
      <c r="CA50" s="266"/>
      <c r="CB50" s="266"/>
      <c r="CC50" s="250"/>
      <c r="CD50" s="250"/>
      <c r="CE50" s="250"/>
      <c r="CF50" s="250"/>
      <c r="CG50" s="250"/>
      <c r="CH50" s="250"/>
      <c r="CI50" s="257" t="str">
        <f t="shared" si="25"/>
        <v/>
      </c>
      <c r="CJ50" s="257" t="str">
        <f t="shared" si="26"/>
        <v/>
      </c>
      <c r="CK50" s="250"/>
      <c r="CL50" s="250"/>
      <c r="CM50" s="266">
        <f>YEAR(CS30+1)</f>
        <v>2025</v>
      </c>
      <c r="CN50" s="266">
        <f>MONTH(CS30+1)</f>
        <v>12</v>
      </c>
      <c r="CO50" s="266">
        <f>DAY(CS30+1)</f>
        <v>15</v>
      </c>
      <c r="CP50" s="266"/>
      <c r="CQ50" s="266"/>
      <c r="CR50" s="266"/>
      <c r="CS50" s="266"/>
      <c r="CT50" s="250"/>
      <c r="CU50" s="250"/>
      <c r="CZ50" s="255" t="str">
        <f t="shared" si="28"/>
        <v/>
      </c>
      <c r="DA50" s="255" t="str">
        <f t="shared" si="29"/>
        <v/>
      </c>
    </row>
    <row r="51" spans="1:105" ht="14.25" hidden="1" customHeight="1" x14ac:dyDescent="0.15">
      <c r="A51" s="250"/>
      <c r="B51" s="250"/>
      <c r="C51" s="250"/>
      <c r="D51" s="267">
        <f>J30+1</f>
        <v>45796</v>
      </c>
      <c r="E51" s="267">
        <f>D51+1</f>
        <v>45797</v>
      </c>
      <c r="F51" s="267">
        <f t="shared" ref="F51:J51" si="79">E51+1</f>
        <v>45798</v>
      </c>
      <c r="G51" s="267">
        <f t="shared" si="79"/>
        <v>45799</v>
      </c>
      <c r="H51" s="267">
        <f t="shared" si="79"/>
        <v>45800</v>
      </c>
      <c r="I51" s="267">
        <f t="shared" si="79"/>
        <v>45801</v>
      </c>
      <c r="J51" s="267">
        <f t="shared" si="79"/>
        <v>45802</v>
      </c>
      <c r="K51" s="250"/>
      <c r="L51" s="250"/>
      <c r="M51" s="250"/>
      <c r="N51" s="250"/>
      <c r="O51" s="250"/>
      <c r="P51" s="252"/>
      <c r="Q51" s="252" t="str">
        <f t="shared" si="13"/>
        <v/>
      </c>
      <c r="R51" s="252" t="str">
        <f t="shared" si="14"/>
        <v/>
      </c>
      <c r="S51" s="250"/>
      <c r="T51" s="250"/>
      <c r="U51" s="267">
        <f>AA30+1</f>
        <v>45838</v>
      </c>
      <c r="V51" s="267">
        <f t="shared" ref="V51:AA51" si="80">U51+1</f>
        <v>45839</v>
      </c>
      <c r="W51" s="267">
        <f t="shared" si="80"/>
        <v>45840</v>
      </c>
      <c r="X51" s="267">
        <f t="shared" si="80"/>
        <v>45841</v>
      </c>
      <c r="Y51" s="267">
        <f t="shared" si="80"/>
        <v>45842</v>
      </c>
      <c r="Z51" s="267">
        <f t="shared" si="80"/>
        <v>45843</v>
      </c>
      <c r="AA51" s="267">
        <f t="shared" si="80"/>
        <v>45844</v>
      </c>
      <c r="AB51" s="250"/>
      <c r="AC51" s="250"/>
      <c r="AD51" s="250"/>
      <c r="AE51" s="250"/>
      <c r="AF51" s="250"/>
      <c r="AG51" s="250"/>
      <c r="AH51" s="290" t="str">
        <f t="shared" si="16"/>
        <v/>
      </c>
      <c r="AI51" s="290" t="str">
        <f t="shared" si="17"/>
        <v/>
      </c>
      <c r="AL51" s="250"/>
      <c r="AM51" s="267">
        <f>AS30+1</f>
        <v>45880</v>
      </c>
      <c r="AN51" s="267">
        <f t="shared" ref="AN51:AS51" si="81">AM51+1</f>
        <v>45881</v>
      </c>
      <c r="AO51" s="267">
        <f t="shared" si="81"/>
        <v>45882</v>
      </c>
      <c r="AP51" s="267">
        <f t="shared" si="81"/>
        <v>45883</v>
      </c>
      <c r="AQ51" s="267">
        <f t="shared" si="81"/>
        <v>45884</v>
      </c>
      <c r="AR51" s="267">
        <f t="shared" si="81"/>
        <v>45885</v>
      </c>
      <c r="AS51" s="267">
        <f t="shared" si="81"/>
        <v>45886</v>
      </c>
      <c r="AT51" s="250"/>
      <c r="AU51" s="250"/>
      <c r="AV51" s="250"/>
      <c r="AW51" s="250"/>
      <c r="AX51" s="250"/>
      <c r="AY51" s="250"/>
      <c r="AZ51" s="257" t="str">
        <f t="shared" si="19"/>
        <v/>
      </c>
      <c r="BA51" s="257" t="str">
        <f t="shared" si="20"/>
        <v/>
      </c>
      <c r="BC51" s="250"/>
      <c r="BD51" s="267">
        <f>BJ30+1</f>
        <v>45922</v>
      </c>
      <c r="BE51" s="267">
        <f t="shared" ref="BE51:BJ51" si="82">BD51+1</f>
        <v>45923</v>
      </c>
      <c r="BF51" s="267">
        <f t="shared" si="82"/>
        <v>45924</v>
      </c>
      <c r="BG51" s="267">
        <f t="shared" si="82"/>
        <v>45925</v>
      </c>
      <c r="BH51" s="267">
        <f t="shared" si="82"/>
        <v>45926</v>
      </c>
      <c r="BI51" s="267">
        <f t="shared" si="82"/>
        <v>45927</v>
      </c>
      <c r="BJ51" s="267">
        <f t="shared" si="82"/>
        <v>45928</v>
      </c>
      <c r="BK51" s="250"/>
      <c r="BL51" s="250"/>
      <c r="BM51" s="250"/>
      <c r="BN51" s="250"/>
      <c r="BO51" s="250"/>
      <c r="BP51" s="250"/>
      <c r="BQ51" s="257" t="str">
        <f t="shared" si="22"/>
        <v/>
      </c>
      <c r="BR51" s="257" t="str">
        <f t="shared" si="23"/>
        <v/>
      </c>
      <c r="BU51" s="250"/>
      <c r="BV51" s="267">
        <f>CB30+1</f>
        <v>45964</v>
      </c>
      <c r="BW51" s="267">
        <f t="shared" ref="BW51:CB51" si="83">BV51+1</f>
        <v>45965</v>
      </c>
      <c r="BX51" s="267">
        <f t="shared" si="83"/>
        <v>45966</v>
      </c>
      <c r="BY51" s="267">
        <f t="shared" si="83"/>
        <v>45967</v>
      </c>
      <c r="BZ51" s="267">
        <f t="shared" si="83"/>
        <v>45968</v>
      </c>
      <c r="CA51" s="267">
        <f t="shared" si="83"/>
        <v>45969</v>
      </c>
      <c r="CB51" s="267">
        <f t="shared" si="83"/>
        <v>45970</v>
      </c>
      <c r="CC51" s="250"/>
      <c r="CD51" s="250"/>
      <c r="CE51" s="250"/>
      <c r="CF51" s="250"/>
      <c r="CG51" s="250"/>
      <c r="CH51" s="250"/>
      <c r="CI51" s="257" t="str">
        <f t="shared" si="25"/>
        <v/>
      </c>
      <c r="CJ51" s="257" t="str">
        <f t="shared" si="26"/>
        <v/>
      </c>
      <c r="CK51" s="250"/>
      <c r="CL51" s="250"/>
      <c r="CM51" s="267">
        <f>CS30+1</f>
        <v>46006</v>
      </c>
      <c r="CN51" s="267">
        <f t="shared" ref="CN51:CS51" si="84">CM51+1</f>
        <v>46007</v>
      </c>
      <c r="CO51" s="267">
        <f t="shared" si="84"/>
        <v>46008</v>
      </c>
      <c r="CP51" s="267">
        <f t="shared" si="84"/>
        <v>46009</v>
      </c>
      <c r="CQ51" s="267">
        <f t="shared" si="84"/>
        <v>46010</v>
      </c>
      <c r="CR51" s="267">
        <f t="shared" si="84"/>
        <v>46011</v>
      </c>
      <c r="CS51" s="267">
        <f t="shared" si="84"/>
        <v>46012</v>
      </c>
      <c r="CT51" s="250"/>
      <c r="CU51" s="250"/>
      <c r="CZ51" s="255" t="str">
        <f t="shared" si="28"/>
        <v/>
      </c>
      <c r="DA51" s="255" t="str">
        <f t="shared" si="29"/>
        <v/>
      </c>
    </row>
    <row r="52" spans="1:105" ht="14.25" customHeight="1" x14ac:dyDescent="0.15">
      <c r="A52" s="250"/>
      <c r="B52" s="250"/>
      <c r="C52" s="268" t="s">
        <v>141</v>
      </c>
      <c r="D52" s="270">
        <f>DATE($D50,$E50,1)</f>
        <v>45778</v>
      </c>
      <c r="E52" s="271"/>
      <c r="F52" s="271"/>
      <c r="G52" s="271"/>
      <c r="H52" s="271"/>
      <c r="I52" s="271"/>
      <c r="J52" s="271"/>
      <c r="K52" s="391" t="s">
        <v>80</v>
      </c>
      <c r="L52" s="393" t="s">
        <v>219</v>
      </c>
      <c r="M52" s="395" t="s">
        <v>220</v>
      </c>
      <c r="N52" s="395" t="s">
        <v>74</v>
      </c>
      <c r="O52" s="396" t="s">
        <v>221</v>
      </c>
      <c r="P52" s="252"/>
      <c r="Q52" s="252">
        <f t="shared" si="13"/>
        <v>0</v>
      </c>
      <c r="R52" s="252">
        <f t="shared" si="14"/>
        <v>0</v>
      </c>
      <c r="S52" s="250"/>
      <c r="T52" s="268" t="s">
        <v>141</v>
      </c>
      <c r="U52" s="270">
        <f>DATE($U50,$V50,1)</f>
        <v>45809</v>
      </c>
      <c r="V52" s="271"/>
      <c r="W52" s="271"/>
      <c r="X52" s="271"/>
      <c r="Y52" s="271"/>
      <c r="Z52" s="271"/>
      <c r="AA52" s="271"/>
      <c r="AB52" s="391" t="s">
        <v>80</v>
      </c>
      <c r="AC52" s="393" t="s">
        <v>219</v>
      </c>
      <c r="AD52" s="395" t="s">
        <v>220</v>
      </c>
      <c r="AE52" s="395" t="s">
        <v>74</v>
      </c>
      <c r="AF52" s="396" t="s">
        <v>221</v>
      </c>
      <c r="AG52" s="252"/>
      <c r="AH52" s="290">
        <f t="shared" si="16"/>
        <v>0</v>
      </c>
      <c r="AI52" s="290">
        <f t="shared" si="17"/>
        <v>0</v>
      </c>
      <c r="AL52" s="268" t="s">
        <v>141</v>
      </c>
      <c r="AM52" s="270">
        <f>DATE($AM50,$AN50,1)</f>
        <v>45870</v>
      </c>
      <c r="AN52" s="271"/>
      <c r="AO52" s="271"/>
      <c r="AP52" s="271"/>
      <c r="AQ52" s="271"/>
      <c r="AR52" s="271"/>
      <c r="AS52" s="271"/>
      <c r="AT52" s="391" t="s">
        <v>80</v>
      </c>
      <c r="AU52" s="393" t="s">
        <v>219</v>
      </c>
      <c r="AV52" s="395" t="s">
        <v>220</v>
      </c>
      <c r="AW52" s="395" t="s">
        <v>74</v>
      </c>
      <c r="AX52" s="396" t="s">
        <v>221</v>
      </c>
      <c r="AY52" s="252"/>
      <c r="AZ52" s="257">
        <f t="shared" si="19"/>
        <v>0</v>
      </c>
      <c r="BA52" s="257">
        <f t="shared" si="20"/>
        <v>0</v>
      </c>
      <c r="BC52" s="268" t="s">
        <v>141</v>
      </c>
      <c r="BD52" s="270">
        <f>DATE($BD50,$BE50,1)</f>
        <v>45901</v>
      </c>
      <c r="BE52" s="271"/>
      <c r="BF52" s="271"/>
      <c r="BG52" s="271"/>
      <c r="BH52" s="271"/>
      <c r="BI52" s="271"/>
      <c r="BJ52" s="271"/>
      <c r="BK52" s="391" t="s">
        <v>80</v>
      </c>
      <c r="BL52" s="393" t="s">
        <v>219</v>
      </c>
      <c r="BM52" s="395" t="s">
        <v>220</v>
      </c>
      <c r="BN52" s="395" t="s">
        <v>74</v>
      </c>
      <c r="BO52" s="396" t="s">
        <v>221</v>
      </c>
      <c r="BP52" s="252"/>
      <c r="BQ52" s="257">
        <f t="shared" si="22"/>
        <v>0</v>
      </c>
      <c r="BR52" s="257">
        <f t="shared" si="23"/>
        <v>0</v>
      </c>
      <c r="BU52" s="268" t="s">
        <v>141</v>
      </c>
      <c r="BV52" s="270">
        <f>DATE($BV50,$BW50,1)</f>
        <v>45962</v>
      </c>
      <c r="BW52" s="271"/>
      <c r="BX52" s="271"/>
      <c r="BY52" s="271"/>
      <c r="BZ52" s="271"/>
      <c r="CA52" s="271"/>
      <c r="CB52" s="271"/>
      <c r="CC52" s="391" t="s">
        <v>80</v>
      </c>
      <c r="CD52" s="393" t="s">
        <v>219</v>
      </c>
      <c r="CE52" s="395" t="s">
        <v>220</v>
      </c>
      <c r="CF52" s="395" t="s">
        <v>74</v>
      </c>
      <c r="CG52" s="396" t="s">
        <v>221</v>
      </c>
      <c r="CH52" s="252"/>
      <c r="CI52" s="257">
        <f t="shared" si="25"/>
        <v>0</v>
      </c>
      <c r="CJ52" s="257">
        <f t="shared" si="26"/>
        <v>0</v>
      </c>
      <c r="CK52" s="265"/>
      <c r="CL52" s="268" t="s">
        <v>141</v>
      </c>
      <c r="CM52" s="270">
        <f>DATE($CM50,$CN50,1)</f>
        <v>45992</v>
      </c>
      <c r="CN52" s="271"/>
      <c r="CO52" s="271"/>
      <c r="CP52" s="271"/>
      <c r="CQ52" s="271"/>
      <c r="CR52" s="271"/>
      <c r="CS52" s="271"/>
      <c r="CT52" s="391" t="s">
        <v>80</v>
      </c>
      <c r="CU52" s="393" t="s">
        <v>219</v>
      </c>
      <c r="CV52" s="395" t="s">
        <v>220</v>
      </c>
      <c r="CW52" s="395" t="s">
        <v>74</v>
      </c>
      <c r="CX52" s="396" t="s">
        <v>221</v>
      </c>
      <c r="CY52" s="252"/>
      <c r="CZ52" s="255">
        <f t="shared" si="28"/>
        <v>0</v>
      </c>
      <c r="DA52" s="255">
        <f t="shared" si="29"/>
        <v>0</v>
      </c>
    </row>
    <row r="53" spans="1:105" ht="14.25" customHeight="1" x14ac:dyDescent="0.15">
      <c r="A53" s="250"/>
      <c r="B53" s="250"/>
      <c r="C53" s="272" t="s">
        <v>222</v>
      </c>
      <c r="D53" s="273" t="str">
        <f>IF(J30&lt;$H$5,J32+1,"")</f>
        <v/>
      </c>
      <c r="E53" s="274" t="str">
        <f t="shared" ref="E53:J53" si="85">IF(D51&lt;$H$5,D53+1,"")</f>
        <v/>
      </c>
      <c r="F53" s="274" t="str">
        <f t="shared" si="85"/>
        <v/>
      </c>
      <c r="G53" s="274" t="str">
        <f t="shared" si="85"/>
        <v/>
      </c>
      <c r="H53" s="274" t="str">
        <f t="shared" si="85"/>
        <v/>
      </c>
      <c r="I53" s="274" t="str">
        <f t="shared" si="85"/>
        <v/>
      </c>
      <c r="J53" s="274" t="str">
        <f t="shared" si="85"/>
        <v/>
      </c>
      <c r="K53" s="392"/>
      <c r="L53" s="394"/>
      <c r="M53" s="388"/>
      <c r="N53" s="388"/>
      <c r="O53" s="397"/>
      <c r="P53" s="310">
        <f>COUNT(D53:J53)</f>
        <v>0</v>
      </c>
      <c r="Q53" s="252">
        <f t="shared" si="13"/>
        <v>0</v>
      </c>
      <c r="R53" s="252">
        <f t="shared" si="14"/>
        <v>0</v>
      </c>
      <c r="S53" s="250"/>
      <c r="T53" s="272" t="s">
        <v>222</v>
      </c>
      <c r="U53" s="273" t="str">
        <f>IF(AA30&lt;$H$5,AA32+1,"")</f>
        <v/>
      </c>
      <c r="V53" s="274" t="str">
        <f t="shared" ref="V53:AA53" si="86">IF(U51&lt;$H$5,U53+1,"")</f>
        <v/>
      </c>
      <c r="W53" s="274" t="str">
        <f t="shared" si="86"/>
        <v/>
      </c>
      <c r="X53" s="274" t="str">
        <f t="shared" si="86"/>
        <v/>
      </c>
      <c r="Y53" s="274" t="str">
        <f t="shared" si="86"/>
        <v/>
      </c>
      <c r="Z53" s="274" t="str">
        <f t="shared" si="86"/>
        <v/>
      </c>
      <c r="AA53" s="274" t="str">
        <f t="shared" si="86"/>
        <v/>
      </c>
      <c r="AB53" s="392"/>
      <c r="AC53" s="394"/>
      <c r="AD53" s="388"/>
      <c r="AE53" s="388"/>
      <c r="AF53" s="397"/>
      <c r="AG53" s="277">
        <f>COUNT(U53:AA53)</f>
        <v>0</v>
      </c>
      <c r="AH53" s="290">
        <f t="shared" si="16"/>
        <v>0</v>
      </c>
      <c r="AI53" s="290">
        <f t="shared" si="17"/>
        <v>0</v>
      </c>
      <c r="AL53" s="272" t="s">
        <v>222</v>
      </c>
      <c r="AM53" s="273" t="str">
        <f>IF(AS30&lt;$H$5,AS32+1,"")</f>
        <v/>
      </c>
      <c r="AN53" s="274" t="str">
        <f t="shared" ref="AN53:AS53" si="87">IF(AM51&lt;$H$5,AM53+1,"")</f>
        <v/>
      </c>
      <c r="AO53" s="274" t="str">
        <f t="shared" si="87"/>
        <v/>
      </c>
      <c r="AP53" s="274" t="str">
        <f t="shared" si="87"/>
        <v/>
      </c>
      <c r="AQ53" s="274" t="str">
        <f t="shared" si="87"/>
        <v/>
      </c>
      <c r="AR53" s="274" t="str">
        <f t="shared" si="87"/>
        <v/>
      </c>
      <c r="AS53" s="274" t="str">
        <f t="shared" si="87"/>
        <v/>
      </c>
      <c r="AT53" s="392"/>
      <c r="AU53" s="394"/>
      <c r="AV53" s="388"/>
      <c r="AW53" s="388"/>
      <c r="AX53" s="397"/>
      <c r="AY53" s="277">
        <f t="shared" ref="AY53" si="88">COUNT(AM53:AS53)</f>
        <v>0</v>
      </c>
      <c r="AZ53" s="257">
        <f t="shared" si="19"/>
        <v>0</v>
      </c>
      <c r="BA53" s="257">
        <f t="shared" si="20"/>
        <v>0</v>
      </c>
      <c r="BC53" s="272" t="s">
        <v>222</v>
      </c>
      <c r="BD53" s="273" t="str">
        <f>IF(BJ30&lt;$H$5,BJ32+1,"")</f>
        <v/>
      </c>
      <c r="BE53" s="274" t="str">
        <f t="shared" ref="BE53:BJ53" si="89">IF(BD51&lt;$H$5,BD53+1,"")</f>
        <v/>
      </c>
      <c r="BF53" s="274" t="str">
        <f t="shared" si="89"/>
        <v/>
      </c>
      <c r="BG53" s="274" t="str">
        <f t="shared" si="89"/>
        <v/>
      </c>
      <c r="BH53" s="274" t="str">
        <f t="shared" si="89"/>
        <v/>
      </c>
      <c r="BI53" s="274" t="str">
        <f t="shared" si="89"/>
        <v/>
      </c>
      <c r="BJ53" s="274" t="str">
        <f t="shared" si="89"/>
        <v/>
      </c>
      <c r="BK53" s="392"/>
      <c r="BL53" s="394"/>
      <c r="BM53" s="388"/>
      <c r="BN53" s="388"/>
      <c r="BO53" s="397"/>
      <c r="BP53" s="277">
        <f>COUNT(BD53:BJ53)</f>
        <v>0</v>
      </c>
      <c r="BQ53" s="257">
        <f t="shared" si="22"/>
        <v>0</v>
      </c>
      <c r="BR53" s="257">
        <f t="shared" si="23"/>
        <v>0</v>
      </c>
      <c r="BU53" s="272" t="s">
        <v>222</v>
      </c>
      <c r="BV53" s="273" t="str">
        <f>IF(CB30&lt;$H$5,CB32+1,"")</f>
        <v/>
      </c>
      <c r="BW53" s="274" t="str">
        <f t="shared" ref="BW53:CB53" si="90">IF(BV51&lt;$H$5,BV53+1,"")</f>
        <v/>
      </c>
      <c r="BX53" s="274" t="str">
        <f t="shared" si="90"/>
        <v/>
      </c>
      <c r="BY53" s="274" t="str">
        <f t="shared" si="90"/>
        <v/>
      </c>
      <c r="BZ53" s="274" t="str">
        <f t="shared" si="90"/>
        <v/>
      </c>
      <c r="CA53" s="274" t="str">
        <f t="shared" si="90"/>
        <v/>
      </c>
      <c r="CB53" s="274" t="str">
        <f t="shared" si="90"/>
        <v/>
      </c>
      <c r="CC53" s="392"/>
      <c r="CD53" s="394"/>
      <c r="CE53" s="388"/>
      <c r="CF53" s="388"/>
      <c r="CG53" s="397"/>
      <c r="CH53" s="277">
        <f t="shared" ref="CH53" si="91">COUNT(BV53:CB53)</f>
        <v>0</v>
      </c>
      <c r="CI53" s="257">
        <f t="shared" si="25"/>
        <v>0</v>
      </c>
      <c r="CJ53" s="257">
        <f t="shared" si="26"/>
        <v>0</v>
      </c>
      <c r="CK53" s="250"/>
      <c r="CL53" s="272" t="s">
        <v>222</v>
      </c>
      <c r="CM53" s="273" t="str">
        <f>IF(CS30&lt;$H$5,CS32+1,"")</f>
        <v/>
      </c>
      <c r="CN53" s="274" t="str">
        <f t="shared" ref="CN53:CS53" si="92">IF(CM51&lt;$H$5,CM53+1,"")</f>
        <v/>
      </c>
      <c r="CO53" s="274" t="str">
        <f t="shared" si="92"/>
        <v/>
      </c>
      <c r="CP53" s="274" t="str">
        <f t="shared" si="92"/>
        <v/>
      </c>
      <c r="CQ53" s="274" t="str">
        <f t="shared" si="92"/>
        <v/>
      </c>
      <c r="CR53" s="274" t="str">
        <f t="shared" si="92"/>
        <v/>
      </c>
      <c r="CS53" s="274" t="str">
        <f t="shared" si="92"/>
        <v/>
      </c>
      <c r="CT53" s="392"/>
      <c r="CU53" s="394"/>
      <c r="CV53" s="388"/>
      <c r="CW53" s="388"/>
      <c r="CX53" s="397"/>
      <c r="CY53" s="277">
        <f t="shared" ref="CY53" si="93">COUNT(CM53:CS53)</f>
        <v>0</v>
      </c>
      <c r="CZ53" s="255">
        <f t="shared" si="28"/>
        <v>0</v>
      </c>
      <c r="DA53" s="255">
        <f t="shared" si="29"/>
        <v>0</v>
      </c>
    </row>
    <row r="54" spans="1:105" ht="14.25" customHeight="1" x14ac:dyDescent="0.15">
      <c r="A54" s="250"/>
      <c r="B54" s="250"/>
      <c r="C54" s="272" t="s">
        <v>65</v>
      </c>
      <c r="D54" s="279" t="str">
        <f>IF(D53="","","月")</f>
        <v/>
      </c>
      <c r="E54" s="279" t="str">
        <f>IF(E53="","","火")</f>
        <v/>
      </c>
      <c r="F54" s="279" t="str">
        <f>IF(F53="","","水")</f>
        <v/>
      </c>
      <c r="G54" s="279" t="str">
        <f>IF(G53="","","木")</f>
        <v/>
      </c>
      <c r="H54" s="279" t="str">
        <f>IF(H53="","","金")</f>
        <v/>
      </c>
      <c r="I54" s="279" t="str">
        <f>IF(I53="","","土")</f>
        <v/>
      </c>
      <c r="J54" s="279" t="str">
        <f>IF(J53="","","日")</f>
        <v/>
      </c>
      <c r="K54" s="392"/>
      <c r="L54" s="394"/>
      <c r="M54" s="388"/>
      <c r="N54" s="388"/>
      <c r="O54" s="397"/>
      <c r="P54" s="252"/>
      <c r="Q54" s="252">
        <f t="shared" si="13"/>
        <v>0</v>
      </c>
      <c r="R54" s="252">
        <f t="shared" si="14"/>
        <v>0</v>
      </c>
      <c r="S54" s="250"/>
      <c r="T54" s="272" t="s">
        <v>65</v>
      </c>
      <c r="U54" s="279" t="str">
        <f>IF(U53="","","月")</f>
        <v/>
      </c>
      <c r="V54" s="279" t="str">
        <f>IF(V53="","","火")</f>
        <v/>
      </c>
      <c r="W54" s="279" t="str">
        <f>IF(W53="","","水")</f>
        <v/>
      </c>
      <c r="X54" s="279" t="str">
        <f>IF(X53="","","木")</f>
        <v/>
      </c>
      <c r="Y54" s="279" t="str">
        <f>IF(Y53="","","金")</f>
        <v/>
      </c>
      <c r="Z54" s="279" t="str">
        <f>IF(Z53="","","土")</f>
        <v/>
      </c>
      <c r="AA54" s="279" t="str">
        <f>IF(AA53="","","日")</f>
        <v/>
      </c>
      <c r="AB54" s="392"/>
      <c r="AC54" s="394"/>
      <c r="AD54" s="388"/>
      <c r="AE54" s="388"/>
      <c r="AF54" s="397"/>
      <c r="AG54" s="250"/>
      <c r="AH54" s="290">
        <f t="shared" si="16"/>
        <v>0</v>
      </c>
      <c r="AI54" s="290">
        <f t="shared" si="17"/>
        <v>0</v>
      </c>
      <c r="AL54" s="272" t="s">
        <v>65</v>
      </c>
      <c r="AM54" s="279" t="str">
        <f>IF(AM53="","","月")</f>
        <v/>
      </c>
      <c r="AN54" s="279" t="str">
        <f>IF(AN53="","","火")</f>
        <v/>
      </c>
      <c r="AO54" s="279" t="str">
        <f>IF(AO53="","","水")</f>
        <v/>
      </c>
      <c r="AP54" s="279" t="str">
        <f>IF(AP53="","","木")</f>
        <v/>
      </c>
      <c r="AQ54" s="279" t="str">
        <f>IF(AQ53="","","金")</f>
        <v/>
      </c>
      <c r="AR54" s="279" t="str">
        <f>IF(AR53="","","土")</f>
        <v/>
      </c>
      <c r="AS54" s="279" t="str">
        <f>IF(AS53="","","日")</f>
        <v/>
      </c>
      <c r="AT54" s="392"/>
      <c r="AU54" s="394"/>
      <c r="AV54" s="388"/>
      <c r="AW54" s="388"/>
      <c r="AX54" s="397"/>
      <c r="AY54" s="250"/>
      <c r="AZ54" s="257">
        <f t="shared" si="19"/>
        <v>0</v>
      </c>
      <c r="BA54" s="257">
        <f t="shared" si="20"/>
        <v>0</v>
      </c>
      <c r="BC54" s="272" t="s">
        <v>65</v>
      </c>
      <c r="BD54" s="279" t="str">
        <f>IF(BD53="","","月")</f>
        <v/>
      </c>
      <c r="BE54" s="279" t="str">
        <f>IF(BE53="","","火")</f>
        <v/>
      </c>
      <c r="BF54" s="279" t="str">
        <f>IF(BF53="","","水")</f>
        <v/>
      </c>
      <c r="BG54" s="279" t="str">
        <f>IF(BG53="","","木")</f>
        <v/>
      </c>
      <c r="BH54" s="279" t="str">
        <f>IF(BH53="","","金")</f>
        <v/>
      </c>
      <c r="BI54" s="279" t="str">
        <f>IF(BI53="","","土")</f>
        <v/>
      </c>
      <c r="BJ54" s="279" t="str">
        <f>IF(BJ53="","","日")</f>
        <v/>
      </c>
      <c r="BK54" s="392"/>
      <c r="BL54" s="394"/>
      <c r="BM54" s="388"/>
      <c r="BN54" s="388"/>
      <c r="BO54" s="397"/>
      <c r="BP54" s="250"/>
      <c r="BQ54" s="257">
        <f t="shared" si="22"/>
        <v>0</v>
      </c>
      <c r="BR54" s="257">
        <f t="shared" si="23"/>
        <v>0</v>
      </c>
      <c r="BU54" s="272" t="s">
        <v>65</v>
      </c>
      <c r="BV54" s="279" t="str">
        <f>IF(BV53="","","月")</f>
        <v/>
      </c>
      <c r="BW54" s="279" t="str">
        <f>IF(BW53="","","火")</f>
        <v/>
      </c>
      <c r="BX54" s="279" t="str">
        <f>IF(BX53="","","水")</f>
        <v/>
      </c>
      <c r="BY54" s="279" t="str">
        <f>IF(BY53="","","木")</f>
        <v/>
      </c>
      <c r="BZ54" s="279" t="str">
        <f>IF(BZ53="","","金")</f>
        <v/>
      </c>
      <c r="CA54" s="279" t="str">
        <f>IF(CA53="","","土")</f>
        <v/>
      </c>
      <c r="CB54" s="279" t="str">
        <f>IF(CB53="","","日")</f>
        <v/>
      </c>
      <c r="CC54" s="392"/>
      <c r="CD54" s="394"/>
      <c r="CE54" s="388"/>
      <c r="CF54" s="388"/>
      <c r="CG54" s="397"/>
      <c r="CH54" s="250"/>
      <c r="CI54" s="257">
        <f t="shared" si="25"/>
        <v>0</v>
      </c>
      <c r="CJ54" s="257">
        <f t="shared" si="26"/>
        <v>0</v>
      </c>
      <c r="CK54" s="250"/>
      <c r="CL54" s="272" t="s">
        <v>65</v>
      </c>
      <c r="CM54" s="279" t="str">
        <f>IF(CM53="","","月")</f>
        <v/>
      </c>
      <c r="CN54" s="279" t="str">
        <f>IF(CN53="","","火")</f>
        <v/>
      </c>
      <c r="CO54" s="279" t="str">
        <f>IF(CO53="","","水")</f>
        <v/>
      </c>
      <c r="CP54" s="279" t="str">
        <f>IF(CP53="","","木")</f>
        <v/>
      </c>
      <c r="CQ54" s="279" t="str">
        <f>IF(CQ53="","","金")</f>
        <v/>
      </c>
      <c r="CR54" s="279" t="str">
        <f>IF(CR53="","","土")</f>
        <v/>
      </c>
      <c r="CS54" s="279" t="str">
        <f>IF(CS53="","","日")</f>
        <v/>
      </c>
      <c r="CT54" s="392"/>
      <c r="CU54" s="394"/>
      <c r="CV54" s="388"/>
      <c r="CW54" s="388"/>
      <c r="CX54" s="397"/>
      <c r="CZ54" s="255">
        <f t="shared" si="28"/>
        <v>0</v>
      </c>
      <c r="DA54" s="255">
        <f t="shared" si="29"/>
        <v>0</v>
      </c>
    </row>
    <row r="55" spans="1:105" ht="14.25" customHeight="1" x14ac:dyDescent="0.15">
      <c r="A55" s="250"/>
      <c r="B55" s="250"/>
      <c r="C55" s="379" t="s">
        <v>76</v>
      </c>
      <c r="D55" s="381"/>
      <c r="E55" s="371"/>
      <c r="F55" s="371"/>
      <c r="G55" s="371"/>
      <c r="H55" s="371"/>
      <c r="I55" s="371"/>
      <c r="J55" s="398"/>
      <c r="K55" s="373"/>
      <c r="L55" s="374"/>
      <c r="M55" s="374"/>
      <c r="N55" s="375"/>
      <c r="O55" s="383" t="e">
        <f>ROUND(AVERAGE(N57:N68),3)</f>
        <v>#DIV/0!</v>
      </c>
      <c r="P55" s="252"/>
      <c r="Q55" s="252">
        <f t="shared" si="13"/>
        <v>0</v>
      </c>
      <c r="R55" s="252">
        <f t="shared" si="14"/>
        <v>0</v>
      </c>
      <c r="S55" s="250"/>
      <c r="T55" s="379" t="s">
        <v>76</v>
      </c>
      <c r="U55" s="381"/>
      <c r="V55" s="371"/>
      <c r="W55" s="371"/>
      <c r="X55" s="371"/>
      <c r="Y55" s="371"/>
      <c r="Z55" s="371"/>
      <c r="AA55" s="398"/>
      <c r="AB55" s="373"/>
      <c r="AC55" s="374"/>
      <c r="AD55" s="374"/>
      <c r="AE55" s="375"/>
      <c r="AF55" s="383" t="e">
        <f>ROUND(AVERAGE(AE57:AE68),3)</f>
        <v>#DIV/0!</v>
      </c>
      <c r="AG55" s="250"/>
      <c r="AH55" s="290">
        <f t="shared" si="16"/>
        <v>0</v>
      </c>
      <c r="AI55" s="290">
        <f t="shared" si="17"/>
        <v>0</v>
      </c>
      <c r="AL55" s="379" t="s">
        <v>76</v>
      </c>
      <c r="AM55" s="381"/>
      <c r="AN55" s="371"/>
      <c r="AO55" s="371"/>
      <c r="AP55" s="371"/>
      <c r="AQ55" s="371"/>
      <c r="AR55" s="371"/>
      <c r="AS55" s="398"/>
      <c r="AT55" s="373"/>
      <c r="AU55" s="374"/>
      <c r="AV55" s="374"/>
      <c r="AW55" s="375"/>
      <c r="AX55" s="383" t="e">
        <f>ROUND(AVERAGE(AW57:AW68),3)</f>
        <v>#DIV/0!</v>
      </c>
      <c r="AY55" s="250"/>
      <c r="AZ55" s="257">
        <f t="shared" si="19"/>
        <v>0</v>
      </c>
      <c r="BA55" s="257">
        <f t="shared" si="20"/>
        <v>0</v>
      </c>
      <c r="BC55" s="379" t="s">
        <v>76</v>
      </c>
      <c r="BD55" s="381"/>
      <c r="BE55" s="371"/>
      <c r="BF55" s="371"/>
      <c r="BG55" s="371"/>
      <c r="BH55" s="371"/>
      <c r="BI55" s="371"/>
      <c r="BJ55" s="398"/>
      <c r="BK55" s="373"/>
      <c r="BL55" s="374"/>
      <c r="BM55" s="374"/>
      <c r="BN55" s="375"/>
      <c r="BO55" s="383" t="e">
        <f>ROUND(AVERAGE(BN57:BN68),3)</f>
        <v>#DIV/0!</v>
      </c>
      <c r="BP55" s="250"/>
      <c r="BQ55" s="257">
        <f t="shared" si="22"/>
        <v>0</v>
      </c>
      <c r="BR55" s="257">
        <f t="shared" si="23"/>
        <v>0</v>
      </c>
      <c r="BU55" s="379" t="s">
        <v>76</v>
      </c>
      <c r="BV55" s="381"/>
      <c r="BW55" s="371"/>
      <c r="BX55" s="371"/>
      <c r="BY55" s="371"/>
      <c r="BZ55" s="371"/>
      <c r="CA55" s="371"/>
      <c r="CB55" s="398"/>
      <c r="CC55" s="373"/>
      <c r="CD55" s="374"/>
      <c r="CE55" s="374"/>
      <c r="CF55" s="375"/>
      <c r="CG55" s="383" t="e">
        <f>ROUND(AVERAGE(CF57:CF68),3)</f>
        <v>#DIV/0!</v>
      </c>
      <c r="CH55" s="250"/>
      <c r="CI55" s="257">
        <f t="shared" si="25"/>
        <v>0</v>
      </c>
      <c r="CJ55" s="257">
        <f t="shared" si="26"/>
        <v>0</v>
      </c>
      <c r="CK55" s="250"/>
      <c r="CL55" s="379" t="s">
        <v>76</v>
      </c>
      <c r="CM55" s="381"/>
      <c r="CN55" s="371"/>
      <c r="CO55" s="371"/>
      <c r="CP55" s="371"/>
      <c r="CQ55" s="371"/>
      <c r="CR55" s="371"/>
      <c r="CS55" s="398"/>
      <c r="CT55" s="373"/>
      <c r="CU55" s="374"/>
      <c r="CV55" s="374"/>
      <c r="CW55" s="375"/>
      <c r="CX55" s="383" t="e">
        <f>ROUND(AVERAGE(CW57:CW68),3)</f>
        <v>#DIV/0!</v>
      </c>
      <c r="CZ55" s="255">
        <f t="shared" si="28"/>
        <v>0</v>
      </c>
      <c r="DA55" s="255">
        <f t="shared" si="29"/>
        <v>0</v>
      </c>
    </row>
    <row r="56" spans="1:105" ht="14.25" customHeight="1" x14ac:dyDescent="0.15">
      <c r="A56" s="250"/>
      <c r="B56" s="250"/>
      <c r="C56" s="380"/>
      <c r="D56" s="382"/>
      <c r="E56" s="372"/>
      <c r="F56" s="372"/>
      <c r="G56" s="372"/>
      <c r="H56" s="372"/>
      <c r="I56" s="372"/>
      <c r="J56" s="399"/>
      <c r="K56" s="376"/>
      <c r="L56" s="377"/>
      <c r="M56" s="377"/>
      <c r="N56" s="378"/>
      <c r="O56" s="384"/>
      <c r="P56" s="252"/>
      <c r="Q56" s="252" t="str">
        <f t="shared" si="13"/>
        <v/>
      </c>
      <c r="R56" s="252" t="str">
        <f t="shared" si="14"/>
        <v/>
      </c>
      <c r="S56" s="250"/>
      <c r="T56" s="380"/>
      <c r="U56" s="382"/>
      <c r="V56" s="372"/>
      <c r="W56" s="372"/>
      <c r="X56" s="372"/>
      <c r="Y56" s="372"/>
      <c r="Z56" s="372"/>
      <c r="AA56" s="399"/>
      <c r="AB56" s="376"/>
      <c r="AC56" s="377"/>
      <c r="AD56" s="377"/>
      <c r="AE56" s="378"/>
      <c r="AF56" s="384"/>
      <c r="AG56" s="250"/>
      <c r="AH56" s="290" t="str">
        <f t="shared" si="16"/>
        <v/>
      </c>
      <c r="AI56" s="290" t="str">
        <f t="shared" si="17"/>
        <v/>
      </c>
      <c r="AL56" s="380"/>
      <c r="AM56" s="382"/>
      <c r="AN56" s="372"/>
      <c r="AO56" s="372"/>
      <c r="AP56" s="372"/>
      <c r="AQ56" s="372"/>
      <c r="AR56" s="372"/>
      <c r="AS56" s="399"/>
      <c r="AT56" s="376"/>
      <c r="AU56" s="377"/>
      <c r="AV56" s="377"/>
      <c r="AW56" s="378"/>
      <c r="AX56" s="384"/>
      <c r="AY56" s="250"/>
      <c r="AZ56" s="257" t="str">
        <f t="shared" si="19"/>
        <v/>
      </c>
      <c r="BA56" s="257" t="str">
        <f t="shared" si="20"/>
        <v/>
      </c>
      <c r="BC56" s="380"/>
      <c r="BD56" s="382"/>
      <c r="BE56" s="372"/>
      <c r="BF56" s="372"/>
      <c r="BG56" s="372"/>
      <c r="BH56" s="372"/>
      <c r="BI56" s="372"/>
      <c r="BJ56" s="399"/>
      <c r="BK56" s="376"/>
      <c r="BL56" s="377"/>
      <c r="BM56" s="377"/>
      <c r="BN56" s="378"/>
      <c r="BO56" s="384"/>
      <c r="BP56" s="250"/>
      <c r="BQ56" s="257" t="str">
        <f t="shared" si="22"/>
        <v/>
      </c>
      <c r="BR56" s="257" t="str">
        <f t="shared" si="23"/>
        <v/>
      </c>
      <c r="BU56" s="380"/>
      <c r="BV56" s="382"/>
      <c r="BW56" s="372"/>
      <c r="BX56" s="372"/>
      <c r="BY56" s="372"/>
      <c r="BZ56" s="372"/>
      <c r="CA56" s="372"/>
      <c r="CB56" s="399"/>
      <c r="CC56" s="376"/>
      <c r="CD56" s="377"/>
      <c r="CE56" s="377"/>
      <c r="CF56" s="378"/>
      <c r="CG56" s="384"/>
      <c r="CH56" s="250"/>
      <c r="CI56" s="257" t="str">
        <f t="shared" si="25"/>
        <v/>
      </c>
      <c r="CJ56" s="257" t="str">
        <f t="shared" si="26"/>
        <v/>
      </c>
      <c r="CK56" s="250"/>
      <c r="CL56" s="380"/>
      <c r="CM56" s="382"/>
      <c r="CN56" s="372"/>
      <c r="CO56" s="372"/>
      <c r="CP56" s="372"/>
      <c r="CQ56" s="372"/>
      <c r="CR56" s="372"/>
      <c r="CS56" s="399"/>
      <c r="CT56" s="376"/>
      <c r="CU56" s="377"/>
      <c r="CV56" s="377"/>
      <c r="CW56" s="378"/>
      <c r="CX56" s="384"/>
      <c r="CZ56" s="255" t="str">
        <f t="shared" si="28"/>
        <v/>
      </c>
      <c r="DA56" s="255" t="str">
        <f t="shared" si="29"/>
        <v/>
      </c>
    </row>
    <row r="57" spans="1:105" ht="14.25" customHeight="1" x14ac:dyDescent="0.15">
      <c r="A57" s="250"/>
      <c r="B57" s="250"/>
      <c r="C57" s="281" t="s">
        <v>223</v>
      </c>
      <c r="D57" s="282"/>
      <c r="E57" s="283"/>
      <c r="F57" s="283"/>
      <c r="G57" s="283"/>
      <c r="H57" s="283"/>
      <c r="I57" s="283"/>
      <c r="J57" s="284"/>
      <c r="K57" s="285">
        <f>IF(C57="","",COUNT($D$53:$J$53)-L57)</f>
        <v>0</v>
      </c>
      <c r="L57" s="286">
        <f>IF(C57="","",Q57+R57)</f>
        <v>0</v>
      </c>
      <c r="M57" s="287">
        <f>IF(C57="","",COUNTIF(D57:J57,"休"))</f>
        <v>0</v>
      </c>
      <c r="N57" s="288" t="str">
        <f>IF(K57&lt;1,"対象外",IF(C57="","",IFERROR(ROUND(M57/K57,3),"")))</f>
        <v>対象外</v>
      </c>
      <c r="O57" s="384"/>
      <c r="P57" s="252"/>
      <c r="Q57" s="252">
        <f t="shared" si="13"/>
        <v>0</v>
      </c>
      <c r="R57" s="252">
        <f t="shared" si="14"/>
        <v>0</v>
      </c>
      <c r="S57" s="250"/>
      <c r="T57" s="281" t="s">
        <v>223</v>
      </c>
      <c r="U57" s="282"/>
      <c r="V57" s="283"/>
      <c r="W57" s="283"/>
      <c r="X57" s="283"/>
      <c r="Y57" s="283"/>
      <c r="Z57" s="283"/>
      <c r="AA57" s="284"/>
      <c r="AB57" s="285">
        <f>IF(T57="","",COUNT($U$53:$AA$53)-AC57)</f>
        <v>0</v>
      </c>
      <c r="AC57" s="286">
        <f>IF(T57="","",AH57+AI57)</f>
        <v>0</v>
      </c>
      <c r="AD57" s="287">
        <f>IF(T57="","",COUNTIF(U57:AA57,"休"))</f>
        <v>0</v>
      </c>
      <c r="AE57" s="288" t="str">
        <f>IF(AB57&lt;1,"対象外",IF(T57="","",IFERROR(ROUND(AD57/AB57,3),"")))</f>
        <v>対象外</v>
      </c>
      <c r="AF57" s="384"/>
      <c r="AG57" s="289"/>
      <c r="AH57" s="290">
        <f t="shared" si="16"/>
        <v>0</v>
      </c>
      <c r="AI57" s="290">
        <f t="shared" si="17"/>
        <v>0</v>
      </c>
      <c r="AL57" s="281" t="s">
        <v>223</v>
      </c>
      <c r="AM57" s="282"/>
      <c r="AN57" s="283"/>
      <c r="AO57" s="283"/>
      <c r="AP57" s="283"/>
      <c r="AQ57" s="283"/>
      <c r="AR57" s="283"/>
      <c r="AS57" s="284"/>
      <c r="AT57" s="285">
        <f>IF(AL57="","",COUNT($AM$53:$AS$53)-AU57)</f>
        <v>0</v>
      </c>
      <c r="AU57" s="286">
        <f>IF(AL57="","",AZ57+BA57)</f>
        <v>0</v>
      </c>
      <c r="AV57" s="287">
        <f>IF(AL57="","",COUNTIF(AM57:AS57,"休"))</f>
        <v>0</v>
      </c>
      <c r="AW57" s="288" t="str">
        <f>IF(AT57&lt;7,"対象外",IF(AL57="","",IFERROR(ROUND(AV57/AT57,3),"")))</f>
        <v>対象外</v>
      </c>
      <c r="AX57" s="384"/>
      <c r="AY57" s="289"/>
      <c r="AZ57" s="257">
        <f t="shared" si="19"/>
        <v>0</v>
      </c>
      <c r="BA57" s="257">
        <f t="shared" si="20"/>
        <v>0</v>
      </c>
      <c r="BC57" s="281" t="s">
        <v>223</v>
      </c>
      <c r="BD57" s="282"/>
      <c r="BE57" s="283"/>
      <c r="BF57" s="283"/>
      <c r="BG57" s="283"/>
      <c r="BH57" s="283"/>
      <c r="BI57" s="283"/>
      <c r="BJ57" s="284"/>
      <c r="BK57" s="285">
        <f>IF(BC57="","",COUNT($BD$53:$BJ$53)-BL57)</f>
        <v>0</v>
      </c>
      <c r="BL57" s="286">
        <f>IF(BC57="","",BQ57+BR57)</f>
        <v>0</v>
      </c>
      <c r="BM57" s="287">
        <f>IF(BC57="","",COUNTIF(BD57:BJ57,"休"))</f>
        <v>0</v>
      </c>
      <c r="BN57" s="288" t="str">
        <f>IF(BK57&lt;7,"対象外",IF(BC57="","",IFERROR(ROUND(BM57/BK57,3),"")))</f>
        <v>対象外</v>
      </c>
      <c r="BO57" s="384"/>
      <c r="BP57" s="289"/>
      <c r="BQ57" s="257">
        <f t="shared" si="22"/>
        <v>0</v>
      </c>
      <c r="BR57" s="257">
        <f t="shared" si="23"/>
        <v>0</v>
      </c>
      <c r="BU57" s="281" t="s">
        <v>223</v>
      </c>
      <c r="BV57" s="282"/>
      <c r="BW57" s="283"/>
      <c r="BX57" s="283"/>
      <c r="BY57" s="283"/>
      <c r="BZ57" s="283"/>
      <c r="CA57" s="283"/>
      <c r="CB57" s="284"/>
      <c r="CC57" s="285">
        <f>IF(BU57="","",COUNT($BV$53:$CB$53)-CD57)</f>
        <v>0</v>
      </c>
      <c r="CD57" s="286">
        <f>IF(BU57="","",CI57+CJ57)</f>
        <v>0</v>
      </c>
      <c r="CE57" s="287">
        <f>IF(BU57="","",COUNTIF(BV57:CB57,"休"))</f>
        <v>0</v>
      </c>
      <c r="CF57" s="288" t="str">
        <f>IF(CC57&lt;7,"対象外",IF(BU57="","",IFERROR(ROUND(CE57/CC57,3),"")))</f>
        <v>対象外</v>
      </c>
      <c r="CG57" s="384"/>
      <c r="CH57" s="289"/>
      <c r="CI57" s="257">
        <f t="shared" si="25"/>
        <v>0</v>
      </c>
      <c r="CJ57" s="257">
        <f t="shared" si="26"/>
        <v>0</v>
      </c>
      <c r="CK57" s="289"/>
      <c r="CL57" s="281" t="s">
        <v>223</v>
      </c>
      <c r="CM57" s="282"/>
      <c r="CN57" s="283"/>
      <c r="CO57" s="283"/>
      <c r="CP57" s="283"/>
      <c r="CQ57" s="283"/>
      <c r="CR57" s="283"/>
      <c r="CS57" s="284"/>
      <c r="CT57" s="285">
        <f>IF(CL57="","",COUNT($CM$53:$CS$53)-CU57)</f>
        <v>0</v>
      </c>
      <c r="CU57" s="286">
        <f>IF(CL57="","",CZ57+DA57)</f>
        <v>0</v>
      </c>
      <c r="CV57" s="287">
        <f>IF(CL57="","",COUNTIF(CM57:CS57,"休"))</f>
        <v>0</v>
      </c>
      <c r="CW57" s="288" t="str">
        <f>IF(CT57&lt;7,"対象外",IF(CL57="","",IFERROR(ROUND(CV57/CT57,3),"")))</f>
        <v>対象外</v>
      </c>
      <c r="CX57" s="384"/>
      <c r="CY57" s="289"/>
      <c r="CZ57" s="255">
        <f t="shared" si="28"/>
        <v>0</v>
      </c>
      <c r="DA57" s="255">
        <f t="shared" si="29"/>
        <v>0</v>
      </c>
    </row>
    <row r="58" spans="1:105" ht="14.25" customHeight="1" x14ac:dyDescent="0.15">
      <c r="A58" s="250"/>
      <c r="B58" s="250"/>
      <c r="C58" s="281" t="s">
        <v>224</v>
      </c>
      <c r="D58" s="282"/>
      <c r="E58" s="283"/>
      <c r="F58" s="283"/>
      <c r="G58" s="283"/>
      <c r="H58" s="283"/>
      <c r="I58" s="283"/>
      <c r="J58" s="284"/>
      <c r="K58" s="285">
        <f>IF(C58="","",COUNT($D$53:$J$53)-L58)</f>
        <v>0</v>
      </c>
      <c r="L58" s="286">
        <f t="shared" ref="L58:L60" si="94">IF(C58="","",Q58+R58)</f>
        <v>0</v>
      </c>
      <c r="M58" s="287">
        <f t="shared" ref="M58:M60" si="95">IF(C58="","",COUNTIF(D58:J58,"休"))</f>
        <v>0</v>
      </c>
      <c r="N58" s="288" t="str">
        <f>IF(K58&lt;1,"対象外",IF(C58="","",IFERROR(ROUND(M58/K58,3),"")))</f>
        <v>対象外</v>
      </c>
      <c r="O58" s="384"/>
      <c r="P58" s="252"/>
      <c r="Q58" s="252">
        <f t="shared" si="13"/>
        <v>0</v>
      </c>
      <c r="R58" s="252">
        <f t="shared" si="14"/>
        <v>0</v>
      </c>
      <c r="S58" s="250"/>
      <c r="T58" s="281" t="s">
        <v>224</v>
      </c>
      <c r="U58" s="282"/>
      <c r="V58" s="283"/>
      <c r="W58" s="283"/>
      <c r="X58" s="283"/>
      <c r="Y58" s="283"/>
      <c r="Z58" s="283"/>
      <c r="AA58" s="284"/>
      <c r="AB58" s="285">
        <f>IF(T58="","",COUNT($U$53:$AA$53)-AC58)</f>
        <v>0</v>
      </c>
      <c r="AC58" s="286">
        <f>IF(T58="","",AH58+AI58)</f>
        <v>0</v>
      </c>
      <c r="AD58" s="287">
        <f t="shared" ref="AD58:AD60" si="96">IF(T58="","",COUNTIF(U58:AA58,"休"))</f>
        <v>0</v>
      </c>
      <c r="AE58" s="288" t="str">
        <f>IF(AB58&lt;1,"対象外",IF(T58="","",IFERROR(ROUND(AD58/AB58,3),"")))</f>
        <v>対象外</v>
      </c>
      <c r="AF58" s="384"/>
      <c r="AG58" s="250"/>
      <c r="AH58" s="290">
        <f t="shared" si="16"/>
        <v>0</v>
      </c>
      <c r="AI58" s="290">
        <f t="shared" si="17"/>
        <v>0</v>
      </c>
      <c r="AL58" s="281" t="s">
        <v>224</v>
      </c>
      <c r="AM58" s="282"/>
      <c r="AN58" s="283"/>
      <c r="AO58" s="283"/>
      <c r="AP58" s="283"/>
      <c r="AQ58" s="283"/>
      <c r="AR58" s="283"/>
      <c r="AS58" s="284"/>
      <c r="AT58" s="285">
        <f>IF(AL58="","",COUNT($AM$53:$AS$53)-AU58)</f>
        <v>0</v>
      </c>
      <c r="AU58" s="286">
        <f>IF(AL58="","",AZ58+BA58)</f>
        <v>0</v>
      </c>
      <c r="AV58" s="287">
        <f t="shared" ref="AV58:AV60" si="97">IF(AL58="","",COUNTIF(AM58:AS58,"休"))</f>
        <v>0</v>
      </c>
      <c r="AW58" s="288" t="str">
        <f>IF(AT58&lt;7,"対象外",IF(AL58="","",IFERROR(ROUND(AV58/AT58,3),"")))</f>
        <v>対象外</v>
      </c>
      <c r="AX58" s="384"/>
      <c r="AY58" s="250"/>
      <c r="AZ58" s="257">
        <f t="shared" si="19"/>
        <v>0</v>
      </c>
      <c r="BA58" s="257">
        <f t="shared" si="20"/>
        <v>0</v>
      </c>
      <c r="BC58" s="281" t="s">
        <v>224</v>
      </c>
      <c r="BD58" s="282"/>
      <c r="BE58" s="283"/>
      <c r="BF58" s="283"/>
      <c r="BG58" s="283"/>
      <c r="BH58" s="283"/>
      <c r="BI58" s="283"/>
      <c r="BJ58" s="284"/>
      <c r="BK58" s="285">
        <f>IF(BC58="","",COUNT($BD$53:$BJ$53)-BL58)</f>
        <v>0</v>
      </c>
      <c r="BL58" s="286">
        <f>IF(BC58="","",BQ58+BR58)</f>
        <v>0</v>
      </c>
      <c r="BM58" s="287">
        <f t="shared" ref="BM58:BM60" si="98">IF(BC58="","",COUNTIF(BD58:BJ58,"休"))</f>
        <v>0</v>
      </c>
      <c r="BN58" s="288" t="str">
        <f>IF(BK58&lt;7,"対象外",IF(BC58="","",IFERROR(ROUND(BM58/BK58,3),"")))</f>
        <v>対象外</v>
      </c>
      <c r="BO58" s="384"/>
      <c r="BP58" s="250"/>
      <c r="BQ58" s="257">
        <f t="shared" si="22"/>
        <v>0</v>
      </c>
      <c r="BR58" s="257">
        <f t="shared" si="23"/>
        <v>0</v>
      </c>
      <c r="BU58" s="281" t="s">
        <v>224</v>
      </c>
      <c r="BV58" s="282"/>
      <c r="BW58" s="283"/>
      <c r="BX58" s="283"/>
      <c r="BY58" s="283"/>
      <c r="BZ58" s="283"/>
      <c r="CA58" s="283"/>
      <c r="CB58" s="284"/>
      <c r="CC58" s="285">
        <f>IF(BU58="","",COUNT($BV$53:$CB$53)-CD58)</f>
        <v>0</v>
      </c>
      <c r="CD58" s="286">
        <f>IF(BU58="","",CI58+CJ58)</f>
        <v>0</v>
      </c>
      <c r="CE58" s="287">
        <f t="shared" ref="CE58:CE59" si="99">IF(BU58="","",COUNTIF(BV58:CB58,"休"))</f>
        <v>0</v>
      </c>
      <c r="CF58" s="288" t="str">
        <f>IF(CC58&lt;7,"対象外",IF(BU58="","",IFERROR(ROUND(CE58/CC58,3),"")))</f>
        <v>対象外</v>
      </c>
      <c r="CG58" s="384"/>
      <c r="CH58" s="250"/>
      <c r="CI58" s="257">
        <f t="shared" si="25"/>
        <v>0</v>
      </c>
      <c r="CJ58" s="257">
        <f t="shared" si="26"/>
        <v>0</v>
      </c>
      <c r="CK58" s="250"/>
      <c r="CL58" s="281" t="s">
        <v>224</v>
      </c>
      <c r="CM58" s="282"/>
      <c r="CN58" s="283"/>
      <c r="CO58" s="283"/>
      <c r="CP58" s="283"/>
      <c r="CQ58" s="283"/>
      <c r="CR58" s="283"/>
      <c r="CS58" s="284"/>
      <c r="CT58" s="285">
        <f>IF(CL58="","",COUNT($CM$53:$CS$53)-CU58)</f>
        <v>0</v>
      </c>
      <c r="CU58" s="286">
        <f>IF(CL58="","",CZ58+DA58)</f>
        <v>0</v>
      </c>
      <c r="CV58" s="287">
        <f t="shared" ref="CV58:CV60" si="100">IF(CL58="","",COUNTIF(CM58:CS58,"休"))</f>
        <v>0</v>
      </c>
      <c r="CW58" s="288" t="str">
        <f>IF(CT58&lt;7,"対象外",IF(CL58="","",IFERROR(ROUND(CV58/CT58,3),"")))</f>
        <v>対象外</v>
      </c>
      <c r="CX58" s="384"/>
      <c r="CZ58" s="255">
        <f t="shared" si="28"/>
        <v>0</v>
      </c>
      <c r="DA58" s="255">
        <f t="shared" si="29"/>
        <v>0</v>
      </c>
    </row>
    <row r="59" spans="1:105" ht="14.25" customHeight="1" x14ac:dyDescent="0.15">
      <c r="A59" s="250"/>
      <c r="B59" s="250"/>
      <c r="C59" s="281" t="s">
        <v>225</v>
      </c>
      <c r="D59" s="282"/>
      <c r="E59" s="283"/>
      <c r="F59" s="283"/>
      <c r="G59" s="283"/>
      <c r="H59" s="283"/>
      <c r="I59" s="283"/>
      <c r="J59" s="284"/>
      <c r="K59" s="285">
        <f>IF(C59="","",COUNT($D$53:$J$53)-L59)</f>
        <v>0</v>
      </c>
      <c r="L59" s="286">
        <f t="shared" si="94"/>
        <v>0</v>
      </c>
      <c r="M59" s="287">
        <f t="shared" si="95"/>
        <v>0</v>
      </c>
      <c r="N59" s="288" t="str">
        <f>IF(K59&lt;1,"対象外",IF(C59="","",IFERROR(ROUND(M59/K59,3),"")))</f>
        <v>対象外</v>
      </c>
      <c r="O59" s="384"/>
      <c r="P59" s="252"/>
      <c r="Q59" s="252">
        <f t="shared" si="13"/>
        <v>0</v>
      </c>
      <c r="R59" s="252">
        <f t="shared" si="14"/>
        <v>0</v>
      </c>
      <c r="S59" s="250"/>
      <c r="T59" s="281" t="s">
        <v>225</v>
      </c>
      <c r="U59" s="282"/>
      <c r="V59" s="283"/>
      <c r="W59" s="283"/>
      <c r="X59" s="283"/>
      <c r="Y59" s="283"/>
      <c r="Z59" s="283"/>
      <c r="AA59" s="284"/>
      <c r="AB59" s="285">
        <f>IF(T59="","",COUNT($U$53:$AA$53)-AC59)</f>
        <v>0</v>
      </c>
      <c r="AC59" s="286">
        <f>IF(T59="","",AH59+AI59)</f>
        <v>0</v>
      </c>
      <c r="AD59" s="287">
        <f t="shared" si="96"/>
        <v>0</v>
      </c>
      <c r="AE59" s="288" t="str">
        <f>IF(AB59&lt;1,"対象外",IF(T59="","",IFERROR(ROUND(AD59/AB59,3),"")))</f>
        <v>対象外</v>
      </c>
      <c r="AF59" s="384"/>
      <c r="AG59" s="289"/>
      <c r="AH59" s="290">
        <f t="shared" si="16"/>
        <v>0</v>
      </c>
      <c r="AI59" s="290">
        <f t="shared" si="17"/>
        <v>0</v>
      </c>
      <c r="AL59" s="281" t="s">
        <v>225</v>
      </c>
      <c r="AM59" s="282"/>
      <c r="AN59" s="283"/>
      <c r="AO59" s="283"/>
      <c r="AP59" s="283"/>
      <c r="AQ59" s="283"/>
      <c r="AR59" s="283"/>
      <c r="AS59" s="284"/>
      <c r="AT59" s="285">
        <f>IF(AL59="","",COUNT($AM$53:$AS$53)-AU59)</f>
        <v>0</v>
      </c>
      <c r="AU59" s="286">
        <f>IF(AL59="","",AZ59+BA59)</f>
        <v>0</v>
      </c>
      <c r="AV59" s="287">
        <f t="shared" si="97"/>
        <v>0</v>
      </c>
      <c r="AW59" s="288" t="str">
        <f>IF(AT59&lt;7,"対象外",IF(AL59="","",IFERROR(ROUND(AV59/AT59,3),"")))</f>
        <v>対象外</v>
      </c>
      <c r="AX59" s="384"/>
      <c r="AY59" s="289"/>
      <c r="AZ59" s="257">
        <f t="shared" si="19"/>
        <v>0</v>
      </c>
      <c r="BA59" s="257">
        <f t="shared" si="20"/>
        <v>0</v>
      </c>
      <c r="BC59" s="281" t="s">
        <v>225</v>
      </c>
      <c r="BD59" s="282"/>
      <c r="BE59" s="283"/>
      <c r="BF59" s="283"/>
      <c r="BG59" s="283"/>
      <c r="BH59" s="283"/>
      <c r="BI59" s="283"/>
      <c r="BJ59" s="284"/>
      <c r="BK59" s="285">
        <f>IF(BC59="","",COUNT($BD$53:$BJ$53)-BL59)</f>
        <v>0</v>
      </c>
      <c r="BL59" s="286">
        <f>IF(BC59="","",BQ59+BR59)</f>
        <v>0</v>
      </c>
      <c r="BM59" s="287">
        <f t="shared" si="98"/>
        <v>0</v>
      </c>
      <c r="BN59" s="288" t="str">
        <f>IF(BK59&lt;7,"対象外",IF(BC59="","",IFERROR(ROUND(BM59/BK59,3),"")))</f>
        <v>対象外</v>
      </c>
      <c r="BO59" s="384"/>
      <c r="BP59" s="289"/>
      <c r="BQ59" s="257">
        <f t="shared" si="22"/>
        <v>0</v>
      </c>
      <c r="BR59" s="257">
        <f t="shared" si="23"/>
        <v>0</v>
      </c>
      <c r="BU59" s="281" t="s">
        <v>225</v>
      </c>
      <c r="BV59" s="282"/>
      <c r="BW59" s="283"/>
      <c r="BX59" s="283"/>
      <c r="BY59" s="283"/>
      <c r="BZ59" s="283"/>
      <c r="CA59" s="283"/>
      <c r="CB59" s="284"/>
      <c r="CC59" s="285">
        <f>IF(BU59="","",COUNT($BV$53:$CB$53)-CD59)</f>
        <v>0</v>
      </c>
      <c r="CD59" s="286">
        <f>IF(BU59="","",CI59+CJ59)</f>
        <v>0</v>
      </c>
      <c r="CE59" s="287">
        <f t="shared" si="99"/>
        <v>0</v>
      </c>
      <c r="CF59" s="288" t="str">
        <f>IF(CC59&lt;7,"対象外",IF(BU59="","",IFERROR(ROUND(CE59/CC59,3),"")))</f>
        <v>対象外</v>
      </c>
      <c r="CG59" s="384"/>
      <c r="CH59" s="289"/>
      <c r="CI59" s="257">
        <f t="shared" si="25"/>
        <v>0</v>
      </c>
      <c r="CJ59" s="257">
        <f t="shared" si="26"/>
        <v>0</v>
      </c>
      <c r="CK59" s="289"/>
      <c r="CL59" s="281" t="s">
        <v>225</v>
      </c>
      <c r="CM59" s="282"/>
      <c r="CN59" s="283"/>
      <c r="CO59" s="283"/>
      <c r="CP59" s="283"/>
      <c r="CQ59" s="283"/>
      <c r="CR59" s="283"/>
      <c r="CS59" s="284"/>
      <c r="CT59" s="285">
        <f>IF(CL59="","",COUNT($CM$53:$CS$53)-CU59)</f>
        <v>0</v>
      </c>
      <c r="CU59" s="286">
        <f>IF(CL59="","",CZ59+DA59)</f>
        <v>0</v>
      </c>
      <c r="CV59" s="287">
        <f t="shared" si="100"/>
        <v>0</v>
      </c>
      <c r="CW59" s="288" t="str">
        <f>IF(CT59&lt;7,"対象外",IF(CL59="","",IFERROR(ROUND(CV59/CT59,3),"")))</f>
        <v>対象外</v>
      </c>
      <c r="CX59" s="384"/>
      <c r="CY59" s="289"/>
      <c r="CZ59" s="255">
        <f t="shared" si="28"/>
        <v>0</v>
      </c>
      <c r="DA59" s="255">
        <f t="shared" si="29"/>
        <v>0</v>
      </c>
    </row>
    <row r="60" spans="1:105" ht="14.25" customHeight="1" x14ac:dyDescent="0.15">
      <c r="A60" s="250"/>
      <c r="B60" s="250"/>
      <c r="C60" s="291" t="s">
        <v>226</v>
      </c>
      <c r="D60" s="292"/>
      <c r="E60" s="293"/>
      <c r="F60" s="293"/>
      <c r="G60" s="293"/>
      <c r="H60" s="293"/>
      <c r="I60" s="293"/>
      <c r="J60" s="294"/>
      <c r="K60" s="292">
        <f>IF(C60="","",COUNT($D$53:$J$53)-L60)</f>
        <v>0</v>
      </c>
      <c r="L60" s="295">
        <f t="shared" si="94"/>
        <v>0</v>
      </c>
      <c r="M60" s="296">
        <f t="shared" si="95"/>
        <v>0</v>
      </c>
      <c r="N60" s="297" t="str">
        <f>IF(K60&lt;1,"対象外",IF(C60="","",IFERROR(ROUND(M60/K60,3),"")))</f>
        <v>対象外</v>
      </c>
      <c r="O60" s="384"/>
      <c r="P60" s="252"/>
      <c r="Q60" s="252">
        <f t="shared" si="13"/>
        <v>0</v>
      </c>
      <c r="R60" s="252">
        <f t="shared" si="14"/>
        <v>0</v>
      </c>
      <c r="S60" s="250"/>
      <c r="T60" s="291" t="s">
        <v>226</v>
      </c>
      <c r="U60" s="292"/>
      <c r="V60" s="293"/>
      <c r="W60" s="293"/>
      <c r="X60" s="293"/>
      <c r="Y60" s="293"/>
      <c r="Z60" s="293"/>
      <c r="AA60" s="294"/>
      <c r="AB60" s="292">
        <f>IF(T60="","",COUNT($U$53:$AA$53)-AC60)</f>
        <v>0</v>
      </c>
      <c r="AC60" s="295">
        <f>IF(T60="","",AH60+AI60)</f>
        <v>0</v>
      </c>
      <c r="AD60" s="296">
        <f t="shared" si="96"/>
        <v>0</v>
      </c>
      <c r="AE60" s="297" t="str">
        <f>IF(AB60&lt;1,"対象外",IF(T60="","",IFERROR(ROUND(AD60/AB60,3),"")))</f>
        <v>対象外</v>
      </c>
      <c r="AF60" s="384"/>
      <c r="AG60" s="250"/>
      <c r="AH60" s="290">
        <f t="shared" si="16"/>
        <v>0</v>
      </c>
      <c r="AI60" s="290">
        <f t="shared" si="17"/>
        <v>0</v>
      </c>
      <c r="AL60" s="291" t="s">
        <v>226</v>
      </c>
      <c r="AM60" s="292"/>
      <c r="AN60" s="293"/>
      <c r="AO60" s="293"/>
      <c r="AP60" s="293"/>
      <c r="AQ60" s="293"/>
      <c r="AR60" s="293"/>
      <c r="AS60" s="294"/>
      <c r="AT60" s="292">
        <f>IF(AL60="","",COUNT($AM$53:$AS$53)-AU60)</f>
        <v>0</v>
      </c>
      <c r="AU60" s="295">
        <f>IF(AL60="","",AZ60+BA60)</f>
        <v>0</v>
      </c>
      <c r="AV60" s="296">
        <f t="shared" si="97"/>
        <v>0</v>
      </c>
      <c r="AW60" s="297" t="str">
        <f>IF(AT60&lt;7,"対象外",IF(AL60="","",IFERROR(ROUND(AV60/AT60,3),"")))</f>
        <v>対象外</v>
      </c>
      <c r="AX60" s="384"/>
      <c r="AY60" s="250"/>
      <c r="AZ60" s="257">
        <f t="shared" si="19"/>
        <v>0</v>
      </c>
      <c r="BA60" s="257">
        <f t="shared" si="20"/>
        <v>0</v>
      </c>
      <c r="BC60" s="291" t="s">
        <v>226</v>
      </c>
      <c r="BD60" s="292"/>
      <c r="BE60" s="293"/>
      <c r="BF60" s="293"/>
      <c r="BG60" s="293"/>
      <c r="BH60" s="293"/>
      <c r="BI60" s="293"/>
      <c r="BJ60" s="294"/>
      <c r="BK60" s="292">
        <f>IF(BC60="","",COUNT($BD$53:$BJ$53)-BL60)</f>
        <v>0</v>
      </c>
      <c r="BL60" s="295">
        <f>IF(BC60="","",BQ60+BR60)</f>
        <v>0</v>
      </c>
      <c r="BM60" s="296">
        <f t="shared" si="98"/>
        <v>0</v>
      </c>
      <c r="BN60" s="297" t="str">
        <f>IF(BK60&lt;7,"対象外",IF(BC60="","",IFERROR(ROUND(BM60/BK60,3),"")))</f>
        <v>対象外</v>
      </c>
      <c r="BO60" s="384"/>
      <c r="BP60" s="250"/>
      <c r="BQ60" s="257">
        <f t="shared" si="22"/>
        <v>0</v>
      </c>
      <c r="BR60" s="257">
        <f t="shared" si="23"/>
        <v>0</v>
      </c>
      <c r="BU60" s="291" t="s">
        <v>226</v>
      </c>
      <c r="BV60" s="292"/>
      <c r="BW60" s="293"/>
      <c r="BX60" s="293"/>
      <c r="BY60" s="293"/>
      <c r="BZ60" s="293"/>
      <c r="CA60" s="293"/>
      <c r="CB60" s="294"/>
      <c r="CC60" s="292">
        <f>IF(BU60="","",COUNT($BV$53:$CB$53)-CD60)</f>
        <v>0</v>
      </c>
      <c r="CD60" s="295">
        <f>IF(BU60="","",CI60+CJ60)</f>
        <v>0</v>
      </c>
      <c r="CE60" s="296">
        <f>IF(BU60="","",COUNTIF(BV60:CB60,"休"))</f>
        <v>0</v>
      </c>
      <c r="CF60" s="297" t="str">
        <f>IF(CC60&lt;7,"対象外",IF(BU60="","",IFERROR(ROUND(CE60/CC60,3),"")))</f>
        <v>対象外</v>
      </c>
      <c r="CG60" s="384"/>
      <c r="CH60" s="250"/>
      <c r="CI60" s="257">
        <f t="shared" si="25"/>
        <v>0</v>
      </c>
      <c r="CJ60" s="257">
        <f t="shared" si="26"/>
        <v>0</v>
      </c>
      <c r="CK60" s="250"/>
      <c r="CL60" s="291" t="s">
        <v>226</v>
      </c>
      <c r="CM60" s="292"/>
      <c r="CN60" s="293"/>
      <c r="CO60" s="293"/>
      <c r="CP60" s="293"/>
      <c r="CQ60" s="293"/>
      <c r="CR60" s="293"/>
      <c r="CS60" s="294"/>
      <c r="CT60" s="292">
        <f>IF(CL60="","",COUNT($CM$53:$CS$53)-CU60)</f>
        <v>0</v>
      </c>
      <c r="CU60" s="295">
        <f>IF(CL60="","",CZ60+DA60)</f>
        <v>0</v>
      </c>
      <c r="CV60" s="296">
        <f t="shared" si="100"/>
        <v>0</v>
      </c>
      <c r="CW60" s="297" t="str">
        <f>IF(CT60&lt;7,"対象外",IF(CL60="","",IFERROR(ROUND(CV60/CT60,3),"")))</f>
        <v>対象外</v>
      </c>
      <c r="CX60" s="384"/>
      <c r="CZ60" s="255">
        <f t="shared" si="28"/>
        <v>0</v>
      </c>
      <c r="DA60" s="255">
        <f t="shared" si="29"/>
        <v>0</v>
      </c>
    </row>
    <row r="61" spans="1:105" ht="14.25" customHeight="1" x14ac:dyDescent="0.15">
      <c r="A61" s="250"/>
      <c r="B61" s="250"/>
      <c r="C61" s="379" t="s">
        <v>78</v>
      </c>
      <c r="D61" s="381"/>
      <c r="E61" s="371"/>
      <c r="F61" s="371"/>
      <c r="G61" s="371"/>
      <c r="H61" s="371"/>
      <c r="I61" s="371"/>
      <c r="J61" s="398"/>
      <c r="K61" s="373"/>
      <c r="L61" s="374"/>
      <c r="M61" s="374"/>
      <c r="N61" s="375"/>
      <c r="O61" s="384"/>
      <c r="P61" s="252"/>
      <c r="Q61" s="252">
        <f t="shared" si="13"/>
        <v>0</v>
      </c>
      <c r="R61" s="252">
        <f t="shared" si="14"/>
        <v>0</v>
      </c>
      <c r="S61" s="250"/>
      <c r="T61" s="379" t="s">
        <v>78</v>
      </c>
      <c r="U61" s="381"/>
      <c r="V61" s="371"/>
      <c r="W61" s="371"/>
      <c r="X61" s="371"/>
      <c r="Y61" s="371"/>
      <c r="Z61" s="371"/>
      <c r="AA61" s="398"/>
      <c r="AB61" s="373"/>
      <c r="AC61" s="374"/>
      <c r="AD61" s="374"/>
      <c r="AE61" s="375"/>
      <c r="AF61" s="384"/>
      <c r="AG61" s="250"/>
      <c r="AH61" s="290">
        <f t="shared" si="16"/>
        <v>0</v>
      </c>
      <c r="AI61" s="290">
        <f t="shared" si="17"/>
        <v>0</v>
      </c>
      <c r="AL61" s="379" t="s">
        <v>78</v>
      </c>
      <c r="AM61" s="381"/>
      <c r="AN61" s="371"/>
      <c r="AO61" s="371"/>
      <c r="AP61" s="371"/>
      <c r="AQ61" s="371"/>
      <c r="AR61" s="371"/>
      <c r="AS61" s="398"/>
      <c r="AT61" s="373"/>
      <c r="AU61" s="374"/>
      <c r="AV61" s="374"/>
      <c r="AW61" s="375"/>
      <c r="AX61" s="384"/>
      <c r="AY61" s="250"/>
      <c r="AZ61" s="257">
        <f t="shared" si="19"/>
        <v>0</v>
      </c>
      <c r="BA61" s="257">
        <f t="shared" si="20"/>
        <v>0</v>
      </c>
      <c r="BC61" s="379" t="s">
        <v>78</v>
      </c>
      <c r="BD61" s="381"/>
      <c r="BE61" s="371"/>
      <c r="BF61" s="371"/>
      <c r="BG61" s="371"/>
      <c r="BH61" s="371"/>
      <c r="BI61" s="371"/>
      <c r="BJ61" s="398"/>
      <c r="BK61" s="373"/>
      <c r="BL61" s="374"/>
      <c r="BM61" s="374"/>
      <c r="BN61" s="375"/>
      <c r="BO61" s="384"/>
      <c r="BP61" s="250"/>
      <c r="BQ61" s="257">
        <f t="shared" si="22"/>
        <v>0</v>
      </c>
      <c r="BR61" s="257">
        <f t="shared" si="23"/>
        <v>0</v>
      </c>
      <c r="BU61" s="379" t="s">
        <v>78</v>
      </c>
      <c r="BV61" s="381"/>
      <c r="BW61" s="371"/>
      <c r="BX61" s="371"/>
      <c r="BY61" s="371"/>
      <c r="BZ61" s="371"/>
      <c r="CA61" s="371"/>
      <c r="CB61" s="398"/>
      <c r="CC61" s="373"/>
      <c r="CD61" s="374"/>
      <c r="CE61" s="374"/>
      <c r="CF61" s="375"/>
      <c r="CG61" s="384"/>
      <c r="CH61" s="250"/>
      <c r="CI61" s="257">
        <f t="shared" si="25"/>
        <v>0</v>
      </c>
      <c r="CJ61" s="257">
        <f t="shared" si="26"/>
        <v>0</v>
      </c>
      <c r="CK61" s="250"/>
      <c r="CL61" s="379" t="s">
        <v>78</v>
      </c>
      <c r="CM61" s="381"/>
      <c r="CN61" s="371"/>
      <c r="CO61" s="371"/>
      <c r="CP61" s="371"/>
      <c r="CQ61" s="371"/>
      <c r="CR61" s="371"/>
      <c r="CS61" s="398"/>
      <c r="CT61" s="373"/>
      <c r="CU61" s="374"/>
      <c r="CV61" s="374"/>
      <c r="CW61" s="375"/>
      <c r="CX61" s="384"/>
      <c r="CZ61" s="255">
        <f t="shared" si="28"/>
        <v>0</v>
      </c>
      <c r="DA61" s="255">
        <f t="shared" si="29"/>
        <v>0</v>
      </c>
    </row>
    <row r="62" spans="1:105" ht="14.25" customHeight="1" x14ac:dyDescent="0.15">
      <c r="A62" s="250"/>
      <c r="B62" s="250"/>
      <c r="C62" s="380"/>
      <c r="D62" s="382"/>
      <c r="E62" s="372"/>
      <c r="F62" s="372"/>
      <c r="G62" s="372"/>
      <c r="H62" s="372"/>
      <c r="I62" s="372"/>
      <c r="J62" s="399"/>
      <c r="K62" s="376"/>
      <c r="L62" s="377"/>
      <c r="M62" s="377"/>
      <c r="N62" s="378"/>
      <c r="O62" s="384"/>
      <c r="P62" s="252"/>
      <c r="Q62" s="252" t="str">
        <f t="shared" si="13"/>
        <v/>
      </c>
      <c r="R62" s="252" t="str">
        <f t="shared" si="14"/>
        <v/>
      </c>
      <c r="S62" s="250"/>
      <c r="T62" s="380"/>
      <c r="U62" s="382"/>
      <c r="V62" s="372"/>
      <c r="W62" s="372"/>
      <c r="X62" s="372"/>
      <c r="Y62" s="372"/>
      <c r="Z62" s="372"/>
      <c r="AA62" s="399"/>
      <c r="AB62" s="376"/>
      <c r="AC62" s="377"/>
      <c r="AD62" s="377"/>
      <c r="AE62" s="378"/>
      <c r="AF62" s="384"/>
      <c r="AG62" s="250"/>
      <c r="AH62" s="290" t="str">
        <f t="shared" si="16"/>
        <v/>
      </c>
      <c r="AI62" s="290" t="str">
        <f t="shared" si="17"/>
        <v/>
      </c>
      <c r="AL62" s="380"/>
      <c r="AM62" s="382"/>
      <c r="AN62" s="372"/>
      <c r="AO62" s="372"/>
      <c r="AP62" s="372"/>
      <c r="AQ62" s="372"/>
      <c r="AR62" s="372"/>
      <c r="AS62" s="399"/>
      <c r="AT62" s="376"/>
      <c r="AU62" s="377"/>
      <c r="AV62" s="377"/>
      <c r="AW62" s="378"/>
      <c r="AX62" s="384"/>
      <c r="AY62" s="250"/>
      <c r="AZ62" s="257" t="str">
        <f t="shared" si="19"/>
        <v/>
      </c>
      <c r="BA62" s="257" t="str">
        <f t="shared" si="20"/>
        <v/>
      </c>
      <c r="BC62" s="380"/>
      <c r="BD62" s="382"/>
      <c r="BE62" s="372"/>
      <c r="BF62" s="372"/>
      <c r="BG62" s="372"/>
      <c r="BH62" s="372"/>
      <c r="BI62" s="372"/>
      <c r="BJ62" s="399"/>
      <c r="BK62" s="376"/>
      <c r="BL62" s="377"/>
      <c r="BM62" s="377"/>
      <c r="BN62" s="378"/>
      <c r="BO62" s="384"/>
      <c r="BP62" s="250"/>
      <c r="BQ62" s="257" t="str">
        <f t="shared" si="22"/>
        <v/>
      </c>
      <c r="BR62" s="257" t="str">
        <f t="shared" si="23"/>
        <v/>
      </c>
      <c r="BU62" s="380"/>
      <c r="BV62" s="382"/>
      <c r="BW62" s="372"/>
      <c r="BX62" s="372"/>
      <c r="BY62" s="372"/>
      <c r="BZ62" s="372"/>
      <c r="CA62" s="372"/>
      <c r="CB62" s="399"/>
      <c r="CC62" s="376"/>
      <c r="CD62" s="377"/>
      <c r="CE62" s="377"/>
      <c r="CF62" s="378"/>
      <c r="CG62" s="384"/>
      <c r="CH62" s="250"/>
      <c r="CI62" s="257" t="str">
        <f t="shared" si="25"/>
        <v/>
      </c>
      <c r="CJ62" s="257" t="str">
        <f t="shared" si="26"/>
        <v/>
      </c>
      <c r="CK62" s="250"/>
      <c r="CL62" s="380"/>
      <c r="CM62" s="382"/>
      <c r="CN62" s="372"/>
      <c r="CO62" s="372"/>
      <c r="CP62" s="372"/>
      <c r="CQ62" s="372"/>
      <c r="CR62" s="372"/>
      <c r="CS62" s="399"/>
      <c r="CT62" s="376"/>
      <c r="CU62" s="377"/>
      <c r="CV62" s="377"/>
      <c r="CW62" s="378"/>
      <c r="CX62" s="384"/>
      <c r="CZ62" s="255" t="str">
        <f t="shared" si="28"/>
        <v/>
      </c>
      <c r="DA62" s="255" t="str">
        <f t="shared" si="29"/>
        <v/>
      </c>
    </row>
    <row r="63" spans="1:105" ht="14.25" customHeight="1" x14ac:dyDescent="0.15">
      <c r="A63" s="250"/>
      <c r="B63" s="250"/>
      <c r="C63" s="298" t="s">
        <v>223</v>
      </c>
      <c r="D63" s="285"/>
      <c r="E63" s="299"/>
      <c r="F63" s="299"/>
      <c r="G63" s="299"/>
      <c r="H63" s="299"/>
      <c r="I63" s="299"/>
      <c r="J63" s="300"/>
      <c r="K63" s="301">
        <f>IF(C63="","",COUNT($D$53:$J$53)-L63)</f>
        <v>0</v>
      </c>
      <c r="L63" s="302">
        <f t="shared" ref="L63:L65" si="101">IF(C63="","",Q63+R63)</f>
        <v>0</v>
      </c>
      <c r="M63" s="302">
        <f t="shared" ref="M63:M65" si="102">IF(C63="","",COUNTIF(D63:J63,"休"))</f>
        <v>0</v>
      </c>
      <c r="N63" s="303" t="str">
        <f>IF(K63&lt;1,"対象外",IF(C63="","",IFERROR(ROUND(M63/K63,3),"")))</f>
        <v>対象外</v>
      </c>
      <c r="O63" s="384"/>
      <c r="P63" s="252"/>
      <c r="Q63" s="252">
        <f t="shared" si="13"/>
        <v>0</v>
      </c>
      <c r="R63" s="252">
        <f t="shared" si="14"/>
        <v>0</v>
      </c>
      <c r="S63" s="250"/>
      <c r="T63" s="298" t="s">
        <v>223</v>
      </c>
      <c r="U63" s="285"/>
      <c r="V63" s="299"/>
      <c r="W63" s="299"/>
      <c r="X63" s="299"/>
      <c r="Y63" s="299"/>
      <c r="Z63" s="299"/>
      <c r="AA63" s="300"/>
      <c r="AB63" s="301">
        <f>IF(T63="","",COUNT($U$53:$AA$53)-AC63)</f>
        <v>0</v>
      </c>
      <c r="AC63" s="302">
        <f>IF(T63="","",AH63+AI63)</f>
        <v>0</v>
      </c>
      <c r="AD63" s="302">
        <f t="shared" ref="AD63:AD65" si="103">IF(T63="","",COUNTIF(U63:AA63,"休"))</f>
        <v>0</v>
      </c>
      <c r="AE63" s="303" t="str">
        <f>IF(AB63&lt;1,"対象外",IF(T63="","",IFERROR(ROUND(AD63/AB63,3),"")))</f>
        <v>対象外</v>
      </c>
      <c r="AF63" s="384"/>
      <c r="AG63" s="304"/>
      <c r="AH63" s="290">
        <f t="shared" si="16"/>
        <v>0</v>
      </c>
      <c r="AI63" s="290">
        <f t="shared" si="17"/>
        <v>0</v>
      </c>
      <c r="AL63" s="298" t="s">
        <v>223</v>
      </c>
      <c r="AM63" s="285"/>
      <c r="AN63" s="299"/>
      <c r="AO63" s="299"/>
      <c r="AP63" s="299"/>
      <c r="AQ63" s="299"/>
      <c r="AR63" s="299"/>
      <c r="AS63" s="300"/>
      <c r="AT63" s="301">
        <f>IF(AL63="","",COUNT($AM$53:$AS$53)-AU63)</f>
        <v>0</v>
      </c>
      <c r="AU63" s="302">
        <f>IF(AL63="","",AZ63+BA63)</f>
        <v>0</v>
      </c>
      <c r="AV63" s="302">
        <f t="shared" ref="AV63:AV65" si="104">IF(AL63="","",COUNTIF(AM63:AS63,"休"))</f>
        <v>0</v>
      </c>
      <c r="AW63" s="303" t="str">
        <f>IF(AT63&lt;7,"対象外",IF(AL63="","",IFERROR(ROUND(AV63/AT63,3),"")))</f>
        <v>対象外</v>
      </c>
      <c r="AX63" s="384"/>
      <c r="AY63" s="304"/>
      <c r="AZ63" s="257">
        <f t="shared" si="19"/>
        <v>0</v>
      </c>
      <c r="BA63" s="257">
        <f t="shared" si="20"/>
        <v>0</v>
      </c>
      <c r="BC63" s="298" t="s">
        <v>223</v>
      </c>
      <c r="BD63" s="285"/>
      <c r="BE63" s="299"/>
      <c r="BF63" s="299"/>
      <c r="BG63" s="299"/>
      <c r="BH63" s="299"/>
      <c r="BI63" s="299"/>
      <c r="BJ63" s="300"/>
      <c r="BK63" s="301">
        <f>IF(BC63="","",COUNT($BD$53:$BJ$53)-BL63)</f>
        <v>0</v>
      </c>
      <c r="BL63" s="302">
        <f>IF(BC63="","",BQ63+BR63)</f>
        <v>0</v>
      </c>
      <c r="BM63" s="302">
        <f t="shared" ref="BM63:BM65" si="105">IF(BC63="","",COUNTIF(BD63:BJ63,"休"))</f>
        <v>0</v>
      </c>
      <c r="BN63" s="303" t="str">
        <f>IF(BK63&lt;7,"対象外",IF(BC63="","",IFERROR(ROUND(BM63/BK63,3),"")))</f>
        <v>対象外</v>
      </c>
      <c r="BO63" s="384"/>
      <c r="BP63" s="304"/>
      <c r="BQ63" s="257">
        <f t="shared" si="22"/>
        <v>0</v>
      </c>
      <c r="BR63" s="257">
        <f t="shared" si="23"/>
        <v>0</v>
      </c>
      <c r="BU63" s="298" t="s">
        <v>223</v>
      </c>
      <c r="BV63" s="285"/>
      <c r="BW63" s="299"/>
      <c r="BX63" s="299"/>
      <c r="BY63" s="299"/>
      <c r="BZ63" s="299"/>
      <c r="CA63" s="299"/>
      <c r="CB63" s="300"/>
      <c r="CC63" s="301">
        <f>IF(BU63="","",COUNT($BV$53:$CB$53)-CD63)</f>
        <v>0</v>
      </c>
      <c r="CD63" s="302">
        <f>IF(BU63="","",CI63+CJ63)</f>
        <v>0</v>
      </c>
      <c r="CE63" s="302">
        <f t="shared" ref="CE63:CE65" si="106">IF(BU63="","",COUNTIF(BV63:CB63,"休"))</f>
        <v>0</v>
      </c>
      <c r="CF63" s="303" t="str">
        <f>IF(CC63&lt;7,"対象外",IF(BU63="","",IFERROR(ROUND(CE63/CC63,3),"")))</f>
        <v>対象外</v>
      </c>
      <c r="CG63" s="384"/>
      <c r="CH63" s="304"/>
      <c r="CI63" s="257">
        <f t="shared" si="25"/>
        <v>0</v>
      </c>
      <c r="CJ63" s="257">
        <f t="shared" si="26"/>
        <v>0</v>
      </c>
      <c r="CK63" s="250"/>
      <c r="CL63" s="298" t="s">
        <v>223</v>
      </c>
      <c r="CM63" s="285"/>
      <c r="CN63" s="299"/>
      <c r="CO63" s="299"/>
      <c r="CP63" s="299"/>
      <c r="CQ63" s="299"/>
      <c r="CR63" s="299"/>
      <c r="CS63" s="300"/>
      <c r="CT63" s="301">
        <f>IF(CL63="","",COUNT($CM$53:$CS$53)-CU63)</f>
        <v>0</v>
      </c>
      <c r="CU63" s="302">
        <f>IF(CL63="","",CZ63+DA63)</f>
        <v>0</v>
      </c>
      <c r="CV63" s="302">
        <f t="shared" ref="CV63:CV65" si="107">IF(CL63="","",COUNTIF(CM63:CS63,"休"))</f>
        <v>0</v>
      </c>
      <c r="CW63" s="303" t="str">
        <f>IF(CT63&lt;7,"対象外",IF(CL63="","",IFERROR(ROUND(CV63/CT63,3),"")))</f>
        <v>対象外</v>
      </c>
      <c r="CX63" s="384"/>
      <c r="CY63" s="304"/>
      <c r="CZ63" s="255">
        <f t="shared" si="28"/>
        <v>0</v>
      </c>
      <c r="DA63" s="255">
        <f t="shared" si="29"/>
        <v>0</v>
      </c>
    </row>
    <row r="64" spans="1:105" ht="14.25" customHeight="1" x14ac:dyDescent="0.15">
      <c r="A64" s="250"/>
      <c r="B64" s="250"/>
      <c r="C64" s="281" t="s">
        <v>224</v>
      </c>
      <c r="D64" s="282"/>
      <c r="E64" s="283"/>
      <c r="F64" s="283"/>
      <c r="G64" s="283"/>
      <c r="H64" s="283"/>
      <c r="I64" s="283"/>
      <c r="J64" s="284"/>
      <c r="K64" s="282">
        <f>IF(C64="","",COUNT($D$53:$J$53)-L64)</f>
        <v>0</v>
      </c>
      <c r="L64" s="306">
        <f t="shared" si="101"/>
        <v>0</v>
      </c>
      <c r="M64" s="306">
        <f t="shared" si="102"/>
        <v>0</v>
      </c>
      <c r="N64" s="307" t="str">
        <f>IF(K64&lt;1,"対象外",IF(C64="","",IFERROR(ROUND(M64/K64,3),"")))</f>
        <v>対象外</v>
      </c>
      <c r="O64" s="384"/>
      <c r="P64" s="252"/>
      <c r="Q64" s="252">
        <f t="shared" si="13"/>
        <v>0</v>
      </c>
      <c r="R64" s="252">
        <f t="shared" si="14"/>
        <v>0</v>
      </c>
      <c r="S64" s="250"/>
      <c r="T64" s="281" t="s">
        <v>224</v>
      </c>
      <c r="U64" s="282"/>
      <c r="V64" s="283"/>
      <c r="W64" s="283"/>
      <c r="X64" s="283"/>
      <c r="Y64" s="283"/>
      <c r="Z64" s="283"/>
      <c r="AA64" s="284"/>
      <c r="AB64" s="282">
        <f>IF(T64="","",COUNT($U$53:$AA$53)-AC64)</f>
        <v>0</v>
      </c>
      <c r="AC64" s="306">
        <f>IF(T64="","",AH64+AI64)</f>
        <v>0</v>
      </c>
      <c r="AD64" s="306">
        <f t="shared" si="103"/>
        <v>0</v>
      </c>
      <c r="AE64" s="307" t="str">
        <f>IF(AB64&lt;1,"対象外",IF(T64="","",IFERROR(ROUND(AD64/AB64,3),"")))</f>
        <v>対象外</v>
      </c>
      <c r="AF64" s="384"/>
      <c r="AG64" s="304"/>
      <c r="AH64" s="290">
        <f t="shared" si="16"/>
        <v>0</v>
      </c>
      <c r="AI64" s="290">
        <f t="shared" si="17"/>
        <v>0</v>
      </c>
      <c r="AL64" s="281" t="s">
        <v>224</v>
      </c>
      <c r="AM64" s="282"/>
      <c r="AN64" s="283"/>
      <c r="AO64" s="283"/>
      <c r="AP64" s="283"/>
      <c r="AQ64" s="283"/>
      <c r="AR64" s="283"/>
      <c r="AS64" s="284"/>
      <c r="AT64" s="282">
        <f>IF(AL64="","",COUNT($AM$53:$AS$53)-AU64)</f>
        <v>0</v>
      </c>
      <c r="AU64" s="306">
        <f>IF(AL64="","",AZ64+BA64)</f>
        <v>0</v>
      </c>
      <c r="AV64" s="306">
        <f t="shared" si="104"/>
        <v>0</v>
      </c>
      <c r="AW64" s="307" t="str">
        <f>IF(AT64&lt;7,"対象外",IF(AL64="","",IFERROR(ROUND(AV64/AT64,3),"")))</f>
        <v>対象外</v>
      </c>
      <c r="AX64" s="384"/>
      <c r="AY64" s="304"/>
      <c r="AZ64" s="257">
        <f t="shared" si="19"/>
        <v>0</v>
      </c>
      <c r="BA64" s="257">
        <f t="shared" si="20"/>
        <v>0</v>
      </c>
      <c r="BC64" s="281" t="s">
        <v>224</v>
      </c>
      <c r="BD64" s="282"/>
      <c r="BE64" s="283"/>
      <c r="BF64" s="283"/>
      <c r="BG64" s="283"/>
      <c r="BH64" s="283"/>
      <c r="BI64" s="283"/>
      <c r="BJ64" s="284"/>
      <c r="BK64" s="282">
        <f>IF(BC64="","",COUNT($BD$53:$BJ$53)-BL64)</f>
        <v>0</v>
      </c>
      <c r="BL64" s="306">
        <f>IF(BC64="","",BQ64+BR64)</f>
        <v>0</v>
      </c>
      <c r="BM64" s="306">
        <f t="shared" si="105"/>
        <v>0</v>
      </c>
      <c r="BN64" s="307" t="str">
        <f>IF(BK64&lt;7,"対象外",IF(BC64="","",IFERROR(ROUND(BM64/BK64,3),"")))</f>
        <v>対象外</v>
      </c>
      <c r="BO64" s="384"/>
      <c r="BP64" s="304"/>
      <c r="BQ64" s="257">
        <f t="shared" si="22"/>
        <v>0</v>
      </c>
      <c r="BR64" s="257">
        <f t="shared" si="23"/>
        <v>0</v>
      </c>
      <c r="BU64" s="281" t="s">
        <v>224</v>
      </c>
      <c r="BV64" s="282"/>
      <c r="BW64" s="283"/>
      <c r="BX64" s="283"/>
      <c r="BY64" s="283"/>
      <c r="BZ64" s="283"/>
      <c r="CA64" s="283"/>
      <c r="CB64" s="284"/>
      <c r="CC64" s="282">
        <f>IF(BU64="","",COUNT($BV$53:$CB$53)-CD64)</f>
        <v>0</v>
      </c>
      <c r="CD64" s="306">
        <f>IF(BU64="","",CI64+CJ64)</f>
        <v>0</v>
      </c>
      <c r="CE64" s="306">
        <f t="shared" si="106"/>
        <v>0</v>
      </c>
      <c r="CF64" s="307" t="str">
        <f>IF(CC64&lt;7,"対象外",IF(BU64="","",IFERROR(ROUND(CE64/CC64,3),"")))</f>
        <v>対象外</v>
      </c>
      <c r="CG64" s="384"/>
      <c r="CH64" s="304"/>
      <c r="CI64" s="257">
        <f t="shared" si="25"/>
        <v>0</v>
      </c>
      <c r="CJ64" s="257">
        <f t="shared" si="26"/>
        <v>0</v>
      </c>
      <c r="CK64" s="250"/>
      <c r="CL64" s="281" t="s">
        <v>224</v>
      </c>
      <c r="CM64" s="282"/>
      <c r="CN64" s="283"/>
      <c r="CO64" s="283"/>
      <c r="CP64" s="283"/>
      <c r="CQ64" s="283"/>
      <c r="CR64" s="283"/>
      <c r="CS64" s="284"/>
      <c r="CT64" s="282">
        <f>IF(CL64="","",COUNT($CM$53:$CS$53)-CU64)</f>
        <v>0</v>
      </c>
      <c r="CU64" s="306">
        <f>IF(CL64="","",CZ64+DA64)</f>
        <v>0</v>
      </c>
      <c r="CV64" s="306">
        <f t="shared" si="107"/>
        <v>0</v>
      </c>
      <c r="CW64" s="307" t="str">
        <f>IF(CT64&lt;7,"対象外",IF(CL64="","",IFERROR(ROUND(CV64/CT64,3),"")))</f>
        <v>対象外</v>
      </c>
      <c r="CX64" s="384"/>
      <c r="CY64" s="304"/>
      <c r="CZ64" s="255">
        <f t="shared" si="28"/>
        <v>0</v>
      </c>
      <c r="DA64" s="255">
        <f t="shared" si="29"/>
        <v>0</v>
      </c>
    </row>
    <row r="65" spans="1:105" ht="14.25" customHeight="1" x14ac:dyDescent="0.15">
      <c r="A65" s="250"/>
      <c r="B65" s="250"/>
      <c r="C65" s="281" t="s">
        <v>225</v>
      </c>
      <c r="D65" s="282"/>
      <c r="E65" s="283"/>
      <c r="F65" s="283"/>
      <c r="G65" s="283"/>
      <c r="H65" s="283"/>
      <c r="I65" s="283"/>
      <c r="J65" s="284"/>
      <c r="K65" s="282">
        <f>IF(C65="","",COUNT($D$53:$J$53)-L65)</f>
        <v>0</v>
      </c>
      <c r="L65" s="306">
        <f t="shared" si="101"/>
        <v>0</v>
      </c>
      <c r="M65" s="306">
        <f t="shared" si="102"/>
        <v>0</v>
      </c>
      <c r="N65" s="307" t="str">
        <f>IF(K65&lt;1,"対象外",IF(C65="","",IFERROR(ROUND(M65/K65,3),"")))</f>
        <v>対象外</v>
      </c>
      <c r="O65" s="384"/>
      <c r="P65" s="252"/>
      <c r="Q65" s="252">
        <f t="shared" si="13"/>
        <v>0</v>
      </c>
      <c r="R65" s="252">
        <f t="shared" si="14"/>
        <v>0</v>
      </c>
      <c r="S65" s="250"/>
      <c r="T65" s="281" t="s">
        <v>225</v>
      </c>
      <c r="U65" s="282"/>
      <c r="V65" s="283"/>
      <c r="W65" s="283"/>
      <c r="X65" s="283"/>
      <c r="Y65" s="283"/>
      <c r="Z65" s="283"/>
      <c r="AA65" s="284"/>
      <c r="AB65" s="282">
        <f>IF(T65="","",COUNT($U$53:$AA$53)-AC65)</f>
        <v>0</v>
      </c>
      <c r="AC65" s="306">
        <f>IF(T65="","",AH65+AI65)</f>
        <v>0</v>
      </c>
      <c r="AD65" s="306">
        <f t="shared" si="103"/>
        <v>0</v>
      </c>
      <c r="AE65" s="307" t="str">
        <f>IF(AB65&lt;1,"対象外",IF(T65="","",IFERROR(ROUND(AD65/AB65,3),"")))</f>
        <v>対象外</v>
      </c>
      <c r="AF65" s="384"/>
      <c r="AG65" s="304"/>
      <c r="AH65" s="290">
        <f t="shared" si="16"/>
        <v>0</v>
      </c>
      <c r="AI65" s="290">
        <f t="shared" si="17"/>
        <v>0</v>
      </c>
      <c r="AL65" s="281" t="s">
        <v>225</v>
      </c>
      <c r="AM65" s="282"/>
      <c r="AN65" s="283"/>
      <c r="AO65" s="283"/>
      <c r="AP65" s="283"/>
      <c r="AQ65" s="283"/>
      <c r="AR65" s="283"/>
      <c r="AS65" s="284"/>
      <c r="AT65" s="282">
        <f>IF(AL65="","",COUNT($AM$53:$AS$53)-AU65)</f>
        <v>0</v>
      </c>
      <c r="AU65" s="306">
        <f>IF(AL65="","",AZ65+BA65)</f>
        <v>0</v>
      </c>
      <c r="AV65" s="306">
        <f t="shared" si="104"/>
        <v>0</v>
      </c>
      <c r="AW65" s="307" t="str">
        <f>IF(AT65&lt;7,"対象外",IF(AL65="","",IFERROR(ROUND(AV65/AT65,3),"")))</f>
        <v>対象外</v>
      </c>
      <c r="AX65" s="384"/>
      <c r="AY65" s="304"/>
      <c r="AZ65" s="257">
        <f t="shared" si="19"/>
        <v>0</v>
      </c>
      <c r="BA65" s="257">
        <f t="shared" si="20"/>
        <v>0</v>
      </c>
      <c r="BC65" s="281" t="s">
        <v>225</v>
      </c>
      <c r="BD65" s="282"/>
      <c r="BE65" s="283"/>
      <c r="BF65" s="283"/>
      <c r="BG65" s="283"/>
      <c r="BH65" s="283"/>
      <c r="BI65" s="283"/>
      <c r="BJ65" s="284"/>
      <c r="BK65" s="282">
        <f>IF(BC65="","",COUNT($BD$53:$BJ$53)-BL65)</f>
        <v>0</v>
      </c>
      <c r="BL65" s="306">
        <f>IF(BC65="","",BQ65+BR65)</f>
        <v>0</v>
      </c>
      <c r="BM65" s="306">
        <f t="shared" si="105"/>
        <v>0</v>
      </c>
      <c r="BN65" s="307" t="str">
        <f>IF(BK65&lt;7,"対象外",IF(BC65="","",IFERROR(ROUND(BM65/BK65,3),"")))</f>
        <v>対象外</v>
      </c>
      <c r="BO65" s="384"/>
      <c r="BP65" s="304"/>
      <c r="BQ65" s="257">
        <f t="shared" si="22"/>
        <v>0</v>
      </c>
      <c r="BR65" s="257">
        <f t="shared" si="23"/>
        <v>0</v>
      </c>
      <c r="BU65" s="281" t="s">
        <v>225</v>
      </c>
      <c r="BV65" s="282"/>
      <c r="BW65" s="283"/>
      <c r="BX65" s="283"/>
      <c r="BY65" s="283"/>
      <c r="BZ65" s="283"/>
      <c r="CA65" s="283"/>
      <c r="CB65" s="284"/>
      <c r="CC65" s="282">
        <f>IF(BU65="","",COUNT($BV$53:$CB$53)-CD65)</f>
        <v>0</v>
      </c>
      <c r="CD65" s="306">
        <f>IF(BU65="","",CI65+CJ65)</f>
        <v>0</v>
      </c>
      <c r="CE65" s="306">
        <f t="shared" si="106"/>
        <v>0</v>
      </c>
      <c r="CF65" s="307" t="str">
        <f>IF(CC65&lt;7,"対象外",IF(BU65="","",IFERROR(ROUND(CE65/CC65,3),"")))</f>
        <v>対象外</v>
      </c>
      <c r="CG65" s="384"/>
      <c r="CH65" s="304"/>
      <c r="CI65" s="257">
        <f t="shared" si="25"/>
        <v>0</v>
      </c>
      <c r="CJ65" s="257">
        <f t="shared" si="26"/>
        <v>0</v>
      </c>
      <c r="CK65" s="250"/>
      <c r="CL65" s="281" t="s">
        <v>225</v>
      </c>
      <c r="CM65" s="282"/>
      <c r="CN65" s="283"/>
      <c r="CO65" s="283"/>
      <c r="CP65" s="283"/>
      <c r="CQ65" s="283"/>
      <c r="CR65" s="283"/>
      <c r="CS65" s="284"/>
      <c r="CT65" s="282">
        <f>IF(CL65="","",COUNT($CM$53:$CS$53)-CU65)</f>
        <v>0</v>
      </c>
      <c r="CU65" s="306">
        <f>IF(CL65="","",CZ65+DA65)</f>
        <v>0</v>
      </c>
      <c r="CV65" s="306">
        <f t="shared" si="107"/>
        <v>0</v>
      </c>
      <c r="CW65" s="307" t="str">
        <f>IF(CT65&lt;7,"対象外",IF(CL65="","",IFERROR(ROUND(CV65/CT65,3),"")))</f>
        <v>対象外</v>
      </c>
      <c r="CX65" s="384"/>
      <c r="CY65" s="304"/>
      <c r="CZ65" s="255">
        <f t="shared" si="28"/>
        <v>0</v>
      </c>
      <c r="DA65" s="255">
        <f t="shared" si="29"/>
        <v>0</v>
      </c>
    </row>
    <row r="66" spans="1:105" ht="14.25" customHeight="1" x14ac:dyDescent="0.15">
      <c r="A66" s="250"/>
      <c r="B66" s="250"/>
      <c r="C66" s="379" t="s">
        <v>79</v>
      </c>
      <c r="D66" s="381"/>
      <c r="E66" s="371"/>
      <c r="F66" s="371"/>
      <c r="G66" s="371"/>
      <c r="H66" s="371"/>
      <c r="I66" s="371"/>
      <c r="J66" s="398"/>
      <c r="K66" s="373"/>
      <c r="L66" s="374"/>
      <c r="M66" s="374"/>
      <c r="N66" s="375"/>
      <c r="O66" s="384"/>
      <c r="P66" s="252"/>
      <c r="Q66" s="252">
        <f t="shared" si="13"/>
        <v>0</v>
      </c>
      <c r="R66" s="252">
        <f t="shared" si="14"/>
        <v>0</v>
      </c>
      <c r="S66" s="250"/>
      <c r="T66" s="379" t="s">
        <v>79</v>
      </c>
      <c r="U66" s="381"/>
      <c r="V66" s="371"/>
      <c r="W66" s="371"/>
      <c r="X66" s="371"/>
      <c r="Y66" s="371"/>
      <c r="Z66" s="371"/>
      <c r="AA66" s="398"/>
      <c r="AB66" s="373"/>
      <c r="AC66" s="374"/>
      <c r="AD66" s="374"/>
      <c r="AE66" s="375"/>
      <c r="AF66" s="384"/>
      <c r="AG66" s="250"/>
      <c r="AH66" s="290">
        <f t="shared" si="16"/>
        <v>0</v>
      </c>
      <c r="AI66" s="290">
        <f t="shared" si="17"/>
        <v>0</v>
      </c>
      <c r="AL66" s="379" t="s">
        <v>79</v>
      </c>
      <c r="AM66" s="381"/>
      <c r="AN66" s="371"/>
      <c r="AO66" s="371"/>
      <c r="AP66" s="371"/>
      <c r="AQ66" s="371"/>
      <c r="AR66" s="371"/>
      <c r="AS66" s="398"/>
      <c r="AT66" s="373"/>
      <c r="AU66" s="374"/>
      <c r="AV66" s="374"/>
      <c r="AW66" s="375"/>
      <c r="AX66" s="384"/>
      <c r="AY66" s="250"/>
      <c r="AZ66" s="257">
        <f t="shared" si="19"/>
        <v>0</v>
      </c>
      <c r="BA66" s="257">
        <f t="shared" si="20"/>
        <v>0</v>
      </c>
      <c r="BC66" s="379" t="s">
        <v>79</v>
      </c>
      <c r="BD66" s="381"/>
      <c r="BE66" s="371"/>
      <c r="BF66" s="371"/>
      <c r="BG66" s="371"/>
      <c r="BH66" s="371"/>
      <c r="BI66" s="371"/>
      <c r="BJ66" s="398"/>
      <c r="BK66" s="373"/>
      <c r="BL66" s="374"/>
      <c r="BM66" s="374"/>
      <c r="BN66" s="375"/>
      <c r="BO66" s="384"/>
      <c r="BP66" s="250"/>
      <c r="BQ66" s="257">
        <f t="shared" si="22"/>
        <v>0</v>
      </c>
      <c r="BR66" s="257">
        <f t="shared" si="23"/>
        <v>0</v>
      </c>
      <c r="BU66" s="379" t="s">
        <v>79</v>
      </c>
      <c r="BV66" s="381"/>
      <c r="BW66" s="371"/>
      <c r="BX66" s="371"/>
      <c r="BY66" s="371"/>
      <c r="BZ66" s="371"/>
      <c r="CA66" s="371"/>
      <c r="CB66" s="398"/>
      <c r="CC66" s="373"/>
      <c r="CD66" s="374"/>
      <c r="CE66" s="374"/>
      <c r="CF66" s="375"/>
      <c r="CG66" s="384"/>
      <c r="CH66" s="250"/>
      <c r="CI66" s="257">
        <f t="shared" si="25"/>
        <v>0</v>
      </c>
      <c r="CJ66" s="257">
        <f t="shared" si="26"/>
        <v>0</v>
      </c>
      <c r="CK66" s="250"/>
      <c r="CL66" s="379" t="s">
        <v>79</v>
      </c>
      <c r="CM66" s="381"/>
      <c r="CN66" s="371"/>
      <c r="CO66" s="371"/>
      <c r="CP66" s="371"/>
      <c r="CQ66" s="371"/>
      <c r="CR66" s="371"/>
      <c r="CS66" s="398"/>
      <c r="CT66" s="373"/>
      <c r="CU66" s="374"/>
      <c r="CV66" s="374"/>
      <c r="CW66" s="375"/>
      <c r="CX66" s="384"/>
      <c r="CZ66" s="255">
        <f t="shared" si="28"/>
        <v>0</v>
      </c>
      <c r="DA66" s="255">
        <f t="shared" si="29"/>
        <v>0</v>
      </c>
    </row>
    <row r="67" spans="1:105" ht="14.25" customHeight="1" x14ac:dyDescent="0.15">
      <c r="A67" s="250"/>
      <c r="B67" s="250"/>
      <c r="C67" s="380"/>
      <c r="D67" s="382"/>
      <c r="E67" s="372"/>
      <c r="F67" s="372"/>
      <c r="G67" s="372"/>
      <c r="H67" s="372"/>
      <c r="I67" s="372"/>
      <c r="J67" s="399"/>
      <c r="K67" s="376"/>
      <c r="L67" s="377"/>
      <c r="M67" s="377"/>
      <c r="N67" s="378"/>
      <c r="O67" s="384"/>
      <c r="P67" s="252"/>
      <c r="Q67" s="252" t="str">
        <f t="shared" si="13"/>
        <v/>
      </c>
      <c r="R67" s="252" t="str">
        <f t="shared" si="14"/>
        <v/>
      </c>
      <c r="S67" s="250"/>
      <c r="T67" s="380"/>
      <c r="U67" s="382"/>
      <c r="V67" s="372"/>
      <c r="W67" s="372"/>
      <c r="X67" s="372"/>
      <c r="Y67" s="372"/>
      <c r="Z67" s="372"/>
      <c r="AA67" s="399"/>
      <c r="AB67" s="376"/>
      <c r="AC67" s="377"/>
      <c r="AD67" s="377"/>
      <c r="AE67" s="378"/>
      <c r="AF67" s="384"/>
      <c r="AG67" s="250"/>
      <c r="AH67" s="290" t="str">
        <f t="shared" si="16"/>
        <v/>
      </c>
      <c r="AI67" s="290" t="str">
        <f t="shared" si="17"/>
        <v/>
      </c>
      <c r="AL67" s="380"/>
      <c r="AM67" s="382"/>
      <c r="AN67" s="372"/>
      <c r="AO67" s="372"/>
      <c r="AP67" s="372"/>
      <c r="AQ67" s="372"/>
      <c r="AR67" s="372"/>
      <c r="AS67" s="399"/>
      <c r="AT67" s="376"/>
      <c r="AU67" s="377"/>
      <c r="AV67" s="377"/>
      <c r="AW67" s="378"/>
      <c r="AX67" s="384"/>
      <c r="AY67" s="250"/>
      <c r="AZ67" s="257" t="str">
        <f t="shared" si="19"/>
        <v/>
      </c>
      <c r="BA67" s="257" t="str">
        <f t="shared" si="20"/>
        <v/>
      </c>
      <c r="BC67" s="380"/>
      <c r="BD67" s="382"/>
      <c r="BE67" s="372"/>
      <c r="BF67" s="372"/>
      <c r="BG67" s="372"/>
      <c r="BH67" s="372"/>
      <c r="BI67" s="372"/>
      <c r="BJ67" s="399"/>
      <c r="BK67" s="376"/>
      <c r="BL67" s="377"/>
      <c r="BM67" s="377"/>
      <c r="BN67" s="378"/>
      <c r="BO67" s="384"/>
      <c r="BP67" s="250"/>
      <c r="BQ67" s="257" t="str">
        <f t="shared" si="22"/>
        <v/>
      </c>
      <c r="BR67" s="257" t="str">
        <f t="shared" si="23"/>
        <v/>
      </c>
      <c r="BU67" s="380"/>
      <c r="BV67" s="382"/>
      <c r="BW67" s="372"/>
      <c r="BX67" s="372"/>
      <c r="BY67" s="372"/>
      <c r="BZ67" s="372"/>
      <c r="CA67" s="372"/>
      <c r="CB67" s="399"/>
      <c r="CC67" s="376"/>
      <c r="CD67" s="377"/>
      <c r="CE67" s="377"/>
      <c r="CF67" s="378"/>
      <c r="CG67" s="384"/>
      <c r="CH67" s="250"/>
      <c r="CI67" s="257" t="str">
        <f t="shared" si="25"/>
        <v/>
      </c>
      <c r="CJ67" s="257" t="str">
        <f t="shared" si="26"/>
        <v/>
      </c>
      <c r="CK67" s="250"/>
      <c r="CL67" s="380"/>
      <c r="CM67" s="382"/>
      <c r="CN67" s="372"/>
      <c r="CO67" s="372"/>
      <c r="CP67" s="372"/>
      <c r="CQ67" s="372"/>
      <c r="CR67" s="372"/>
      <c r="CS67" s="399"/>
      <c r="CT67" s="376"/>
      <c r="CU67" s="377"/>
      <c r="CV67" s="377"/>
      <c r="CW67" s="378"/>
      <c r="CX67" s="384"/>
      <c r="CZ67" s="255" t="str">
        <f t="shared" si="28"/>
        <v/>
      </c>
      <c r="DA67" s="255" t="str">
        <f t="shared" si="29"/>
        <v/>
      </c>
    </row>
    <row r="68" spans="1:105" ht="14.25" customHeight="1" x14ac:dyDescent="0.15">
      <c r="A68" s="250"/>
      <c r="B68" s="250"/>
      <c r="C68" s="291" t="s">
        <v>226</v>
      </c>
      <c r="D68" s="292"/>
      <c r="E68" s="293"/>
      <c r="F68" s="293"/>
      <c r="G68" s="293"/>
      <c r="H68" s="293"/>
      <c r="I68" s="293"/>
      <c r="J68" s="294"/>
      <c r="K68" s="292">
        <f>IF(C68="","",COUNT($D$53:$J$53)-L68)</f>
        <v>0</v>
      </c>
      <c r="L68" s="296">
        <f t="shared" ref="L68" si="108">IF(C68="","",Q68+R68)</f>
        <v>0</v>
      </c>
      <c r="M68" s="296">
        <f t="shared" ref="M68" si="109">IF(C68="","",COUNTIF(D68:J68,"休"))</f>
        <v>0</v>
      </c>
      <c r="N68" s="297" t="str">
        <f>IF(K68&lt;1,"対象外",IF(C68="","",IFERROR(ROUND(M68/K68,3),"")))</f>
        <v>対象外</v>
      </c>
      <c r="O68" s="385"/>
      <c r="P68" s="252" t="str">
        <f>IF(1&gt;P53,"対象外",IF(O55&gt;=0.285,"OK","NG"))</f>
        <v>対象外</v>
      </c>
      <c r="Q68" s="252">
        <f t="shared" si="13"/>
        <v>0</v>
      </c>
      <c r="R68" s="252">
        <f t="shared" si="14"/>
        <v>0</v>
      </c>
      <c r="S68" s="250"/>
      <c r="T68" s="291" t="s">
        <v>226</v>
      </c>
      <c r="U68" s="292"/>
      <c r="V68" s="293"/>
      <c r="W68" s="293"/>
      <c r="X68" s="293"/>
      <c r="Y68" s="293"/>
      <c r="Z68" s="293"/>
      <c r="AA68" s="294"/>
      <c r="AB68" s="292">
        <f>IF(T68="","",COUNT($U$53:$AA$53)-AC68)</f>
        <v>0</v>
      </c>
      <c r="AC68" s="296">
        <f>IF(T68="","",AH68+AI68)</f>
        <v>0</v>
      </c>
      <c r="AD68" s="296">
        <f t="shared" ref="AD68" si="110">IF(T68="","",COUNTIF(U68:AA68,"休"))</f>
        <v>0</v>
      </c>
      <c r="AE68" s="297" t="str">
        <f>IF(AB68&lt;1,"対象外",IF(T68="","",IFERROR(ROUND(AD68/AB68,3),"")))</f>
        <v>対象外</v>
      </c>
      <c r="AF68" s="385"/>
      <c r="AG68" s="252" t="str">
        <f>IF(1&gt;AG53,"対象外",IF(AF55&gt;=0.285,"OK","NG"))</f>
        <v>対象外</v>
      </c>
      <c r="AH68" s="290">
        <f t="shared" si="16"/>
        <v>0</v>
      </c>
      <c r="AI68" s="290">
        <f t="shared" si="17"/>
        <v>0</v>
      </c>
      <c r="AL68" s="291" t="s">
        <v>226</v>
      </c>
      <c r="AM68" s="292"/>
      <c r="AN68" s="293"/>
      <c r="AO68" s="293"/>
      <c r="AP68" s="293"/>
      <c r="AQ68" s="293"/>
      <c r="AR68" s="293"/>
      <c r="AS68" s="294"/>
      <c r="AT68" s="292">
        <f>IF(AL68="","",COUNT($AM$53:$AS$53)-AU68)</f>
        <v>0</v>
      </c>
      <c r="AU68" s="296">
        <f>IF(AL68="","",AZ68+BA68)</f>
        <v>0</v>
      </c>
      <c r="AV68" s="296">
        <f t="shared" ref="AV68" si="111">IF(AL68="","",COUNTIF(AM68:AS68,"休"))</f>
        <v>0</v>
      </c>
      <c r="AW68" s="297" t="str">
        <f>IF(AT68&lt;7,"対象外",IF(AL68="","",IFERROR(ROUND(AV68/AT68,3),"")))</f>
        <v>対象外</v>
      </c>
      <c r="AX68" s="385"/>
      <c r="AY68" s="252" t="str">
        <f>IF(1&gt;AY53,"対象外",IF(AX55&gt;=0.285,"OK","NG"))</f>
        <v>対象外</v>
      </c>
      <c r="AZ68" s="257">
        <f t="shared" si="19"/>
        <v>0</v>
      </c>
      <c r="BA68" s="257">
        <f t="shared" si="20"/>
        <v>0</v>
      </c>
      <c r="BC68" s="291" t="s">
        <v>226</v>
      </c>
      <c r="BD68" s="292"/>
      <c r="BE68" s="293"/>
      <c r="BF68" s="293"/>
      <c r="BG68" s="293"/>
      <c r="BH68" s="293"/>
      <c r="BI68" s="293"/>
      <c r="BJ68" s="294"/>
      <c r="BK68" s="292">
        <f>IF(BC68="","",COUNT($BD$53:$BJ$53)-BL68)</f>
        <v>0</v>
      </c>
      <c r="BL68" s="296">
        <f>IF(BC68="","",BQ68+BR68)</f>
        <v>0</v>
      </c>
      <c r="BM68" s="296">
        <f t="shared" ref="BM68" si="112">IF(BC68="","",COUNTIF(BD68:BJ68,"休"))</f>
        <v>0</v>
      </c>
      <c r="BN68" s="297" t="str">
        <f>IF(BK68&lt;7,"対象外",IF(BC68="","",IFERROR(ROUND(BM68/BK68,3),"")))</f>
        <v>対象外</v>
      </c>
      <c r="BO68" s="385"/>
      <c r="BP68" s="252" t="str">
        <f>IF(1&gt;BP53,"対象外",IF(BO55&gt;=0.285,"OK","NG"))</f>
        <v>対象外</v>
      </c>
      <c r="BQ68" s="257">
        <f t="shared" si="22"/>
        <v>0</v>
      </c>
      <c r="BR68" s="257">
        <f t="shared" si="23"/>
        <v>0</v>
      </c>
      <c r="BU68" s="291" t="s">
        <v>226</v>
      </c>
      <c r="BV68" s="292"/>
      <c r="BW68" s="293"/>
      <c r="BX68" s="293"/>
      <c r="BY68" s="293"/>
      <c r="BZ68" s="293"/>
      <c r="CA68" s="293"/>
      <c r="CB68" s="294"/>
      <c r="CC68" s="292">
        <f>IF(BU68="","",COUNT($BV$53:$CB$53)-CD68)</f>
        <v>0</v>
      </c>
      <c r="CD68" s="296">
        <f>IF(BU68="","",CI68+CJ68)</f>
        <v>0</v>
      </c>
      <c r="CE68" s="296">
        <f t="shared" ref="CE68" si="113">IF(BU68="","",COUNTIF(BV68:CB68,"休"))</f>
        <v>0</v>
      </c>
      <c r="CF68" s="297" t="str">
        <f>IF(CC68&lt;7,"対象外",IF(BU68="","",IFERROR(ROUND(CE68/CC68,3),"")))</f>
        <v>対象外</v>
      </c>
      <c r="CG68" s="385"/>
      <c r="CH68" s="252" t="str">
        <f>IF(1&gt;CH53,"対象外",IF(CG55&gt;=0.285,"OK","NG"))</f>
        <v>対象外</v>
      </c>
      <c r="CI68" s="257">
        <f t="shared" si="25"/>
        <v>0</v>
      </c>
      <c r="CJ68" s="257">
        <f t="shared" si="26"/>
        <v>0</v>
      </c>
      <c r="CK68" s="250"/>
      <c r="CL68" s="291" t="s">
        <v>226</v>
      </c>
      <c r="CM68" s="292"/>
      <c r="CN68" s="293"/>
      <c r="CO68" s="293"/>
      <c r="CP68" s="293"/>
      <c r="CQ68" s="293"/>
      <c r="CR68" s="293"/>
      <c r="CS68" s="294"/>
      <c r="CT68" s="292">
        <f>IF(CL68="","",COUNT($CM$53:$CS$53)-CU68)</f>
        <v>0</v>
      </c>
      <c r="CU68" s="296">
        <f>IF(CL68="","",CZ68+DA68)</f>
        <v>0</v>
      </c>
      <c r="CV68" s="296">
        <f t="shared" ref="CV68" si="114">IF(CL68="","",COUNTIF(CM68:CS68,"休"))</f>
        <v>0</v>
      </c>
      <c r="CW68" s="297" t="str">
        <f>IF(CT68&lt;7,"対象外",IF(CL68="","",IFERROR(ROUND(CV68/CT68,3),"")))</f>
        <v>対象外</v>
      </c>
      <c r="CX68" s="385"/>
      <c r="CY68" s="252" t="str">
        <f>IF(1&gt;CY53,"対象外",IF(CX55&gt;=0.285,"OK","NG"))</f>
        <v>対象外</v>
      </c>
      <c r="CZ68" s="255">
        <f t="shared" si="28"/>
        <v>0</v>
      </c>
      <c r="DA68" s="255">
        <f t="shared" si="29"/>
        <v>0</v>
      </c>
    </row>
    <row r="69" spans="1:105" ht="14.25" customHeight="1" x14ac:dyDescent="0.15">
      <c r="A69" s="250"/>
      <c r="B69" s="250"/>
      <c r="C69" s="252"/>
      <c r="D69" s="252"/>
      <c r="E69" s="252"/>
      <c r="F69" s="252"/>
      <c r="G69" s="252"/>
      <c r="H69" s="252"/>
      <c r="I69" s="311"/>
      <c r="J69" s="252"/>
      <c r="K69" s="250"/>
      <c r="L69" s="250"/>
      <c r="M69" s="250"/>
      <c r="N69" s="250"/>
      <c r="O69" s="250"/>
      <c r="P69" s="252"/>
      <c r="Q69" s="252" t="str">
        <f t="shared" si="13"/>
        <v/>
      </c>
      <c r="R69" s="252" t="str">
        <f t="shared" si="14"/>
        <v/>
      </c>
      <c r="S69" s="250"/>
      <c r="T69" s="252"/>
      <c r="U69" s="252"/>
      <c r="V69" s="252"/>
      <c r="W69" s="252"/>
      <c r="X69" s="252"/>
      <c r="Y69" s="252"/>
      <c r="Z69" s="311"/>
      <c r="AA69" s="252"/>
      <c r="AB69" s="250"/>
      <c r="AC69" s="250"/>
      <c r="AD69" s="250"/>
      <c r="AE69" s="250"/>
      <c r="AF69" s="250"/>
      <c r="AG69" s="250"/>
      <c r="AH69" s="290" t="str">
        <f t="shared" si="16"/>
        <v/>
      </c>
      <c r="AI69" s="290" t="str">
        <f t="shared" si="17"/>
        <v/>
      </c>
      <c r="AL69" s="252"/>
      <c r="AM69" s="252"/>
      <c r="AN69" s="252"/>
      <c r="AO69" s="252"/>
      <c r="AP69" s="252"/>
      <c r="AQ69" s="252"/>
      <c r="AR69" s="311"/>
      <c r="AS69" s="252"/>
      <c r="AT69" s="250"/>
      <c r="AU69" s="250"/>
      <c r="AV69" s="250"/>
      <c r="AW69" s="250"/>
      <c r="AX69" s="250"/>
      <c r="AY69" s="260"/>
      <c r="AZ69" s="257" t="str">
        <f t="shared" si="19"/>
        <v/>
      </c>
      <c r="BA69" s="257" t="str">
        <f t="shared" si="20"/>
        <v/>
      </c>
      <c r="BC69" s="252"/>
      <c r="BD69" s="252"/>
      <c r="BE69" s="252"/>
      <c r="BF69" s="252"/>
      <c r="BG69" s="252"/>
      <c r="BH69" s="252"/>
      <c r="BI69" s="311"/>
      <c r="BJ69" s="252"/>
      <c r="BK69" s="250"/>
      <c r="BL69" s="250"/>
      <c r="BM69" s="250"/>
      <c r="BN69" s="250"/>
      <c r="BO69" s="250"/>
      <c r="BQ69" s="257" t="str">
        <f t="shared" si="22"/>
        <v/>
      </c>
      <c r="BR69" s="257" t="str">
        <f t="shared" si="23"/>
        <v/>
      </c>
      <c r="BU69" s="252"/>
      <c r="BV69" s="252"/>
      <c r="BW69" s="252"/>
      <c r="BX69" s="252"/>
      <c r="BY69" s="252"/>
      <c r="BZ69" s="252"/>
      <c r="CA69" s="311"/>
      <c r="CB69" s="252"/>
      <c r="CC69" s="250"/>
      <c r="CD69" s="250"/>
      <c r="CE69" s="250"/>
      <c r="CF69" s="250"/>
      <c r="CG69" s="250"/>
      <c r="CH69" s="260"/>
      <c r="CI69" s="257" t="str">
        <f t="shared" si="25"/>
        <v/>
      </c>
      <c r="CJ69" s="257" t="str">
        <f t="shared" si="26"/>
        <v/>
      </c>
      <c r="CK69" s="250"/>
      <c r="CL69" s="252"/>
      <c r="CM69" s="252"/>
      <c r="CN69" s="252"/>
      <c r="CO69" s="252"/>
      <c r="CP69" s="252"/>
      <c r="CQ69" s="252"/>
      <c r="CR69" s="311"/>
      <c r="CS69" s="252"/>
      <c r="CT69" s="250"/>
      <c r="CU69" s="250"/>
      <c r="CZ69" s="255" t="str">
        <f t="shared" si="28"/>
        <v/>
      </c>
      <c r="DA69" s="255" t="str">
        <f t="shared" si="29"/>
        <v/>
      </c>
    </row>
    <row r="70" spans="1:105" ht="14.25" hidden="1" customHeight="1" x14ac:dyDescent="0.15">
      <c r="A70" s="250"/>
      <c r="B70" s="250"/>
      <c r="C70" s="250"/>
      <c r="D70" s="250"/>
      <c r="E70" s="250"/>
      <c r="F70" s="250"/>
      <c r="G70" s="250"/>
      <c r="H70" s="250"/>
      <c r="I70" s="250"/>
      <c r="J70" s="250"/>
      <c r="K70" s="250"/>
      <c r="L70" s="250"/>
      <c r="M70" s="250"/>
      <c r="N70" s="250"/>
      <c r="O70" s="250"/>
      <c r="P70" s="252"/>
      <c r="Q70" s="252" t="str">
        <f t="shared" si="13"/>
        <v/>
      </c>
      <c r="R70" s="252" t="str">
        <f t="shared" si="14"/>
        <v/>
      </c>
      <c r="S70" s="250"/>
      <c r="T70" s="250"/>
      <c r="U70" s="250"/>
      <c r="V70" s="250"/>
      <c r="W70" s="250"/>
      <c r="X70" s="250"/>
      <c r="Y70" s="250"/>
      <c r="Z70" s="250"/>
      <c r="AA70" s="250"/>
      <c r="AB70" s="250"/>
      <c r="AC70" s="250"/>
      <c r="AD70" s="250"/>
      <c r="AE70" s="250"/>
      <c r="AF70" s="250"/>
      <c r="AG70" s="250"/>
      <c r="AH70" s="290" t="str">
        <f t="shared" si="16"/>
        <v/>
      </c>
      <c r="AI70" s="290" t="str">
        <f t="shared" si="17"/>
        <v/>
      </c>
      <c r="AZ70" s="257" t="str">
        <f t="shared" si="19"/>
        <v/>
      </c>
      <c r="BA70" s="257" t="str">
        <f t="shared" si="20"/>
        <v/>
      </c>
      <c r="BQ70" s="257" t="str">
        <f t="shared" si="22"/>
        <v/>
      </c>
      <c r="BR70" s="257" t="str">
        <f t="shared" si="23"/>
        <v/>
      </c>
      <c r="CI70" s="257" t="str">
        <f t="shared" si="25"/>
        <v/>
      </c>
      <c r="CJ70" s="257" t="str">
        <f t="shared" si="26"/>
        <v/>
      </c>
      <c r="CZ70" s="255" t="str">
        <f t="shared" si="28"/>
        <v/>
      </c>
      <c r="DA70" s="255" t="str">
        <f t="shared" si="29"/>
        <v/>
      </c>
    </row>
    <row r="71" spans="1:105" ht="14.25" hidden="1" customHeight="1" x14ac:dyDescent="0.15">
      <c r="A71" s="250"/>
      <c r="B71" s="250"/>
      <c r="C71" s="250"/>
      <c r="D71" s="266">
        <f>YEAR(J51+1)</f>
        <v>2025</v>
      </c>
      <c r="E71" s="266">
        <f>MONTH(J51+1)</f>
        <v>5</v>
      </c>
      <c r="F71" s="266">
        <f>DAY(J51+1)</f>
        <v>26</v>
      </c>
      <c r="G71" s="266"/>
      <c r="H71" s="266"/>
      <c r="I71" s="266"/>
      <c r="J71" s="266"/>
      <c r="K71" s="250"/>
      <c r="L71" s="250"/>
      <c r="M71" s="250"/>
      <c r="N71" s="250"/>
      <c r="O71" s="250"/>
      <c r="P71" s="252"/>
      <c r="Q71" s="252" t="str">
        <f t="shared" si="13"/>
        <v/>
      </c>
      <c r="R71" s="252" t="str">
        <f t="shared" si="14"/>
        <v/>
      </c>
      <c r="S71" s="250"/>
      <c r="T71" s="250"/>
      <c r="U71" s="266">
        <f>YEAR(AA51+1)</f>
        <v>2025</v>
      </c>
      <c r="V71" s="266">
        <f>MONTH(AA51+1)</f>
        <v>7</v>
      </c>
      <c r="W71" s="266">
        <f>DAY(AA51+1)</f>
        <v>7</v>
      </c>
      <c r="X71" s="266"/>
      <c r="Y71" s="266"/>
      <c r="Z71" s="266"/>
      <c r="AA71" s="266"/>
      <c r="AB71" s="250"/>
      <c r="AC71" s="250"/>
      <c r="AD71" s="250"/>
      <c r="AE71" s="250"/>
      <c r="AF71" s="250"/>
      <c r="AG71" s="250"/>
      <c r="AH71" s="290" t="str">
        <f t="shared" si="16"/>
        <v/>
      </c>
      <c r="AI71" s="290" t="str">
        <f t="shared" si="17"/>
        <v/>
      </c>
      <c r="AL71" s="250"/>
      <c r="AM71" s="266">
        <f>YEAR(AS51+1)</f>
        <v>2025</v>
      </c>
      <c r="AN71" s="266">
        <f>MONTH(AS51+1)</f>
        <v>8</v>
      </c>
      <c r="AO71" s="266">
        <f>DAY(AS51+1)</f>
        <v>18</v>
      </c>
      <c r="AP71" s="266"/>
      <c r="AQ71" s="266"/>
      <c r="AR71" s="266"/>
      <c r="AS71" s="266"/>
      <c r="AT71" s="250"/>
      <c r="AU71" s="250"/>
      <c r="AV71" s="250"/>
      <c r="AW71" s="250"/>
      <c r="AX71" s="250"/>
      <c r="AY71" s="250"/>
      <c r="AZ71" s="257" t="str">
        <f t="shared" si="19"/>
        <v/>
      </c>
      <c r="BA71" s="257" t="str">
        <f t="shared" si="20"/>
        <v/>
      </c>
      <c r="BC71" s="250"/>
      <c r="BD71" s="266">
        <f>YEAR(BJ51+1)</f>
        <v>2025</v>
      </c>
      <c r="BE71" s="266">
        <f>MONTH(BJ51+1)</f>
        <v>9</v>
      </c>
      <c r="BF71" s="266">
        <f>DAY(BJ51+1)</f>
        <v>29</v>
      </c>
      <c r="BG71" s="266"/>
      <c r="BH71" s="266"/>
      <c r="BI71" s="266"/>
      <c r="BJ71" s="266"/>
      <c r="BK71" s="250"/>
      <c r="BL71" s="250"/>
      <c r="BM71" s="250"/>
      <c r="BN71" s="250"/>
      <c r="BO71" s="250"/>
      <c r="BP71" s="250"/>
      <c r="BQ71" s="257" t="str">
        <f t="shared" si="22"/>
        <v/>
      </c>
      <c r="BR71" s="257" t="str">
        <f t="shared" si="23"/>
        <v/>
      </c>
      <c r="BU71" s="250"/>
      <c r="BV71" s="266">
        <f>YEAR(CB51+1)</f>
        <v>2025</v>
      </c>
      <c r="BW71" s="266">
        <f>MONTH(CB51+1)</f>
        <v>11</v>
      </c>
      <c r="BX71" s="266">
        <f>DAY(CB51+1)</f>
        <v>10</v>
      </c>
      <c r="BY71" s="266"/>
      <c r="BZ71" s="266"/>
      <c r="CA71" s="266"/>
      <c r="CB71" s="266"/>
      <c r="CC71" s="250"/>
      <c r="CD71" s="250"/>
      <c r="CE71" s="250"/>
      <c r="CF71" s="250"/>
      <c r="CG71" s="250"/>
      <c r="CH71" s="250"/>
      <c r="CI71" s="257" t="str">
        <f t="shared" si="25"/>
        <v/>
      </c>
      <c r="CJ71" s="257" t="str">
        <f t="shared" si="26"/>
        <v/>
      </c>
      <c r="CK71" s="250"/>
      <c r="CL71" s="250"/>
      <c r="CM71" s="266">
        <f>YEAR(CS51+1)</f>
        <v>2025</v>
      </c>
      <c r="CN71" s="266">
        <f>MONTH(CS51+1)</f>
        <v>12</v>
      </c>
      <c r="CO71" s="266">
        <f>DAY(CS51+1)</f>
        <v>22</v>
      </c>
      <c r="CP71" s="266"/>
      <c r="CQ71" s="266"/>
      <c r="CR71" s="266"/>
      <c r="CS71" s="266"/>
      <c r="CT71" s="250"/>
      <c r="CU71" s="250"/>
      <c r="CZ71" s="255" t="str">
        <f t="shared" si="28"/>
        <v/>
      </c>
      <c r="DA71" s="255" t="str">
        <f t="shared" si="29"/>
        <v/>
      </c>
    </row>
    <row r="72" spans="1:105" ht="14.25" hidden="1" customHeight="1" x14ac:dyDescent="0.15">
      <c r="A72" s="250"/>
      <c r="B72" s="250"/>
      <c r="C72" s="250"/>
      <c r="D72" s="267">
        <f>J51+1</f>
        <v>45803</v>
      </c>
      <c r="E72" s="267">
        <f>D72+1</f>
        <v>45804</v>
      </c>
      <c r="F72" s="267">
        <f t="shared" ref="F72:J72" si="115">E72+1</f>
        <v>45805</v>
      </c>
      <c r="G72" s="267">
        <f t="shared" si="115"/>
        <v>45806</v>
      </c>
      <c r="H72" s="267">
        <f t="shared" si="115"/>
        <v>45807</v>
      </c>
      <c r="I72" s="267">
        <f t="shared" si="115"/>
        <v>45808</v>
      </c>
      <c r="J72" s="267">
        <f t="shared" si="115"/>
        <v>45809</v>
      </c>
      <c r="K72" s="250"/>
      <c r="L72" s="250"/>
      <c r="M72" s="250"/>
      <c r="N72" s="250"/>
      <c r="O72" s="250"/>
      <c r="P72" s="252"/>
      <c r="Q72" s="252" t="str">
        <f t="shared" si="13"/>
        <v/>
      </c>
      <c r="R72" s="252" t="str">
        <f t="shared" si="14"/>
        <v/>
      </c>
      <c r="S72" s="250"/>
      <c r="T72" s="250"/>
      <c r="U72" s="267">
        <f>AA51+1</f>
        <v>45845</v>
      </c>
      <c r="V72" s="267">
        <f t="shared" ref="V72:AA72" si="116">U72+1</f>
        <v>45846</v>
      </c>
      <c r="W72" s="267">
        <f t="shared" si="116"/>
        <v>45847</v>
      </c>
      <c r="X72" s="267">
        <f t="shared" si="116"/>
        <v>45848</v>
      </c>
      <c r="Y72" s="267">
        <f t="shared" si="116"/>
        <v>45849</v>
      </c>
      <c r="Z72" s="267">
        <f t="shared" si="116"/>
        <v>45850</v>
      </c>
      <c r="AA72" s="267">
        <f t="shared" si="116"/>
        <v>45851</v>
      </c>
      <c r="AB72" s="250"/>
      <c r="AC72" s="250"/>
      <c r="AD72" s="250"/>
      <c r="AE72" s="250"/>
      <c r="AF72" s="250"/>
      <c r="AG72" s="250"/>
      <c r="AH72" s="290" t="str">
        <f t="shared" si="16"/>
        <v/>
      </c>
      <c r="AI72" s="290" t="str">
        <f t="shared" si="17"/>
        <v/>
      </c>
      <c r="AL72" s="250"/>
      <c r="AM72" s="267">
        <f>AS51+1</f>
        <v>45887</v>
      </c>
      <c r="AN72" s="267">
        <f t="shared" ref="AN72:AS72" si="117">AM72+1</f>
        <v>45888</v>
      </c>
      <c r="AO72" s="267">
        <f t="shared" si="117"/>
        <v>45889</v>
      </c>
      <c r="AP72" s="267">
        <f t="shared" si="117"/>
        <v>45890</v>
      </c>
      <c r="AQ72" s="267">
        <f t="shared" si="117"/>
        <v>45891</v>
      </c>
      <c r="AR72" s="267">
        <f t="shared" si="117"/>
        <v>45892</v>
      </c>
      <c r="AS72" s="267">
        <f t="shared" si="117"/>
        <v>45893</v>
      </c>
      <c r="AT72" s="250"/>
      <c r="AU72" s="250"/>
      <c r="AV72" s="250"/>
      <c r="AW72" s="250"/>
      <c r="AX72" s="250"/>
      <c r="AY72" s="250"/>
      <c r="AZ72" s="257" t="str">
        <f t="shared" si="19"/>
        <v/>
      </c>
      <c r="BA72" s="257" t="str">
        <f t="shared" si="20"/>
        <v/>
      </c>
      <c r="BC72" s="250"/>
      <c r="BD72" s="267">
        <f>BJ51+1</f>
        <v>45929</v>
      </c>
      <c r="BE72" s="267">
        <f t="shared" ref="BE72:BJ72" si="118">BD72+1</f>
        <v>45930</v>
      </c>
      <c r="BF72" s="267">
        <f t="shared" si="118"/>
        <v>45931</v>
      </c>
      <c r="BG72" s="267">
        <f t="shared" si="118"/>
        <v>45932</v>
      </c>
      <c r="BH72" s="267">
        <f t="shared" si="118"/>
        <v>45933</v>
      </c>
      <c r="BI72" s="267">
        <f t="shared" si="118"/>
        <v>45934</v>
      </c>
      <c r="BJ72" s="267">
        <f t="shared" si="118"/>
        <v>45935</v>
      </c>
      <c r="BK72" s="250"/>
      <c r="BL72" s="250"/>
      <c r="BM72" s="250"/>
      <c r="BN72" s="250"/>
      <c r="BO72" s="250"/>
      <c r="BP72" s="250"/>
      <c r="BQ72" s="257" t="str">
        <f t="shared" si="22"/>
        <v/>
      </c>
      <c r="BR72" s="257" t="str">
        <f t="shared" si="23"/>
        <v/>
      </c>
      <c r="BU72" s="250"/>
      <c r="BV72" s="267">
        <f>CB51+1</f>
        <v>45971</v>
      </c>
      <c r="BW72" s="267">
        <f t="shared" ref="BW72:CB72" si="119">BV72+1</f>
        <v>45972</v>
      </c>
      <c r="BX72" s="267">
        <f t="shared" si="119"/>
        <v>45973</v>
      </c>
      <c r="BY72" s="267">
        <f t="shared" si="119"/>
        <v>45974</v>
      </c>
      <c r="BZ72" s="267">
        <f t="shared" si="119"/>
        <v>45975</v>
      </c>
      <c r="CA72" s="267">
        <f t="shared" si="119"/>
        <v>45976</v>
      </c>
      <c r="CB72" s="267">
        <f t="shared" si="119"/>
        <v>45977</v>
      </c>
      <c r="CC72" s="250"/>
      <c r="CD72" s="250"/>
      <c r="CE72" s="250"/>
      <c r="CF72" s="250"/>
      <c r="CG72" s="250"/>
      <c r="CH72" s="250"/>
      <c r="CI72" s="257" t="str">
        <f t="shared" si="25"/>
        <v/>
      </c>
      <c r="CJ72" s="257" t="str">
        <f t="shared" si="26"/>
        <v/>
      </c>
      <c r="CK72" s="250"/>
      <c r="CL72" s="250"/>
      <c r="CM72" s="267">
        <f>CS51+1</f>
        <v>46013</v>
      </c>
      <c r="CN72" s="267">
        <f t="shared" ref="CN72:CS72" si="120">CM72+1</f>
        <v>46014</v>
      </c>
      <c r="CO72" s="267">
        <f t="shared" si="120"/>
        <v>46015</v>
      </c>
      <c r="CP72" s="267">
        <f t="shared" si="120"/>
        <v>46016</v>
      </c>
      <c r="CQ72" s="267">
        <f t="shared" si="120"/>
        <v>46017</v>
      </c>
      <c r="CR72" s="267">
        <f t="shared" si="120"/>
        <v>46018</v>
      </c>
      <c r="CS72" s="267">
        <f t="shared" si="120"/>
        <v>46019</v>
      </c>
      <c r="CT72" s="250"/>
      <c r="CU72" s="250"/>
      <c r="CZ72" s="255" t="str">
        <f t="shared" si="28"/>
        <v/>
      </c>
      <c r="DA72" s="255" t="str">
        <f t="shared" si="29"/>
        <v/>
      </c>
    </row>
    <row r="73" spans="1:105" ht="14.25" customHeight="1" x14ac:dyDescent="0.15">
      <c r="A73" s="250"/>
      <c r="B73" s="250"/>
      <c r="C73" s="268" t="s">
        <v>141</v>
      </c>
      <c r="D73" s="270">
        <f>DATE($D71,$E71,1)</f>
        <v>45778</v>
      </c>
      <c r="E73" s="271"/>
      <c r="F73" s="271"/>
      <c r="G73" s="271"/>
      <c r="H73" s="271"/>
      <c r="I73" s="271"/>
      <c r="J73" s="271"/>
      <c r="K73" s="391" t="s">
        <v>80</v>
      </c>
      <c r="L73" s="393" t="s">
        <v>219</v>
      </c>
      <c r="M73" s="395" t="s">
        <v>220</v>
      </c>
      <c r="N73" s="395" t="s">
        <v>74</v>
      </c>
      <c r="O73" s="396" t="s">
        <v>221</v>
      </c>
      <c r="P73" s="252"/>
      <c r="Q73" s="252">
        <f t="shared" si="13"/>
        <v>0</v>
      </c>
      <c r="R73" s="252">
        <f t="shared" si="14"/>
        <v>0</v>
      </c>
      <c r="S73" s="250"/>
      <c r="T73" s="268" t="s">
        <v>141</v>
      </c>
      <c r="U73" s="270">
        <f>DATE($U71,$V71,1)</f>
        <v>45839</v>
      </c>
      <c r="V73" s="271"/>
      <c r="W73" s="271"/>
      <c r="X73" s="271"/>
      <c r="Y73" s="271"/>
      <c r="Z73" s="271"/>
      <c r="AA73" s="271"/>
      <c r="AB73" s="391" t="s">
        <v>80</v>
      </c>
      <c r="AC73" s="393" t="s">
        <v>219</v>
      </c>
      <c r="AD73" s="395" t="s">
        <v>220</v>
      </c>
      <c r="AE73" s="395" t="s">
        <v>74</v>
      </c>
      <c r="AF73" s="396" t="s">
        <v>221</v>
      </c>
      <c r="AG73" s="252"/>
      <c r="AH73" s="290">
        <f t="shared" si="16"/>
        <v>0</v>
      </c>
      <c r="AI73" s="290">
        <f t="shared" si="17"/>
        <v>0</v>
      </c>
      <c r="AL73" s="268" t="s">
        <v>141</v>
      </c>
      <c r="AM73" s="270">
        <f>DATE($AM71,$AN71,1)</f>
        <v>45870</v>
      </c>
      <c r="AN73" s="271"/>
      <c r="AO73" s="271"/>
      <c r="AP73" s="271"/>
      <c r="AQ73" s="271"/>
      <c r="AR73" s="271"/>
      <c r="AS73" s="271"/>
      <c r="AT73" s="391" t="s">
        <v>80</v>
      </c>
      <c r="AU73" s="393" t="s">
        <v>219</v>
      </c>
      <c r="AV73" s="395" t="s">
        <v>220</v>
      </c>
      <c r="AW73" s="395" t="s">
        <v>74</v>
      </c>
      <c r="AX73" s="396" t="s">
        <v>221</v>
      </c>
      <c r="AY73" s="252"/>
      <c r="AZ73" s="257">
        <f t="shared" si="19"/>
        <v>0</v>
      </c>
      <c r="BA73" s="257">
        <f t="shared" si="20"/>
        <v>0</v>
      </c>
      <c r="BC73" s="268" t="s">
        <v>141</v>
      </c>
      <c r="BD73" s="270">
        <f>DATE($BD71,$BE71,1)</f>
        <v>45901</v>
      </c>
      <c r="BE73" s="271"/>
      <c r="BF73" s="271"/>
      <c r="BG73" s="271"/>
      <c r="BH73" s="271"/>
      <c r="BI73" s="271"/>
      <c r="BJ73" s="271"/>
      <c r="BK73" s="391" t="s">
        <v>80</v>
      </c>
      <c r="BL73" s="393" t="s">
        <v>219</v>
      </c>
      <c r="BM73" s="395" t="s">
        <v>220</v>
      </c>
      <c r="BN73" s="395" t="s">
        <v>74</v>
      </c>
      <c r="BO73" s="396" t="s">
        <v>221</v>
      </c>
      <c r="BP73" s="252"/>
      <c r="BQ73" s="257">
        <f t="shared" si="22"/>
        <v>0</v>
      </c>
      <c r="BR73" s="257">
        <f t="shared" si="23"/>
        <v>0</v>
      </c>
      <c r="BU73" s="268" t="s">
        <v>141</v>
      </c>
      <c r="BV73" s="270">
        <f>DATE($BV71,$BW71,1)</f>
        <v>45962</v>
      </c>
      <c r="BW73" s="271"/>
      <c r="BX73" s="271"/>
      <c r="BY73" s="271"/>
      <c r="BZ73" s="271"/>
      <c r="CA73" s="271"/>
      <c r="CB73" s="271"/>
      <c r="CC73" s="391" t="s">
        <v>80</v>
      </c>
      <c r="CD73" s="393" t="s">
        <v>219</v>
      </c>
      <c r="CE73" s="395" t="s">
        <v>220</v>
      </c>
      <c r="CF73" s="395" t="s">
        <v>74</v>
      </c>
      <c r="CG73" s="396" t="s">
        <v>221</v>
      </c>
      <c r="CH73" s="252"/>
      <c r="CI73" s="257">
        <f t="shared" si="25"/>
        <v>0</v>
      </c>
      <c r="CJ73" s="257">
        <f t="shared" si="26"/>
        <v>0</v>
      </c>
      <c r="CK73" s="265"/>
      <c r="CL73" s="268" t="s">
        <v>141</v>
      </c>
      <c r="CM73" s="270">
        <f>DATE($CM71,$CN71,1)</f>
        <v>45992</v>
      </c>
      <c r="CN73" s="271"/>
      <c r="CO73" s="271"/>
      <c r="CP73" s="271"/>
      <c r="CQ73" s="271"/>
      <c r="CR73" s="271"/>
      <c r="CS73" s="271"/>
      <c r="CT73" s="391" t="s">
        <v>80</v>
      </c>
      <c r="CU73" s="393" t="s">
        <v>219</v>
      </c>
      <c r="CV73" s="395" t="s">
        <v>220</v>
      </c>
      <c r="CW73" s="395" t="s">
        <v>74</v>
      </c>
      <c r="CX73" s="396" t="s">
        <v>221</v>
      </c>
      <c r="CY73" s="252"/>
      <c r="CZ73" s="255">
        <f t="shared" si="28"/>
        <v>0</v>
      </c>
      <c r="DA73" s="255">
        <f t="shared" si="29"/>
        <v>0</v>
      </c>
    </row>
    <row r="74" spans="1:105" ht="14.25" customHeight="1" x14ac:dyDescent="0.15">
      <c r="A74" s="250"/>
      <c r="B74" s="250"/>
      <c r="C74" s="272" t="s">
        <v>222</v>
      </c>
      <c r="D74" s="273" t="str">
        <f>IF(J51&lt;$H$5,J53+1,"")</f>
        <v/>
      </c>
      <c r="E74" s="274" t="str">
        <f t="shared" ref="E74:J74" si="121">IF(D72&lt;$H$5,D74+1,"")</f>
        <v/>
      </c>
      <c r="F74" s="274" t="str">
        <f t="shared" si="121"/>
        <v/>
      </c>
      <c r="G74" s="274" t="str">
        <f t="shared" si="121"/>
        <v/>
      </c>
      <c r="H74" s="274" t="str">
        <f t="shared" si="121"/>
        <v/>
      </c>
      <c r="I74" s="274" t="str">
        <f t="shared" si="121"/>
        <v/>
      </c>
      <c r="J74" s="274" t="str">
        <f t="shared" si="121"/>
        <v/>
      </c>
      <c r="K74" s="392"/>
      <c r="L74" s="394"/>
      <c r="M74" s="388"/>
      <c r="N74" s="388"/>
      <c r="O74" s="397"/>
      <c r="P74" s="310">
        <f>COUNT(D74:J74)</f>
        <v>0</v>
      </c>
      <c r="Q74" s="252">
        <f t="shared" si="13"/>
        <v>0</v>
      </c>
      <c r="R74" s="252">
        <f t="shared" si="14"/>
        <v>0</v>
      </c>
      <c r="S74" s="250"/>
      <c r="T74" s="272" t="s">
        <v>222</v>
      </c>
      <c r="U74" s="273" t="str">
        <f>IF(AA51&lt;$H$5,AA53+1,"")</f>
        <v/>
      </c>
      <c r="V74" s="274" t="str">
        <f t="shared" ref="V74:AA74" si="122">IF(U72&lt;$H$5,U74+1,"")</f>
        <v/>
      </c>
      <c r="W74" s="274" t="str">
        <f t="shared" si="122"/>
        <v/>
      </c>
      <c r="X74" s="274" t="str">
        <f t="shared" si="122"/>
        <v/>
      </c>
      <c r="Y74" s="274" t="str">
        <f t="shared" si="122"/>
        <v/>
      </c>
      <c r="Z74" s="274" t="str">
        <f t="shared" si="122"/>
        <v/>
      </c>
      <c r="AA74" s="274" t="str">
        <f t="shared" si="122"/>
        <v/>
      </c>
      <c r="AB74" s="392"/>
      <c r="AC74" s="394"/>
      <c r="AD74" s="388"/>
      <c r="AE74" s="388"/>
      <c r="AF74" s="397"/>
      <c r="AG74" s="277">
        <f t="shared" ref="AG74" si="123">COUNT(U74:AA74)</f>
        <v>0</v>
      </c>
      <c r="AH74" s="290">
        <f t="shared" si="16"/>
        <v>0</v>
      </c>
      <c r="AI74" s="290">
        <f t="shared" si="17"/>
        <v>0</v>
      </c>
      <c r="AL74" s="272" t="s">
        <v>222</v>
      </c>
      <c r="AM74" s="273" t="str">
        <f>IF(AS51&lt;$H$5,AS53+1,"")</f>
        <v/>
      </c>
      <c r="AN74" s="274" t="str">
        <f t="shared" ref="AN74:AS74" si="124">IF(AM72&lt;$H$5,AM74+1,"")</f>
        <v/>
      </c>
      <c r="AO74" s="274" t="str">
        <f t="shared" si="124"/>
        <v/>
      </c>
      <c r="AP74" s="274" t="str">
        <f t="shared" si="124"/>
        <v/>
      </c>
      <c r="AQ74" s="274" t="str">
        <f t="shared" si="124"/>
        <v/>
      </c>
      <c r="AR74" s="274" t="str">
        <f t="shared" si="124"/>
        <v/>
      </c>
      <c r="AS74" s="274" t="str">
        <f t="shared" si="124"/>
        <v/>
      </c>
      <c r="AT74" s="392"/>
      <c r="AU74" s="394"/>
      <c r="AV74" s="388"/>
      <c r="AW74" s="388"/>
      <c r="AX74" s="397"/>
      <c r="AY74" s="277">
        <f t="shared" ref="AY74" si="125">COUNT(AM74:AS74)</f>
        <v>0</v>
      </c>
      <c r="AZ74" s="257">
        <f t="shared" si="19"/>
        <v>0</v>
      </c>
      <c r="BA74" s="257">
        <f t="shared" si="20"/>
        <v>0</v>
      </c>
      <c r="BC74" s="272" t="s">
        <v>222</v>
      </c>
      <c r="BD74" s="273" t="str">
        <f>IF(BJ51&lt;$H$5,BJ53+1,"")</f>
        <v/>
      </c>
      <c r="BE74" s="274" t="str">
        <f t="shared" ref="BE74:BJ74" si="126">IF(BD72&lt;$H$5,BD74+1,"")</f>
        <v/>
      </c>
      <c r="BF74" s="274" t="str">
        <f t="shared" si="126"/>
        <v/>
      </c>
      <c r="BG74" s="274" t="str">
        <f t="shared" si="126"/>
        <v/>
      </c>
      <c r="BH74" s="274" t="str">
        <f t="shared" si="126"/>
        <v/>
      </c>
      <c r="BI74" s="274" t="str">
        <f t="shared" si="126"/>
        <v/>
      </c>
      <c r="BJ74" s="274" t="str">
        <f t="shared" si="126"/>
        <v/>
      </c>
      <c r="BK74" s="392"/>
      <c r="BL74" s="394"/>
      <c r="BM74" s="388"/>
      <c r="BN74" s="388"/>
      <c r="BO74" s="397"/>
      <c r="BP74" s="277">
        <f>COUNT(BD74:BJ74)</f>
        <v>0</v>
      </c>
      <c r="BQ74" s="257">
        <f t="shared" si="22"/>
        <v>0</v>
      </c>
      <c r="BR74" s="257">
        <f t="shared" si="23"/>
        <v>0</v>
      </c>
      <c r="BU74" s="272" t="s">
        <v>222</v>
      </c>
      <c r="BV74" s="273" t="str">
        <f>IF(CB51&lt;$H$5,CB53+1,"")</f>
        <v/>
      </c>
      <c r="BW74" s="274" t="str">
        <f t="shared" ref="BW74:CB74" si="127">IF(BV72&lt;$H$5,BV74+1,"")</f>
        <v/>
      </c>
      <c r="BX74" s="274" t="str">
        <f t="shared" si="127"/>
        <v/>
      </c>
      <c r="BY74" s="274" t="str">
        <f t="shared" si="127"/>
        <v/>
      </c>
      <c r="BZ74" s="274" t="str">
        <f t="shared" si="127"/>
        <v/>
      </c>
      <c r="CA74" s="274" t="str">
        <f t="shared" si="127"/>
        <v/>
      </c>
      <c r="CB74" s="274" t="str">
        <f t="shared" si="127"/>
        <v/>
      </c>
      <c r="CC74" s="392"/>
      <c r="CD74" s="394"/>
      <c r="CE74" s="388"/>
      <c r="CF74" s="388"/>
      <c r="CG74" s="397"/>
      <c r="CH74" s="277">
        <f t="shared" ref="CH74" si="128">COUNT(BV74:CB74)</f>
        <v>0</v>
      </c>
      <c r="CI74" s="257">
        <f t="shared" si="25"/>
        <v>0</v>
      </c>
      <c r="CJ74" s="257">
        <f t="shared" si="26"/>
        <v>0</v>
      </c>
      <c r="CK74" s="250"/>
      <c r="CL74" s="272" t="s">
        <v>222</v>
      </c>
      <c r="CM74" s="273" t="str">
        <f>IF(CS51&lt;$H$5,CS53+1,"")</f>
        <v/>
      </c>
      <c r="CN74" s="274" t="str">
        <f t="shared" ref="CN74:CS74" si="129">IF(CM72&lt;$H$5,CM74+1,"")</f>
        <v/>
      </c>
      <c r="CO74" s="274" t="str">
        <f t="shared" si="129"/>
        <v/>
      </c>
      <c r="CP74" s="274" t="str">
        <f t="shared" si="129"/>
        <v/>
      </c>
      <c r="CQ74" s="274" t="str">
        <f t="shared" si="129"/>
        <v/>
      </c>
      <c r="CR74" s="274" t="str">
        <f t="shared" si="129"/>
        <v/>
      </c>
      <c r="CS74" s="274" t="str">
        <f t="shared" si="129"/>
        <v/>
      </c>
      <c r="CT74" s="392"/>
      <c r="CU74" s="394"/>
      <c r="CV74" s="388"/>
      <c r="CW74" s="388"/>
      <c r="CX74" s="397"/>
      <c r="CY74" s="277">
        <f t="shared" ref="CY74" si="130">COUNT(CM74:CS74)</f>
        <v>0</v>
      </c>
      <c r="CZ74" s="255">
        <f t="shared" si="28"/>
        <v>0</v>
      </c>
      <c r="DA74" s="255">
        <f t="shared" si="29"/>
        <v>0</v>
      </c>
    </row>
    <row r="75" spans="1:105" ht="14.25" customHeight="1" x14ac:dyDescent="0.15">
      <c r="A75" s="250"/>
      <c r="B75" s="250"/>
      <c r="C75" s="272" t="s">
        <v>65</v>
      </c>
      <c r="D75" s="279" t="str">
        <f>IF(D74="","","月")</f>
        <v/>
      </c>
      <c r="E75" s="279" t="str">
        <f>IF(E74="","","火")</f>
        <v/>
      </c>
      <c r="F75" s="279" t="str">
        <f>IF(F74="","","水")</f>
        <v/>
      </c>
      <c r="G75" s="279" t="str">
        <f>IF(G74="","","木")</f>
        <v/>
      </c>
      <c r="H75" s="279" t="str">
        <f>IF(H74="","","金")</f>
        <v/>
      </c>
      <c r="I75" s="279" t="str">
        <f>IF(I74="","","土")</f>
        <v/>
      </c>
      <c r="J75" s="279" t="str">
        <f>IF(J74="","","日")</f>
        <v/>
      </c>
      <c r="K75" s="392"/>
      <c r="L75" s="394"/>
      <c r="M75" s="388"/>
      <c r="N75" s="388"/>
      <c r="O75" s="397"/>
      <c r="P75" s="252"/>
      <c r="Q75" s="252">
        <f t="shared" si="13"/>
        <v>0</v>
      </c>
      <c r="R75" s="252">
        <f t="shared" si="14"/>
        <v>0</v>
      </c>
      <c r="S75" s="250"/>
      <c r="T75" s="272" t="s">
        <v>65</v>
      </c>
      <c r="U75" s="279" t="str">
        <f>IF(U74="","","月")</f>
        <v/>
      </c>
      <c r="V75" s="279" t="str">
        <f>IF(V74="","","火")</f>
        <v/>
      </c>
      <c r="W75" s="279" t="str">
        <f>IF(W74="","","水")</f>
        <v/>
      </c>
      <c r="X75" s="279" t="str">
        <f>IF(X74="","","木")</f>
        <v/>
      </c>
      <c r="Y75" s="279" t="str">
        <f>IF(Y74="","","金")</f>
        <v/>
      </c>
      <c r="Z75" s="279" t="str">
        <f>IF(Z74="","","土")</f>
        <v/>
      </c>
      <c r="AA75" s="279" t="str">
        <f>IF(AA74="","","日")</f>
        <v/>
      </c>
      <c r="AB75" s="392"/>
      <c r="AC75" s="394"/>
      <c r="AD75" s="388"/>
      <c r="AE75" s="388"/>
      <c r="AF75" s="397"/>
      <c r="AG75" s="250"/>
      <c r="AH75" s="290">
        <f t="shared" si="16"/>
        <v>0</v>
      </c>
      <c r="AI75" s="290">
        <f t="shared" si="17"/>
        <v>0</v>
      </c>
      <c r="AL75" s="272" t="s">
        <v>65</v>
      </c>
      <c r="AM75" s="279" t="str">
        <f>IF(AM74="","","月")</f>
        <v/>
      </c>
      <c r="AN75" s="279" t="str">
        <f>IF(AN74="","","火")</f>
        <v/>
      </c>
      <c r="AO75" s="279" t="str">
        <f>IF(AO74="","","水")</f>
        <v/>
      </c>
      <c r="AP75" s="279" t="str">
        <f>IF(AP74="","","木")</f>
        <v/>
      </c>
      <c r="AQ75" s="279" t="str">
        <f>IF(AQ74="","","金")</f>
        <v/>
      </c>
      <c r="AR75" s="279" t="str">
        <f>IF(AR74="","","土")</f>
        <v/>
      </c>
      <c r="AS75" s="279" t="str">
        <f>IF(AS74="","","日")</f>
        <v/>
      </c>
      <c r="AT75" s="392"/>
      <c r="AU75" s="394"/>
      <c r="AV75" s="388"/>
      <c r="AW75" s="388"/>
      <c r="AX75" s="397"/>
      <c r="AY75" s="250"/>
      <c r="AZ75" s="257">
        <f t="shared" si="19"/>
        <v>0</v>
      </c>
      <c r="BA75" s="257">
        <f t="shared" si="20"/>
        <v>0</v>
      </c>
      <c r="BC75" s="272" t="s">
        <v>65</v>
      </c>
      <c r="BD75" s="279" t="str">
        <f>IF(BD74="","","月")</f>
        <v/>
      </c>
      <c r="BE75" s="279" t="str">
        <f>IF(BE74="","","火")</f>
        <v/>
      </c>
      <c r="BF75" s="279" t="str">
        <f>IF(BF74="","","水")</f>
        <v/>
      </c>
      <c r="BG75" s="279" t="str">
        <f>IF(BG74="","","木")</f>
        <v/>
      </c>
      <c r="BH75" s="279" t="str">
        <f>IF(BH74="","","金")</f>
        <v/>
      </c>
      <c r="BI75" s="279" t="str">
        <f>IF(BI74="","","土")</f>
        <v/>
      </c>
      <c r="BJ75" s="279" t="str">
        <f>IF(BJ74="","","日")</f>
        <v/>
      </c>
      <c r="BK75" s="392"/>
      <c r="BL75" s="394"/>
      <c r="BM75" s="388"/>
      <c r="BN75" s="388"/>
      <c r="BO75" s="397"/>
      <c r="BP75" s="250"/>
      <c r="BQ75" s="257">
        <f t="shared" si="22"/>
        <v>0</v>
      </c>
      <c r="BR75" s="257">
        <f t="shared" si="23"/>
        <v>0</v>
      </c>
      <c r="BU75" s="272" t="s">
        <v>65</v>
      </c>
      <c r="BV75" s="279" t="str">
        <f>IF(BV74="","","月")</f>
        <v/>
      </c>
      <c r="BW75" s="279" t="str">
        <f>IF(BW74="","","火")</f>
        <v/>
      </c>
      <c r="BX75" s="279" t="str">
        <f>IF(BX74="","","水")</f>
        <v/>
      </c>
      <c r="BY75" s="279" t="str">
        <f>IF(BY74="","","木")</f>
        <v/>
      </c>
      <c r="BZ75" s="279" t="str">
        <f>IF(BZ74="","","金")</f>
        <v/>
      </c>
      <c r="CA75" s="279" t="str">
        <f>IF(CA74="","","土")</f>
        <v/>
      </c>
      <c r="CB75" s="279" t="str">
        <f>IF(CB74="","","日")</f>
        <v/>
      </c>
      <c r="CC75" s="392"/>
      <c r="CD75" s="394"/>
      <c r="CE75" s="388"/>
      <c r="CF75" s="388"/>
      <c r="CG75" s="397"/>
      <c r="CH75" s="250"/>
      <c r="CI75" s="257">
        <f t="shared" si="25"/>
        <v>0</v>
      </c>
      <c r="CJ75" s="257">
        <f t="shared" si="26"/>
        <v>0</v>
      </c>
      <c r="CK75" s="250"/>
      <c r="CL75" s="272" t="s">
        <v>65</v>
      </c>
      <c r="CM75" s="279" t="str">
        <f>IF(CM74="","","月")</f>
        <v/>
      </c>
      <c r="CN75" s="279" t="str">
        <f>IF(CN74="","","火")</f>
        <v/>
      </c>
      <c r="CO75" s="279" t="str">
        <f>IF(CO74="","","水")</f>
        <v/>
      </c>
      <c r="CP75" s="279" t="str">
        <f>IF(CP74="","","木")</f>
        <v/>
      </c>
      <c r="CQ75" s="279" t="str">
        <f>IF(CQ74="","","金")</f>
        <v/>
      </c>
      <c r="CR75" s="279" t="str">
        <f>IF(CR74="","","土")</f>
        <v/>
      </c>
      <c r="CS75" s="279" t="str">
        <f>IF(CS74="","","日")</f>
        <v/>
      </c>
      <c r="CT75" s="392"/>
      <c r="CU75" s="394"/>
      <c r="CV75" s="388"/>
      <c r="CW75" s="388"/>
      <c r="CX75" s="397"/>
      <c r="CZ75" s="255">
        <f t="shared" si="28"/>
        <v>0</v>
      </c>
      <c r="DA75" s="255">
        <f t="shared" si="29"/>
        <v>0</v>
      </c>
    </row>
    <row r="76" spans="1:105" ht="14.25" customHeight="1" x14ac:dyDescent="0.15">
      <c r="A76" s="250"/>
      <c r="B76" s="250"/>
      <c r="C76" s="379" t="s">
        <v>76</v>
      </c>
      <c r="D76" s="381"/>
      <c r="E76" s="371"/>
      <c r="F76" s="371"/>
      <c r="G76" s="371"/>
      <c r="H76" s="371"/>
      <c r="I76" s="371"/>
      <c r="J76" s="398"/>
      <c r="K76" s="373"/>
      <c r="L76" s="374"/>
      <c r="M76" s="374"/>
      <c r="N76" s="375"/>
      <c r="O76" s="383" t="e">
        <f>ROUND(AVERAGE(N78:N89),3)</f>
        <v>#DIV/0!</v>
      </c>
      <c r="P76" s="252"/>
      <c r="Q76" s="252">
        <f t="shared" si="13"/>
        <v>0</v>
      </c>
      <c r="R76" s="252">
        <f t="shared" si="14"/>
        <v>0</v>
      </c>
      <c r="S76" s="250"/>
      <c r="T76" s="379" t="s">
        <v>76</v>
      </c>
      <c r="U76" s="381"/>
      <c r="V76" s="371"/>
      <c r="W76" s="371"/>
      <c r="X76" s="371"/>
      <c r="Y76" s="371"/>
      <c r="Z76" s="371"/>
      <c r="AA76" s="398"/>
      <c r="AB76" s="373"/>
      <c r="AC76" s="374"/>
      <c r="AD76" s="374"/>
      <c r="AE76" s="375"/>
      <c r="AF76" s="383" t="e">
        <f>ROUND(AVERAGE(AE78:AE89),3)</f>
        <v>#DIV/0!</v>
      </c>
      <c r="AG76" s="250"/>
      <c r="AH76" s="290">
        <f t="shared" si="16"/>
        <v>0</v>
      </c>
      <c r="AI76" s="290">
        <f t="shared" si="17"/>
        <v>0</v>
      </c>
      <c r="AL76" s="379" t="s">
        <v>76</v>
      </c>
      <c r="AM76" s="381"/>
      <c r="AN76" s="371"/>
      <c r="AO76" s="371"/>
      <c r="AP76" s="371"/>
      <c r="AQ76" s="371"/>
      <c r="AR76" s="371"/>
      <c r="AS76" s="398"/>
      <c r="AT76" s="373"/>
      <c r="AU76" s="374"/>
      <c r="AV76" s="374"/>
      <c r="AW76" s="375"/>
      <c r="AX76" s="383" t="e">
        <f>ROUND(AVERAGE(AW78:AW89),3)</f>
        <v>#DIV/0!</v>
      </c>
      <c r="AY76" s="250"/>
      <c r="AZ76" s="257">
        <f t="shared" si="19"/>
        <v>0</v>
      </c>
      <c r="BA76" s="257">
        <f t="shared" si="20"/>
        <v>0</v>
      </c>
      <c r="BC76" s="379" t="s">
        <v>76</v>
      </c>
      <c r="BD76" s="381"/>
      <c r="BE76" s="371"/>
      <c r="BF76" s="371"/>
      <c r="BG76" s="371"/>
      <c r="BH76" s="371"/>
      <c r="BI76" s="371"/>
      <c r="BJ76" s="398"/>
      <c r="BK76" s="373"/>
      <c r="BL76" s="374"/>
      <c r="BM76" s="374"/>
      <c r="BN76" s="375"/>
      <c r="BO76" s="383" t="e">
        <f>ROUND(AVERAGE(BN78:BN89),3)</f>
        <v>#DIV/0!</v>
      </c>
      <c r="BP76" s="250"/>
      <c r="BQ76" s="257">
        <f t="shared" si="22"/>
        <v>0</v>
      </c>
      <c r="BR76" s="257">
        <f t="shared" si="23"/>
        <v>0</v>
      </c>
      <c r="BU76" s="379" t="s">
        <v>76</v>
      </c>
      <c r="BV76" s="381"/>
      <c r="BW76" s="371"/>
      <c r="BX76" s="371"/>
      <c r="BY76" s="371"/>
      <c r="BZ76" s="371"/>
      <c r="CA76" s="371"/>
      <c r="CB76" s="398"/>
      <c r="CC76" s="373"/>
      <c r="CD76" s="374"/>
      <c r="CE76" s="374"/>
      <c r="CF76" s="375"/>
      <c r="CG76" s="383" t="e">
        <f>ROUND(AVERAGE(CF78:CF89),3)</f>
        <v>#DIV/0!</v>
      </c>
      <c r="CH76" s="250"/>
      <c r="CI76" s="257">
        <f t="shared" si="25"/>
        <v>0</v>
      </c>
      <c r="CJ76" s="257">
        <f t="shared" si="26"/>
        <v>0</v>
      </c>
      <c r="CK76" s="250"/>
      <c r="CL76" s="379" t="s">
        <v>76</v>
      </c>
      <c r="CM76" s="381"/>
      <c r="CN76" s="371"/>
      <c r="CO76" s="371"/>
      <c r="CP76" s="371"/>
      <c r="CQ76" s="371"/>
      <c r="CR76" s="371"/>
      <c r="CS76" s="398"/>
      <c r="CT76" s="373"/>
      <c r="CU76" s="374"/>
      <c r="CV76" s="374"/>
      <c r="CW76" s="375"/>
      <c r="CX76" s="383" t="e">
        <f>ROUND(AVERAGE(CW78:CW89),3)</f>
        <v>#DIV/0!</v>
      </c>
      <c r="CZ76" s="255">
        <f t="shared" si="28"/>
        <v>0</v>
      </c>
      <c r="DA76" s="255">
        <f t="shared" si="29"/>
        <v>0</v>
      </c>
    </row>
    <row r="77" spans="1:105" ht="14.25" customHeight="1" x14ac:dyDescent="0.15">
      <c r="A77" s="250"/>
      <c r="B77" s="250"/>
      <c r="C77" s="380"/>
      <c r="D77" s="382"/>
      <c r="E77" s="372"/>
      <c r="F77" s="372"/>
      <c r="G77" s="372"/>
      <c r="H77" s="372"/>
      <c r="I77" s="372"/>
      <c r="J77" s="399"/>
      <c r="K77" s="376"/>
      <c r="L77" s="377"/>
      <c r="M77" s="377"/>
      <c r="N77" s="378"/>
      <c r="O77" s="384"/>
      <c r="P77" s="252"/>
      <c r="Q77" s="252" t="str">
        <f t="shared" si="13"/>
        <v/>
      </c>
      <c r="R77" s="252" t="str">
        <f t="shared" si="14"/>
        <v/>
      </c>
      <c r="S77" s="250"/>
      <c r="T77" s="380"/>
      <c r="U77" s="382"/>
      <c r="V77" s="372"/>
      <c r="W77" s="372"/>
      <c r="X77" s="372"/>
      <c r="Y77" s="372"/>
      <c r="Z77" s="372"/>
      <c r="AA77" s="399"/>
      <c r="AB77" s="376"/>
      <c r="AC77" s="377"/>
      <c r="AD77" s="377"/>
      <c r="AE77" s="378"/>
      <c r="AF77" s="384"/>
      <c r="AG77" s="250"/>
      <c r="AH77" s="290" t="str">
        <f t="shared" si="16"/>
        <v/>
      </c>
      <c r="AI77" s="290" t="str">
        <f t="shared" si="17"/>
        <v/>
      </c>
      <c r="AL77" s="380"/>
      <c r="AM77" s="382"/>
      <c r="AN77" s="372"/>
      <c r="AO77" s="372"/>
      <c r="AP77" s="372"/>
      <c r="AQ77" s="372"/>
      <c r="AR77" s="372"/>
      <c r="AS77" s="399"/>
      <c r="AT77" s="376"/>
      <c r="AU77" s="377"/>
      <c r="AV77" s="377"/>
      <c r="AW77" s="378"/>
      <c r="AX77" s="384"/>
      <c r="AY77" s="250"/>
      <c r="AZ77" s="257" t="str">
        <f t="shared" si="19"/>
        <v/>
      </c>
      <c r="BA77" s="257" t="str">
        <f t="shared" si="20"/>
        <v/>
      </c>
      <c r="BC77" s="380"/>
      <c r="BD77" s="382"/>
      <c r="BE77" s="372"/>
      <c r="BF77" s="372"/>
      <c r="BG77" s="372"/>
      <c r="BH77" s="372"/>
      <c r="BI77" s="372"/>
      <c r="BJ77" s="399"/>
      <c r="BK77" s="376"/>
      <c r="BL77" s="377"/>
      <c r="BM77" s="377"/>
      <c r="BN77" s="378"/>
      <c r="BO77" s="384"/>
      <c r="BP77" s="250"/>
      <c r="BQ77" s="257" t="str">
        <f t="shared" si="22"/>
        <v/>
      </c>
      <c r="BR77" s="257" t="str">
        <f t="shared" si="23"/>
        <v/>
      </c>
      <c r="BU77" s="380"/>
      <c r="BV77" s="382"/>
      <c r="BW77" s="372"/>
      <c r="BX77" s="372"/>
      <c r="BY77" s="372"/>
      <c r="BZ77" s="372"/>
      <c r="CA77" s="372"/>
      <c r="CB77" s="399"/>
      <c r="CC77" s="376"/>
      <c r="CD77" s="377"/>
      <c r="CE77" s="377"/>
      <c r="CF77" s="378"/>
      <c r="CG77" s="384"/>
      <c r="CH77" s="250"/>
      <c r="CI77" s="257" t="str">
        <f t="shared" si="25"/>
        <v/>
      </c>
      <c r="CJ77" s="257" t="str">
        <f t="shared" si="26"/>
        <v/>
      </c>
      <c r="CK77" s="250"/>
      <c r="CL77" s="380"/>
      <c r="CM77" s="382"/>
      <c r="CN77" s="372"/>
      <c r="CO77" s="372"/>
      <c r="CP77" s="372"/>
      <c r="CQ77" s="372"/>
      <c r="CR77" s="372"/>
      <c r="CS77" s="399"/>
      <c r="CT77" s="376"/>
      <c r="CU77" s="377"/>
      <c r="CV77" s="377"/>
      <c r="CW77" s="378"/>
      <c r="CX77" s="384"/>
      <c r="CZ77" s="255" t="str">
        <f t="shared" si="28"/>
        <v/>
      </c>
      <c r="DA77" s="255" t="str">
        <f t="shared" si="29"/>
        <v/>
      </c>
    </row>
    <row r="78" spans="1:105" ht="14.25" customHeight="1" x14ac:dyDescent="0.15">
      <c r="A78" s="250"/>
      <c r="B78" s="250"/>
      <c r="C78" s="281" t="s">
        <v>223</v>
      </c>
      <c r="D78" s="282"/>
      <c r="E78" s="283"/>
      <c r="F78" s="283"/>
      <c r="G78" s="283"/>
      <c r="H78" s="283"/>
      <c r="I78" s="283"/>
      <c r="J78" s="284"/>
      <c r="K78" s="285">
        <f>IF(C78="","",COUNT($D$74:$J$74)-L78)</f>
        <v>0</v>
      </c>
      <c r="L78" s="286">
        <f>IF(C78="","",Q78+R78)</f>
        <v>0</v>
      </c>
      <c r="M78" s="287">
        <f>IF(C78="","",COUNTIF(D78:J78,"休"))</f>
        <v>0</v>
      </c>
      <c r="N78" s="288" t="str">
        <f>IF(K78&lt;1,"対象外",IF(C78="","",IFERROR(ROUND(M78/K78,3),"")))</f>
        <v>対象外</v>
      </c>
      <c r="O78" s="384"/>
      <c r="P78" s="252"/>
      <c r="Q78" s="252">
        <f t="shared" si="13"/>
        <v>0</v>
      </c>
      <c r="R78" s="252">
        <f t="shared" si="14"/>
        <v>0</v>
      </c>
      <c r="S78" s="250"/>
      <c r="T78" s="281" t="s">
        <v>223</v>
      </c>
      <c r="U78" s="282"/>
      <c r="V78" s="283"/>
      <c r="W78" s="283"/>
      <c r="X78" s="283"/>
      <c r="Y78" s="283"/>
      <c r="Z78" s="283"/>
      <c r="AA78" s="284"/>
      <c r="AB78" s="285">
        <f>IF(T78="","",COUNT($U$74:$AA$74)-AC78)</f>
        <v>0</v>
      </c>
      <c r="AC78" s="286">
        <f>IF(T78="","",AH78+AI78)</f>
        <v>0</v>
      </c>
      <c r="AD78" s="287">
        <f>IF(T78="","",COUNTIF(U78:AA78,"休"))</f>
        <v>0</v>
      </c>
      <c r="AE78" s="288" t="str">
        <f>IF(AB78&lt;1,"対象外",IF(T78="","",IFERROR(ROUND(AD78/AB78,3),"")))</f>
        <v>対象外</v>
      </c>
      <c r="AF78" s="384"/>
      <c r="AG78" s="289"/>
      <c r="AH78" s="290">
        <f t="shared" si="16"/>
        <v>0</v>
      </c>
      <c r="AI78" s="290">
        <f t="shared" si="17"/>
        <v>0</v>
      </c>
      <c r="AL78" s="281" t="s">
        <v>223</v>
      </c>
      <c r="AM78" s="282"/>
      <c r="AN78" s="283"/>
      <c r="AO78" s="283"/>
      <c r="AP78" s="283"/>
      <c r="AQ78" s="283"/>
      <c r="AR78" s="283"/>
      <c r="AS78" s="284"/>
      <c r="AT78" s="285">
        <f>IF(AL78="","",COUNT($AM$74:$AS$74)-AU78)</f>
        <v>0</v>
      </c>
      <c r="AU78" s="286">
        <f>IF(AL78="","",AZ78+BA78)</f>
        <v>0</v>
      </c>
      <c r="AV78" s="287">
        <f>IF(AL78="","",COUNTIF(AM78:AS78,"休"))</f>
        <v>0</v>
      </c>
      <c r="AW78" s="288" t="str">
        <f>IF(AT78&lt;7,"対象外",IF(AL78="","",IFERROR(ROUND(AV78/AT78,3),"")))</f>
        <v>対象外</v>
      </c>
      <c r="AX78" s="384"/>
      <c r="AY78" s="289"/>
      <c r="AZ78" s="257">
        <f t="shared" si="19"/>
        <v>0</v>
      </c>
      <c r="BA78" s="257">
        <f t="shared" si="20"/>
        <v>0</v>
      </c>
      <c r="BC78" s="281" t="s">
        <v>223</v>
      </c>
      <c r="BD78" s="282"/>
      <c r="BE78" s="283"/>
      <c r="BF78" s="283"/>
      <c r="BG78" s="283"/>
      <c r="BH78" s="283"/>
      <c r="BI78" s="283"/>
      <c r="BJ78" s="284"/>
      <c r="BK78" s="285">
        <f>IF(BC78="","",COUNT($BD$74:$BJ$74)-BL78)</f>
        <v>0</v>
      </c>
      <c r="BL78" s="286">
        <f>IF(BC78="","",BQ78+BR78)</f>
        <v>0</v>
      </c>
      <c r="BM78" s="287">
        <f>IF(BC78="","",COUNTIF(BD78:BJ78,"休"))</f>
        <v>0</v>
      </c>
      <c r="BN78" s="288" t="str">
        <f>IF(BK78&lt;7,"対象外",IF(BC78="","",IFERROR(ROUND(BM78/BK78,3),"")))</f>
        <v>対象外</v>
      </c>
      <c r="BO78" s="384"/>
      <c r="BP78" s="289"/>
      <c r="BQ78" s="257">
        <f t="shared" si="22"/>
        <v>0</v>
      </c>
      <c r="BR78" s="257">
        <f t="shared" si="23"/>
        <v>0</v>
      </c>
      <c r="BU78" s="281" t="s">
        <v>223</v>
      </c>
      <c r="BV78" s="282"/>
      <c r="BW78" s="283"/>
      <c r="BX78" s="283"/>
      <c r="BY78" s="283"/>
      <c r="BZ78" s="283"/>
      <c r="CA78" s="283"/>
      <c r="CB78" s="284"/>
      <c r="CC78" s="285">
        <f>IF(BU78="","",COUNT($BV$74:$CB$74)-CD78)</f>
        <v>0</v>
      </c>
      <c r="CD78" s="286">
        <f>IF(BU78="","",CI78+CJ78)</f>
        <v>0</v>
      </c>
      <c r="CE78" s="287">
        <f>IF(BU78="","",COUNTIF(BV78:CB78,"休"))</f>
        <v>0</v>
      </c>
      <c r="CF78" s="288" t="str">
        <f>IF(CC78&lt;7,"対象外",IF(BU78="","",IFERROR(ROUND(CE78/CC78,3),"")))</f>
        <v>対象外</v>
      </c>
      <c r="CG78" s="384"/>
      <c r="CH78" s="289"/>
      <c r="CI78" s="257">
        <f t="shared" si="25"/>
        <v>0</v>
      </c>
      <c r="CJ78" s="257">
        <f t="shared" si="26"/>
        <v>0</v>
      </c>
      <c r="CK78" s="289"/>
      <c r="CL78" s="281" t="s">
        <v>223</v>
      </c>
      <c r="CM78" s="282"/>
      <c r="CN78" s="283"/>
      <c r="CO78" s="283"/>
      <c r="CP78" s="283"/>
      <c r="CQ78" s="283"/>
      <c r="CR78" s="283"/>
      <c r="CS78" s="284"/>
      <c r="CT78" s="285">
        <f>IF(CL78="","",COUNT($CM$74:$CS$74)-CU78)</f>
        <v>0</v>
      </c>
      <c r="CU78" s="286">
        <f>IF(CL78="","",CZ78+DA78)</f>
        <v>0</v>
      </c>
      <c r="CV78" s="287">
        <f>IF(CL78="","",COUNTIF(CM78:CS78,"休"))</f>
        <v>0</v>
      </c>
      <c r="CW78" s="288" t="str">
        <f>IF(CT78&lt;7,"対象外",IF(CL78="","",IFERROR(ROUND(CV78/CT78,3),"")))</f>
        <v>対象外</v>
      </c>
      <c r="CX78" s="384"/>
      <c r="CY78" s="289"/>
      <c r="CZ78" s="255">
        <f t="shared" si="28"/>
        <v>0</v>
      </c>
      <c r="DA78" s="255">
        <f t="shared" si="29"/>
        <v>0</v>
      </c>
    </row>
    <row r="79" spans="1:105" ht="14.25" customHeight="1" x14ac:dyDescent="0.15">
      <c r="A79" s="250"/>
      <c r="B79" s="250"/>
      <c r="C79" s="281" t="s">
        <v>224</v>
      </c>
      <c r="D79" s="282"/>
      <c r="E79" s="283"/>
      <c r="F79" s="283"/>
      <c r="G79" s="283"/>
      <c r="H79" s="283"/>
      <c r="I79" s="283"/>
      <c r="J79" s="284"/>
      <c r="K79" s="285">
        <f>IF(C79="","",COUNT($D$74:$J$74)-L79)</f>
        <v>0</v>
      </c>
      <c r="L79" s="286">
        <f t="shared" ref="L79:L81" si="131">IF(C79="","",Q79+R79)</f>
        <v>0</v>
      </c>
      <c r="M79" s="287">
        <f t="shared" ref="M79:M81" si="132">IF(C79="","",COUNTIF(D79:J79,"休"))</f>
        <v>0</v>
      </c>
      <c r="N79" s="288" t="str">
        <f>IF(K79&lt;1,"対象外",IF(C79="","",IFERROR(ROUND(M79/K79,3),"")))</f>
        <v>対象外</v>
      </c>
      <c r="O79" s="384"/>
      <c r="P79" s="252"/>
      <c r="Q79" s="252">
        <f t="shared" si="13"/>
        <v>0</v>
      </c>
      <c r="R79" s="252">
        <f t="shared" si="14"/>
        <v>0</v>
      </c>
      <c r="S79" s="250"/>
      <c r="T79" s="281" t="s">
        <v>224</v>
      </c>
      <c r="U79" s="282"/>
      <c r="V79" s="283"/>
      <c r="W79" s="283"/>
      <c r="X79" s="283"/>
      <c r="Y79" s="283"/>
      <c r="Z79" s="283"/>
      <c r="AA79" s="284"/>
      <c r="AB79" s="285">
        <f>IF(T79="","",COUNT($U$74:$AA$74)-AC79)</f>
        <v>0</v>
      </c>
      <c r="AC79" s="286">
        <f>IF(T79="","",AH79+AI79)</f>
        <v>0</v>
      </c>
      <c r="AD79" s="287">
        <f t="shared" ref="AD79:AD81" si="133">IF(T79="","",COUNTIF(U79:AA79,"休"))</f>
        <v>0</v>
      </c>
      <c r="AE79" s="288" t="str">
        <f>IF(AB79&lt;1,"対象外",IF(T79="","",IFERROR(ROUND(AD79/AB79,3),"")))</f>
        <v>対象外</v>
      </c>
      <c r="AF79" s="384"/>
      <c r="AG79" s="250"/>
      <c r="AH79" s="290">
        <f t="shared" si="16"/>
        <v>0</v>
      </c>
      <c r="AI79" s="290">
        <f t="shared" si="17"/>
        <v>0</v>
      </c>
      <c r="AL79" s="281" t="s">
        <v>224</v>
      </c>
      <c r="AM79" s="282"/>
      <c r="AN79" s="283"/>
      <c r="AO79" s="283"/>
      <c r="AP79" s="283"/>
      <c r="AQ79" s="283"/>
      <c r="AR79" s="283"/>
      <c r="AS79" s="284"/>
      <c r="AT79" s="285">
        <f>IF(AL79="","",COUNT($AM$74:$AS$74)-AU79)</f>
        <v>0</v>
      </c>
      <c r="AU79" s="286">
        <f>IF(AL79="","",AZ79+BA79)</f>
        <v>0</v>
      </c>
      <c r="AV79" s="287">
        <f t="shared" ref="AV79:AV81" si="134">IF(AL79="","",COUNTIF(AM79:AS79,"休"))</f>
        <v>0</v>
      </c>
      <c r="AW79" s="288" t="str">
        <f>IF(AT79&lt;7,"対象外",IF(AL79="","",IFERROR(ROUND(AV79/AT79,3),"")))</f>
        <v>対象外</v>
      </c>
      <c r="AX79" s="384"/>
      <c r="AY79" s="250"/>
      <c r="AZ79" s="257">
        <f t="shared" si="19"/>
        <v>0</v>
      </c>
      <c r="BA79" s="257">
        <f t="shared" si="20"/>
        <v>0</v>
      </c>
      <c r="BC79" s="281" t="s">
        <v>224</v>
      </c>
      <c r="BD79" s="282"/>
      <c r="BE79" s="283"/>
      <c r="BF79" s="283"/>
      <c r="BG79" s="283"/>
      <c r="BH79" s="283"/>
      <c r="BI79" s="283"/>
      <c r="BJ79" s="284"/>
      <c r="BK79" s="285">
        <f>IF(BC79="","",COUNT($BD$74:$BJ$74)-BL79)</f>
        <v>0</v>
      </c>
      <c r="BL79" s="286">
        <f>IF(BC79="","",BQ79+BR79)</f>
        <v>0</v>
      </c>
      <c r="BM79" s="287">
        <f t="shared" ref="BM79:BM81" si="135">IF(BC79="","",COUNTIF(BD79:BJ79,"休"))</f>
        <v>0</v>
      </c>
      <c r="BN79" s="288" t="str">
        <f>IF(BK79&lt;7,"対象外",IF(BC79="","",IFERROR(ROUND(BM79/BK79,3),"")))</f>
        <v>対象外</v>
      </c>
      <c r="BO79" s="384"/>
      <c r="BP79" s="250"/>
      <c r="BQ79" s="257">
        <f t="shared" si="22"/>
        <v>0</v>
      </c>
      <c r="BR79" s="257">
        <f t="shared" si="23"/>
        <v>0</v>
      </c>
      <c r="BU79" s="281" t="s">
        <v>224</v>
      </c>
      <c r="BV79" s="282"/>
      <c r="BW79" s="283"/>
      <c r="BX79" s="283"/>
      <c r="BY79" s="283"/>
      <c r="BZ79" s="283"/>
      <c r="CA79" s="283"/>
      <c r="CB79" s="284"/>
      <c r="CC79" s="285">
        <f>IF(BU79="","",COUNT($BV$74:$CB$74)-CD79)</f>
        <v>0</v>
      </c>
      <c r="CD79" s="286">
        <f>IF(BU79="","",CI79+CJ79)</f>
        <v>0</v>
      </c>
      <c r="CE79" s="287">
        <f t="shared" ref="CE79:CE80" si="136">IF(BU79="","",COUNTIF(BV79:CB79,"休"))</f>
        <v>0</v>
      </c>
      <c r="CF79" s="288" t="str">
        <f>IF(CC79&lt;7,"対象外",IF(BU79="","",IFERROR(ROUND(CE79/CC79,3),"")))</f>
        <v>対象外</v>
      </c>
      <c r="CG79" s="384"/>
      <c r="CH79" s="250"/>
      <c r="CI79" s="257">
        <f t="shared" si="25"/>
        <v>0</v>
      </c>
      <c r="CJ79" s="257">
        <f t="shared" si="26"/>
        <v>0</v>
      </c>
      <c r="CK79" s="250"/>
      <c r="CL79" s="281" t="s">
        <v>224</v>
      </c>
      <c r="CM79" s="282"/>
      <c r="CN79" s="283"/>
      <c r="CO79" s="283"/>
      <c r="CP79" s="283"/>
      <c r="CQ79" s="283"/>
      <c r="CR79" s="283"/>
      <c r="CS79" s="284"/>
      <c r="CT79" s="285">
        <f>IF(CL79="","",COUNT($CM$74:$CS$74)-CU79)</f>
        <v>0</v>
      </c>
      <c r="CU79" s="286">
        <f>IF(CL79="","",CZ79+DA79)</f>
        <v>0</v>
      </c>
      <c r="CV79" s="287">
        <f t="shared" ref="CV79:CV81" si="137">IF(CL79="","",COUNTIF(CM79:CS79,"休"))</f>
        <v>0</v>
      </c>
      <c r="CW79" s="288" t="str">
        <f>IF(CT79&lt;7,"対象外",IF(CL79="","",IFERROR(ROUND(CV79/CT79,3),"")))</f>
        <v>対象外</v>
      </c>
      <c r="CX79" s="384"/>
      <c r="CZ79" s="255">
        <f t="shared" si="28"/>
        <v>0</v>
      </c>
      <c r="DA79" s="255">
        <f t="shared" si="29"/>
        <v>0</v>
      </c>
    </row>
    <row r="80" spans="1:105" ht="14.25" customHeight="1" x14ac:dyDescent="0.15">
      <c r="A80" s="250"/>
      <c r="B80" s="250"/>
      <c r="C80" s="281" t="s">
        <v>225</v>
      </c>
      <c r="D80" s="282"/>
      <c r="E80" s="283"/>
      <c r="F80" s="283"/>
      <c r="G80" s="283"/>
      <c r="H80" s="283"/>
      <c r="I80" s="283"/>
      <c r="J80" s="284"/>
      <c r="K80" s="285">
        <f t="shared" ref="K80:K81" si="138">IF(C80="","",COUNT($D$74:$J$74)-L80)</f>
        <v>0</v>
      </c>
      <c r="L80" s="286">
        <f t="shared" si="131"/>
        <v>0</v>
      </c>
      <c r="M80" s="287">
        <f t="shared" si="132"/>
        <v>0</v>
      </c>
      <c r="N80" s="288" t="str">
        <f>IF(K80&lt;1,"対象外",IF(C80="","",IFERROR(ROUND(M80/K80,3),"")))</f>
        <v>対象外</v>
      </c>
      <c r="O80" s="384"/>
      <c r="P80" s="252"/>
      <c r="Q80" s="252">
        <f t="shared" ref="Q80:Q132" si="139">IF(C80="","",COUNTIF(D80:J80,"ー"))</f>
        <v>0</v>
      </c>
      <c r="R80" s="252">
        <f t="shared" ref="R80:R132" si="140">IF(C80="","",COUNTIF(D80:J80,"外"))</f>
        <v>0</v>
      </c>
      <c r="S80" s="250"/>
      <c r="T80" s="281" t="s">
        <v>225</v>
      </c>
      <c r="U80" s="282"/>
      <c r="V80" s="283"/>
      <c r="W80" s="283"/>
      <c r="X80" s="283"/>
      <c r="Y80" s="283"/>
      <c r="Z80" s="283"/>
      <c r="AA80" s="284"/>
      <c r="AB80" s="285">
        <f t="shared" ref="AB80:AB81" si="141">IF(T80="","",COUNT($U$74:$AA$74)-AC80)</f>
        <v>0</v>
      </c>
      <c r="AC80" s="286">
        <f>IF(T80="","",AH80+AI80)</f>
        <v>0</v>
      </c>
      <c r="AD80" s="287">
        <f t="shared" si="133"/>
        <v>0</v>
      </c>
      <c r="AE80" s="288" t="str">
        <f>IF(AB80&lt;1,"対象外",IF(T80="","",IFERROR(ROUND(AD80/AB80,3),"")))</f>
        <v>対象外</v>
      </c>
      <c r="AF80" s="384"/>
      <c r="AG80" s="289"/>
      <c r="AH80" s="290">
        <f t="shared" ref="AH80:AH132" si="142">IF(T80="","",COUNTIF(U80:AA80,"ー"))</f>
        <v>0</v>
      </c>
      <c r="AI80" s="290">
        <f t="shared" ref="AI80:AI132" si="143">IF(T80="","",COUNTIF(U80:AA80,"外"))</f>
        <v>0</v>
      </c>
      <c r="AL80" s="281" t="s">
        <v>225</v>
      </c>
      <c r="AM80" s="282"/>
      <c r="AN80" s="283"/>
      <c r="AO80" s="283"/>
      <c r="AP80" s="283"/>
      <c r="AQ80" s="283"/>
      <c r="AR80" s="283"/>
      <c r="AS80" s="284"/>
      <c r="AT80" s="285">
        <f>IF(AL80="","",COUNT($AM$74:$AS$74)-AU80)</f>
        <v>0</v>
      </c>
      <c r="AU80" s="286">
        <f>IF(AL80="","",AZ80+BA80)</f>
        <v>0</v>
      </c>
      <c r="AV80" s="287">
        <f t="shared" si="134"/>
        <v>0</v>
      </c>
      <c r="AW80" s="288" t="str">
        <f>IF(AT80&lt;7,"対象外",IF(AL80="","",IFERROR(ROUND(AV80/AT80,3),"")))</f>
        <v>対象外</v>
      </c>
      <c r="AX80" s="384"/>
      <c r="AY80" s="289"/>
      <c r="AZ80" s="257">
        <f t="shared" ref="AZ80:AZ131" si="144">IF(AL80="","",COUNTIF(AM80:AS80,"ー"))</f>
        <v>0</v>
      </c>
      <c r="BA80" s="257">
        <f t="shared" ref="BA80:BA131" si="145">IF(AL80="","",COUNTIF(AM80:AS80,"外"))</f>
        <v>0</v>
      </c>
      <c r="BC80" s="281" t="s">
        <v>225</v>
      </c>
      <c r="BD80" s="282"/>
      <c r="BE80" s="283"/>
      <c r="BF80" s="283"/>
      <c r="BG80" s="283"/>
      <c r="BH80" s="283"/>
      <c r="BI80" s="283"/>
      <c r="BJ80" s="284"/>
      <c r="BK80" s="285">
        <f>IF(BC80="","",COUNT($BD$74:$BJ$74)-BL80)</f>
        <v>0</v>
      </c>
      <c r="BL80" s="286">
        <f>IF(BC80="","",BQ80+BR80)</f>
        <v>0</v>
      </c>
      <c r="BM80" s="287">
        <f t="shared" si="135"/>
        <v>0</v>
      </c>
      <c r="BN80" s="288" t="str">
        <f>IF(BK80&lt;7,"対象外",IF(BC80="","",IFERROR(ROUND(BM80/BK80,3),"")))</f>
        <v>対象外</v>
      </c>
      <c r="BO80" s="384"/>
      <c r="BP80" s="289"/>
      <c r="BQ80" s="257">
        <f t="shared" ref="BQ80:BQ131" si="146">IF(BC80="","",COUNTIF(BD80:BJ80,"ー"))</f>
        <v>0</v>
      </c>
      <c r="BR80" s="257">
        <f t="shared" ref="BR80:BR131" si="147">IF(BC80="","",COUNTIF(BD80:BJ80,"外"))</f>
        <v>0</v>
      </c>
      <c r="BU80" s="281" t="s">
        <v>225</v>
      </c>
      <c r="BV80" s="282"/>
      <c r="BW80" s="283"/>
      <c r="BX80" s="283"/>
      <c r="BY80" s="283"/>
      <c r="BZ80" s="283"/>
      <c r="CA80" s="283"/>
      <c r="CB80" s="284"/>
      <c r="CC80" s="285">
        <f>IF(BU80="","",COUNT($BV$74:$CB$74)-CD80)</f>
        <v>0</v>
      </c>
      <c r="CD80" s="286">
        <f>IF(BU80="","",CI80+CJ80)</f>
        <v>0</v>
      </c>
      <c r="CE80" s="287">
        <f t="shared" si="136"/>
        <v>0</v>
      </c>
      <c r="CF80" s="288" t="str">
        <f>IF(CC80&lt;7,"対象外",IF(BU80="","",IFERROR(ROUND(CE80/CC80,3),"")))</f>
        <v>対象外</v>
      </c>
      <c r="CG80" s="384"/>
      <c r="CH80" s="289"/>
      <c r="CI80" s="257">
        <f t="shared" ref="CI80:CI131" si="148">IF(BU80="","",COUNTIF(BV80:CB80,"ー"))</f>
        <v>0</v>
      </c>
      <c r="CJ80" s="257">
        <f t="shared" ref="CJ80:CJ131" si="149">IF(BU80="","",COUNTIF(BV80:CB80,"外"))</f>
        <v>0</v>
      </c>
      <c r="CK80" s="289"/>
      <c r="CL80" s="281" t="s">
        <v>225</v>
      </c>
      <c r="CM80" s="282"/>
      <c r="CN80" s="283"/>
      <c r="CO80" s="283"/>
      <c r="CP80" s="283"/>
      <c r="CQ80" s="283"/>
      <c r="CR80" s="283"/>
      <c r="CS80" s="284"/>
      <c r="CT80" s="285">
        <f>IF(CL80="","",COUNT($CM$74:$CS$74)-CU80)</f>
        <v>0</v>
      </c>
      <c r="CU80" s="286">
        <f>IF(CL80="","",CZ80+DA80)</f>
        <v>0</v>
      </c>
      <c r="CV80" s="287">
        <f t="shared" si="137"/>
        <v>0</v>
      </c>
      <c r="CW80" s="288" t="str">
        <f>IF(CT80&lt;7,"対象外",IF(CL80="","",IFERROR(ROUND(CV80/CT80,3),"")))</f>
        <v>対象外</v>
      </c>
      <c r="CX80" s="384"/>
      <c r="CY80" s="289"/>
      <c r="CZ80" s="255">
        <f t="shared" ref="CZ80:CZ131" si="150">IF(CL80="","",COUNTIF(CM80:CS80,"ー"))</f>
        <v>0</v>
      </c>
      <c r="DA80" s="255">
        <f t="shared" ref="DA80:DA131" si="151">IF(CL80="","",COUNTIF(CM80:CS80,"外"))</f>
        <v>0</v>
      </c>
    </row>
    <row r="81" spans="1:105" ht="14.25" customHeight="1" x14ac:dyDescent="0.15">
      <c r="A81" s="250"/>
      <c r="B81" s="250"/>
      <c r="C81" s="291" t="s">
        <v>226</v>
      </c>
      <c r="D81" s="292"/>
      <c r="E81" s="293"/>
      <c r="F81" s="293"/>
      <c r="G81" s="293"/>
      <c r="H81" s="293"/>
      <c r="I81" s="293"/>
      <c r="J81" s="294"/>
      <c r="K81" s="285">
        <f t="shared" si="138"/>
        <v>0</v>
      </c>
      <c r="L81" s="295">
        <f t="shared" si="131"/>
        <v>0</v>
      </c>
      <c r="M81" s="296">
        <f t="shared" si="132"/>
        <v>0</v>
      </c>
      <c r="N81" s="297" t="str">
        <f>IF(K81&lt;1,"対象外",IF(C81="","",IFERROR(ROUND(M81/K81,3),"")))</f>
        <v>対象外</v>
      </c>
      <c r="O81" s="384"/>
      <c r="P81" s="252"/>
      <c r="Q81" s="252">
        <f t="shared" si="139"/>
        <v>0</v>
      </c>
      <c r="R81" s="252">
        <f t="shared" si="140"/>
        <v>0</v>
      </c>
      <c r="S81" s="250"/>
      <c r="T81" s="291" t="s">
        <v>226</v>
      </c>
      <c r="U81" s="292"/>
      <c r="V81" s="293"/>
      <c r="W81" s="293"/>
      <c r="X81" s="293"/>
      <c r="Y81" s="293"/>
      <c r="Z81" s="293"/>
      <c r="AA81" s="294"/>
      <c r="AB81" s="285">
        <f t="shared" si="141"/>
        <v>0</v>
      </c>
      <c r="AC81" s="295">
        <f>IF(T81="","",AH81+AI81)</f>
        <v>0</v>
      </c>
      <c r="AD81" s="296">
        <f t="shared" si="133"/>
        <v>0</v>
      </c>
      <c r="AE81" s="297" t="str">
        <f>IF(AB81&lt;1,"対象外",IF(T81="","",IFERROR(ROUND(AD81/AB81,3),"")))</f>
        <v>対象外</v>
      </c>
      <c r="AF81" s="384"/>
      <c r="AG81" s="250"/>
      <c r="AH81" s="290">
        <f t="shared" si="142"/>
        <v>0</v>
      </c>
      <c r="AI81" s="290">
        <f t="shared" si="143"/>
        <v>0</v>
      </c>
      <c r="AL81" s="291" t="s">
        <v>226</v>
      </c>
      <c r="AM81" s="292"/>
      <c r="AN81" s="293"/>
      <c r="AO81" s="293"/>
      <c r="AP81" s="293"/>
      <c r="AQ81" s="293"/>
      <c r="AR81" s="293"/>
      <c r="AS81" s="294"/>
      <c r="AT81" s="292">
        <f>IF(AL81="","",COUNT($AM$74:$AS$74)-AU81)</f>
        <v>0</v>
      </c>
      <c r="AU81" s="295">
        <f>IF(AL81="","",AZ81+BA81)</f>
        <v>0</v>
      </c>
      <c r="AV81" s="296">
        <f t="shared" si="134"/>
        <v>0</v>
      </c>
      <c r="AW81" s="297" t="str">
        <f>IF(AT81&lt;7,"対象外",IF(AL81="","",IFERROR(ROUND(AV81/AT81,3),"")))</f>
        <v>対象外</v>
      </c>
      <c r="AX81" s="384"/>
      <c r="AY81" s="250"/>
      <c r="AZ81" s="257">
        <f t="shared" si="144"/>
        <v>0</v>
      </c>
      <c r="BA81" s="257">
        <f t="shared" si="145"/>
        <v>0</v>
      </c>
      <c r="BC81" s="291" t="s">
        <v>226</v>
      </c>
      <c r="BD81" s="292"/>
      <c r="BE81" s="293"/>
      <c r="BF81" s="293"/>
      <c r="BG81" s="293"/>
      <c r="BH81" s="293"/>
      <c r="BI81" s="293"/>
      <c r="BJ81" s="294"/>
      <c r="BK81" s="292">
        <f>IF(BC81="","",COUNT($BD$74:$BJ$74)-BL81)</f>
        <v>0</v>
      </c>
      <c r="BL81" s="295">
        <f>IF(BC81="","",BQ81+BR81)</f>
        <v>0</v>
      </c>
      <c r="BM81" s="296">
        <f t="shared" si="135"/>
        <v>0</v>
      </c>
      <c r="BN81" s="297" t="str">
        <f>IF(BK81&lt;7,"対象外",IF(BC81="","",IFERROR(ROUND(BM81/BK81,3),"")))</f>
        <v>対象外</v>
      </c>
      <c r="BO81" s="384"/>
      <c r="BP81" s="250"/>
      <c r="BQ81" s="257">
        <f t="shared" si="146"/>
        <v>0</v>
      </c>
      <c r="BR81" s="257">
        <f t="shared" si="147"/>
        <v>0</v>
      </c>
      <c r="BU81" s="291" t="s">
        <v>226</v>
      </c>
      <c r="BV81" s="292"/>
      <c r="BW81" s="293"/>
      <c r="BX81" s="293"/>
      <c r="BY81" s="293"/>
      <c r="BZ81" s="293"/>
      <c r="CA81" s="293"/>
      <c r="CB81" s="294"/>
      <c r="CC81" s="292">
        <f>IF(BU81="","",COUNT($BV$74:$CB$74)-CD81)</f>
        <v>0</v>
      </c>
      <c r="CD81" s="295">
        <f>IF(BU81="","",CI81+CJ81)</f>
        <v>0</v>
      </c>
      <c r="CE81" s="296">
        <f>IF(BU81="","",COUNTIF(BV81:CB81,"休"))</f>
        <v>0</v>
      </c>
      <c r="CF81" s="297" t="str">
        <f>IF(CC81&lt;7,"対象外",IF(BU81="","",IFERROR(ROUND(CE81/CC81,3),"")))</f>
        <v>対象外</v>
      </c>
      <c r="CG81" s="384"/>
      <c r="CH81" s="250"/>
      <c r="CI81" s="257">
        <f t="shared" si="148"/>
        <v>0</v>
      </c>
      <c r="CJ81" s="257">
        <f t="shared" si="149"/>
        <v>0</v>
      </c>
      <c r="CK81" s="250"/>
      <c r="CL81" s="291" t="s">
        <v>226</v>
      </c>
      <c r="CM81" s="292"/>
      <c r="CN81" s="293"/>
      <c r="CO81" s="293"/>
      <c r="CP81" s="293"/>
      <c r="CQ81" s="293"/>
      <c r="CR81" s="293"/>
      <c r="CS81" s="294"/>
      <c r="CT81" s="292">
        <f>IF(CL81="","",COUNT($CM$74:$CS$74)-CU81)</f>
        <v>0</v>
      </c>
      <c r="CU81" s="295">
        <f>IF(CL81="","",CZ81+DA81)</f>
        <v>0</v>
      </c>
      <c r="CV81" s="296">
        <f t="shared" si="137"/>
        <v>0</v>
      </c>
      <c r="CW81" s="297" t="str">
        <f>IF(CT81&lt;7,"対象外",IF(CL81="","",IFERROR(ROUND(CV81/CT81,3),"")))</f>
        <v>対象外</v>
      </c>
      <c r="CX81" s="384"/>
      <c r="CZ81" s="255">
        <f t="shared" si="150"/>
        <v>0</v>
      </c>
      <c r="DA81" s="255">
        <f t="shared" si="151"/>
        <v>0</v>
      </c>
    </row>
    <row r="82" spans="1:105" ht="14.25" customHeight="1" x14ac:dyDescent="0.15">
      <c r="A82" s="250"/>
      <c r="B82" s="250"/>
      <c r="C82" s="379" t="s">
        <v>78</v>
      </c>
      <c r="D82" s="381"/>
      <c r="E82" s="371"/>
      <c r="F82" s="371"/>
      <c r="G82" s="371"/>
      <c r="H82" s="371"/>
      <c r="I82" s="371"/>
      <c r="J82" s="398"/>
      <c r="K82" s="373"/>
      <c r="L82" s="374"/>
      <c r="M82" s="374"/>
      <c r="N82" s="375"/>
      <c r="O82" s="384"/>
      <c r="P82" s="252"/>
      <c r="Q82" s="252">
        <f t="shared" si="139"/>
        <v>0</v>
      </c>
      <c r="R82" s="252">
        <f t="shared" si="140"/>
        <v>0</v>
      </c>
      <c r="S82" s="250"/>
      <c r="T82" s="379" t="s">
        <v>78</v>
      </c>
      <c r="U82" s="381"/>
      <c r="V82" s="371"/>
      <c r="W82" s="371"/>
      <c r="X82" s="371"/>
      <c r="Y82" s="371"/>
      <c r="Z82" s="371"/>
      <c r="AA82" s="398"/>
      <c r="AB82" s="373"/>
      <c r="AC82" s="374"/>
      <c r="AD82" s="374"/>
      <c r="AE82" s="375"/>
      <c r="AF82" s="384"/>
      <c r="AG82" s="250"/>
      <c r="AH82" s="290">
        <f t="shared" si="142"/>
        <v>0</v>
      </c>
      <c r="AI82" s="290">
        <f t="shared" si="143"/>
        <v>0</v>
      </c>
      <c r="AL82" s="379" t="s">
        <v>78</v>
      </c>
      <c r="AM82" s="381"/>
      <c r="AN82" s="371"/>
      <c r="AO82" s="371"/>
      <c r="AP82" s="371"/>
      <c r="AQ82" s="371"/>
      <c r="AR82" s="371"/>
      <c r="AS82" s="398"/>
      <c r="AT82" s="373"/>
      <c r="AU82" s="374"/>
      <c r="AV82" s="374"/>
      <c r="AW82" s="375"/>
      <c r="AX82" s="384"/>
      <c r="AY82" s="250"/>
      <c r="AZ82" s="257">
        <f t="shared" si="144"/>
        <v>0</v>
      </c>
      <c r="BA82" s="257">
        <f t="shared" si="145"/>
        <v>0</v>
      </c>
      <c r="BC82" s="379" t="s">
        <v>78</v>
      </c>
      <c r="BD82" s="381"/>
      <c r="BE82" s="371"/>
      <c r="BF82" s="371"/>
      <c r="BG82" s="371"/>
      <c r="BH82" s="371"/>
      <c r="BI82" s="371"/>
      <c r="BJ82" s="398"/>
      <c r="BK82" s="373"/>
      <c r="BL82" s="374"/>
      <c r="BM82" s="374"/>
      <c r="BN82" s="375"/>
      <c r="BO82" s="384"/>
      <c r="BP82" s="250"/>
      <c r="BQ82" s="257">
        <f t="shared" si="146"/>
        <v>0</v>
      </c>
      <c r="BR82" s="257">
        <f t="shared" si="147"/>
        <v>0</v>
      </c>
      <c r="BU82" s="379" t="s">
        <v>78</v>
      </c>
      <c r="BV82" s="381"/>
      <c r="BW82" s="371"/>
      <c r="BX82" s="371"/>
      <c r="BY82" s="371"/>
      <c r="BZ82" s="371"/>
      <c r="CA82" s="371"/>
      <c r="CB82" s="398"/>
      <c r="CC82" s="373"/>
      <c r="CD82" s="374"/>
      <c r="CE82" s="374"/>
      <c r="CF82" s="375"/>
      <c r="CG82" s="384"/>
      <c r="CH82" s="250"/>
      <c r="CI82" s="257">
        <f t="shared" si="148"/>
        <v>0</v>
      </c>
      <c r="CJ82" s="257">
        <f t="shared" si="149"/>
        <v>0</v>
      </c>
      <c r="CK82" s="250"/>
      <c r="CL82" s="379" t="s">
        <v>78</v>
      </c>
      <c r="CM82" s="381"/>
      <c r="CN82" s="371"/>
      <c r="CO82" s="371"/>
      <c r="CP82" s="371"/>
      <c r="CQ82" s="371"/>
      <c r="CR82" s="371"/>
      <c r="CS82" s="398"/>
      <c r="CT82" s="373"/>
      <c r="CU82" s="374"/>
      <c r="CV82" s="374"/>
      <c r="CW82" s="375"/>
      <c r="CX82" s="384"/>
      <c r="CZ82" s="255">
        <f t="shared" si="150"/>
        <v>0</v>
      </c>
      <c r="DA82" s="255">
        <f t="shared" si="151"/>
        <v>0</v>
      </c>
    </row>
    <row r="83" spans="1:105" ht="14.25" customHeight="1" x14ac:dyDescent="0.15">
      <c r="A83" s="250"/>
      <c r="B83" s="250"/>
      <c r="C83" s="380"/>
      <c r="D83" s="382"/>
      <c r="E83" s="372"/>
      <c r="F83" s="372"/>
      <c r="G83" s="372"/>
      <c r="H83" s="372"/>
      <c r="I83" s="372"/>
      <c r="J83" s="399"/>
      <c r="K83" s="376"/>
      <c r="L83" s="377"/>
      <c r="M83" s="377"/>
      <c r="N83" s="378"/>
      <c r="O83" s="384"/>
      <c r="P83" s="252"/>
      <c r="Q83" s="252" t="str">
        <f t="shared" si="139"/>
        <v/>
      </c>
      <c r="R83" s="252" t="str">
        <f t="shared" si="140"/>
        <v/>
      </c>
      <c r="S83" s="250"/>
      <c r="T83" s="380"/>
      <c r="U83" s="382"/>
      <c r="V83" s="372"/>
      <c r="W83" s="372"/>
      <c r="X83" s="372"/>
      <c r="Y83" s="372"/>
      <c r="Z83" s="372"/>
      <c r="AA83" s="399"/>
      <c r="AB83" s="376"/>
      <c r="AC83" s="377"/>
      <c r="AD83" s="377"/>
      <c r="AE83" s="378"/>
      <c r="AF83" s="384"/>
      <c r="AG83" s="250"/>
      <c r="AH83" s="290" t="str">
        <f t="shared" si="142"/>
        <v/>
      </c>
      <c r="AI83" s="290" t="str">
        <f t="shared" si="143"/>
        <v/>
      </c>
      <c r="AL83" s="380"/>
      <c r="AM83" s="382"/>
      <c r="AN83" s="372"/>
      <c r="AO83" s="372"/>
      <c r="AP83" s="372"/>
      <c r="AQ83" s="372"/>
      <c r="AR83" s="372"/>
      <c r="AS83" s="399"/>
      <c r="AT83" s="376"/>
      <c r="AU83" s="377"/>
      <c r="AV83" s="377"/>
      <c r="AW83" s="378"/>
      <c r="AX83" s="384"/>
      <c r="AY83" s="250"/>
      <c r="AZ83" s="257" t="str">
        <f t="shared" si="144"/>
        <v/>
      </c>
      <c r="BA83" s="257" t="str">
        <f t="shared" si="145"/>
        <v/>
      </c>
      <c r="BC83" s="380"/>
      <c r="BD83" s="382"/>
      <c r="BE83" s="372"/>
      <c r="BF83" s="372"/>
      <c r="BG83" s="372"/>
      <c r="BH83" s="372"/>
      <c r="BI83" s="372"/>
      <c r="BJ83" s="399"/>
      <c r="BK83" s="376"/>
      <c r="BL83" s="377"/>
      <c r="BM83" s="377"/>
      <c r="BN83" s="378"/>
      <c r="BO83" s="384"/>
      <c r="BP83" s="250"/>
      <c r="BQ83" s="257" t="str">
        <f t="shared" si="146"/>
        <v/>
      </c>
      <c r="BR83" s="257" t="str">
        <f t="shared" si="147"/>
        <v/>
      </c>
      <c r="BU83" s="380"/>
      <c r="BV83" s="382"/>
      <c r="BW83" s="372"/>
      <c r="BX83" s="372"/>
      <c r="BY83" s="372"/>
      <c r="BZ83" s="372"/>
      <c r="CA83" s="372"/>
      <c r="CB83" s="399"/>
      <c r="CC83" s="376"/>
      <c r="CD83" s="377"/>
      <c r="CE83" s="377"/>
      <c r="CF83" s="378"/>
      <c r="CG83" s="384"/>
      <c r="CH83" s="250"/>
      <c r="CI83" s="257" t="str">
        <f t="shared" si="148"/>
        <v/>
      </c>
      <c r="CJ83" s="257" t="str">
        <f t="shared" si="149"/>
        <v/>
      </c>
      <c r="CK83" s="250"/>
      <c r="CL83" s="380"/>
      <c r="CM83" s="382"/>
      <c r="CN83" s="372"/>
      <c r="CO83" s="372"/>
      <c r="CP83" s="372"/>
      <c r="CQ83" s="372"/>
      <c r="CR83" s="372"/>
      <c r="CS83" s="399"/>
      <c r="CT83" s="376"/>
      <c r="CU83" s="377"/>
      <c r="CV83" s="377"/>
      <c r="CW83" s="378"/>
      <c r="CX83" s="384"/>
      <c r="CZ83" s="255" t="str">
        <f t="shared" si="150"/>
        <v/>
      </c>
      <c r="DA83" s="255" t="str">
        <f t="shared" si="151"/>
        <v/>
      </c>
    </row>
    <row r="84" spans="1:105" ht="14.25" customHeight="1" x14ac:dyDescent="0.15">
      <c r="A84" s="250"/>
      <c r="B84" s="250"/>
      <c r="C84" s="298" t="s">
        <v>223</v>
      </c>
      <c r="D84" s="285"/>
      <c r="E84" s="299"/>
      <c r="F84" s="299"/>
      <c r="G84" s="299"/>
      <c r="H84" s="299"/>
      <c r="I84" s="299"/>
      <c r="J84" s="300"/>
      <c r="K84" s="312">
        <f>IF(C84="","",COUNT($D$74:$J$74)-L84)</f>
        <v>0</v>
      </c>
      <c r="L84" s="302">
        <f t="shared" ref="L84:L86" si="152">IF(C84="","",Q84+R84)</f>
        <v>0</v>
      </c>
      <c r="M84" s="302">
        <f t="shared" ref="M84:M86" si="153">IF(C84="","",COUNTIF(D84:J84,"休"))</f>
        <v>0</v>
      </c>
      <c r="N84" s="303" t="str">
        <f>IF(K84&lt;1,"対象外",IF(C84="","",IFERROR(ROUND(M84/K84,3),"")))</f>
        <v>対象外</v>
      </c>
      <c r="O84" s="384"/>
      <c r="P84" s="252"/>
      <c r="Q84" s="252">
        <f t="shared" si="139"/>
        <v>0</v>
      </c>
      <c r="R84" s="252">
        <f t="shared" si="140"/>
        <v>0</v>
      </c>
      <c r="S84" s="250"/>
      <c r="T84" s="298" t="s">
        <v>223</v>
      </c>
      <c r="U84" s="285"/>
      <c r="V84" s="299"/>
      <c r="W84" s="299"/>
      <c r="X84" s="299"/>
      <c r="Y84" s="299"/>
      <c r="Z84" s="299"/>
      <c r="AA84" s="300"/>
      <c r="AB84" s="301">
        <f>IF(T84="","",COUNT($U$74:$AA$74)-AC84)</f>
        <v>0</v>
      </c>
      <c r="AC84" s="302">
        <f>IF(T84="","",AH84+AI84)</f>
        <v>0</v>
      </c>
      <c r="AD84" s="302">
        <f t="shared" ref="AD84:AD86" si="154">IF(T84="","",COUNTIF(U84:AA84,"休"))</f>
        <v>0</v>
      </c>
      <c r="AE84" s="303" t="str">
        <f>IF(AB84&lt;1,"対象外",IF(T84="","",IFERROR(ROUND(AD84/AB84,3),"")))</f>
        <v>対象外</v>
      </c>
      <c r="AF84" s="384"/>
      <c r="AG84" s="304"/>
      <c r="AH84" s="290">
        <f t="shared" si="142"/>
        <v>0</v>
      </c>
      <c r="AI84" s="290">
        <f t="shared" si="143"/>
        <v>0</v>
      </c>
      <c r="AL84" s="298" t="s">
        <v>223</v>
      </c>
      <c r="AM84" s="285"/>
      <c r="AN84" s="299"/>
      <c r="AO84" s="299"/>
      <c r="AP84" s="299"/>
      <c r="AQ84" s="299"/>
      <c r="AR84" s="299"/>
      <c r="AS84" s="300"/>
      <c r="AT84" s="301">
        <f>IF(AL84="","",COUNT($AM$74:$AS$74)-AU84)</f>
        <v>0</v>
      </c>
      <c r="AU84" s="302">
        <f>IF(AL84="","",AZ84+BA84)</f>
        <v>0</v>
      </c>
      <c r="AV84" s="302">
        <f t="shared" ref="AV84:AV86" si="155">IF(AL84="","",COUNTIF(AM84:AS84,"休"))</f>
        <v>0</v>
      </c>
      <c r="AW84" s="303" t="str">
        <f>IF(AT84&lt;7,"対象外",IF(AL84="","",IFERROR(ROUND(AV84/AT84,3),"")))</f>
        <v>対象外</v>
      </c>
      <c r="AX84" s="384"/>
      <c r="AY84" s="304"/>
      <c r="AZ84" s="257">
        <f t="shared" si="144"/>
        <v>0</v>
      </c>
      <c r="BA84" s="257">
        <f t="shared" si="145"/>
        <v>0</v>
      </c>
      <c r="BC84" s="298" t="s">
        <v>223</v>
      </c>
      <c r="BD84" s="285"/>
      <c r="BE84" s="299"/>
      <c r="BF84" s="299"/>
      <c r="BG84" s="299"/>
      <c r="BH84" s="299"/>
      <c r="BI84" s="299"/>
      <c r="BJ84" s="300"/>
      <c r="BK84" s="301">
        <f>IF(BC84="","",COUNT($BD$74:$BJ$74)-BL84)</f>
        <v>0</v>
      </c>
      <c r="BL84" s="302">
        <f>IF(BC84="","",BQ84+BR84)</f>
        <v>0</v>
      </c>
      <c r="BM84" s="302">
        <f t="shared" ref="BM84:BM86" si="156">IF(BC84="","",COUNTIF(BD84:BJ84,"休"))</f>
        <v>0</v>
      </c>
      <c r="BN84" s="303" t="str">
        <f>IF(BK84&lt;7,"対象外",IF(BC84="","",IFERROR(ROUND(BM84/BK84,3),"")))</f>
        <v>対象外</v>
      </c>
      <c r="BO84" s="384"/>
      <c r="BP84" s="304"/>
      <c r="BQ84" s="257">
        <f t="shared" si="146"/>
        <v>0</v>
      </c>
      <c r="BR84" s="257">
        <f t="shared" si="147"/>
        <v>0</v>
      </c>
      <c r="BU84" s="298" t="s">
        <v>223</v>
      </c>
      <c r="BV84" s="285"/>
      <c r="BW84" s="299"/>
      <c r="BX84" s="299"/>
      <c r="BY84" s="299"/>
      <c r="BZ84" s="299"/>
      <c r="CA84" s="299"/>
      <c r="CB84" s="300"/>
      <c r="CC84" s="301">
        <f>IF(BU84="","",COUNT($BV$74:$CB$74)-CD84)</f>
        <v>0</v>
      </c>
      <c r="CD84" s="302">
        <f>IF(BU84="","",CI84+CJ84)</f>
        <v>0</v>
      </c>
      <c r="CE84" s="302">
        <f t="shared" ref="CE84:CE86" si="157">IF(BU84="","",COUNTIF(BV84:CB84,"休"))</f>
        <v>0</v>
      </c>
      <c r="CF84" s="303" t="str">
        <f>IF(CC84&lt;7,"対象外",IF(BU84="","",IFERROR(ROUND(CE84/CC84,3),"")))</f>
        <v>対象外</v>
      </c>
      <c r="CG84" s="384"/>
      <c r="CH84" s="304"/>
      <c r="CI84" s="257">
        <f t="shared" si="148"/>
        <v>0</v>
      </c>
      <c r="CJ84" s="257">
        <f t="shared" si="149"/>
        <v>0</v>
      </c>
      <c r="CK84" s="250"/>
      <c r="CL84" s="298" t="s">
        <v>223</v>
      </c>
      <c r="CM84" s="285"/>
      <c r="CN84" s="299"/>
      <c r="CO84" s="299"/>
      <c r="CP84" s="299"/>
      <c r="CQ84" s="299"/>
      <c r="CR84" s="299"/>
      <c r="CS84" s="300"/>
      <c r="CT84" s="301">
        <f>IF(CL84="","",COUNT($CM$74:$CS$74)-CU84)</f>
        <v>0</v>
      </c>
      <c r="CU84" s="302">
        <f>IF(CL84="","",CZ84+DA84)</f>
        <v>0</v>
      </c>
      <c r="CV84" s="302">
        <f t="shared" ref="CV84:CV86" si="158">IF(CL84="","",COUNTIF(CM84:CS84,"休"))</f>
        <v>0</v>
      </c>
      <c r="CW84" s="303" t="str">
        <f>IF(CT84&lt;7,"対象外",IF(CL84="","",IFERROR(ROUND(CV84/CT84,3),"")))</f>
        <v>対象外</v>
      </c>
      <c r="CX84" s="384"/>
      <c r="CY84" s="304"/>
      <c r="CZ84" s="255">
        <f t="shared" si="150"/>
        <v>0</v>
      </c>
      <c r="DA84" s="255">
        <f t="shared" si="151"/>
        <v>0</v>
      </c>
    </row>
    <row r="85" spans="1:105" ht="14.25" customHeight="1" x14ac:dyDescent="0.15">
      <c r="A85" s="250"/>
      <c r="B85" s="250"/>
      <c r="C85" s="281" t="s">
        <v>224</v>
      </c>
      <c r="D85" s="282"/>
      <c r="E85" s="283"/>
      <c r="F85" s="283"/>
      <c r="G85" s="283"/>
      <c r="H85" s="283"/>
      <c r="I85" s="283"/>
      <c r="J85" s="284"/>
      <c r="K85" s="282">
        <f t="shared" ref="K85:K86" si="159">IF(C85="","",COUNT($D$74:$J$74)-L85)</f>
        <v>0</v>
      </c>
      <c r="L85" s="306">
        <f t="shared" si="152"/>
        <v>0</v>
      </c>
      <c r="M85" s="306">
        <f t="shared" si="153"/>
        <v>0</v>
      </c>
      <c r="N85" s="307" t="str">
        <f>IF(K85&lt;1,"対象外",IF(C85="","",IFERROR(ROUND(M85/K85,3),"")))</f>
        <v>対象外</v>
      </c>
      <c r="O85" s="384"/>
      <c r="P85" s="252"/>
      <c r="Q85" s="252">
        <f t="shared" si="139"/>
        <v>0</v>
      </c>
      <c r="R85" s="252">
        <f t="shared" si="140"/>
        <v>0</v>
      </c>
      <c r="S85" s="250"/>
      <c r="T85" s="281" t="s">
        <v>224</v>
      </c>
      <c r="U85" s="282"/>
      <c r="V85" s="283"/>
      <c r="W85" s="283"/>
      <c r="X85" s="283"/>
      <c r="Y85" s="283"/>
      <c r="Z85" s="283"/>
      <c r="AA85" s="284"/>
      <c r="AB85" s="282">
        <f>IF(T85="","",COUNT($U$74:$AA$74)-AC85)</f>
        <v>0</v>
      </c>
      <c r="AC85" s="306">
        <f>IF(T85="","",AH85+AI85)</f>
        <v>0</v>
      </c>
      <c r="AD85" s="306">
        <f t="shared" si="154"/>
        <v>0</v>
      </c>
      <c r="AE85" s="307" t="str">
        <f>IF(AB85&lt;1,"対象外",IF(T85="","",IFERROR(ROUND(AD85/AB85,3),"")))</f>
        <v>対象外</v>
      </c>
      <c r="AF85" s="384"/>
      <c r="AG85" s="304"/>
      <c r="AH85" s="290">
        <f t="shared" si="142"/>
        <v>0</v>
      </c>
      <c r="AI85" s="290">
        <f t="shared" si="143"/>
        <v>0</v>
      </c>
      <c r="AL85" s="281" t="s">
        <v>224</v>
      </c>
      <c r="AM85" s="282"/>
      <c r="AN85" s="283"/>
      <c r="AO85" s="283"/>
      <c r="AP85" s="283"/>
      <c r="AQ85" s="283"/>
      <c r="AR85" s="283"/>
      <c r="AS85" s="284"/>
      <c r="AT85" s="282">
        <f>IF(AL85="","",COUNT($AM$74:$AS$74)-AU85)</f>
        <v>0</v>
      </c>
      <c r="AU85" s="306">
        <f>IF(AL85="","",AZ85+BA85)</f>
        <v>0</v>
      </c>
      <c r="AV85" s="306">
        <f t="shared" si="155"/>
        <v>0</v>
      </c>
      <c r="AW85" s="307" t="str">
        <f>IF(AT85&lt;7,"対象外",IF(AL85="","",IFERROR(ROUND(AV85/AT85,3),"")))</f>
        <v>対象外</v>
      </c>
      <c r="AX85" s="384"/>
      <c r="AY85" s="304"/>
      <c r="AZ85" s="257">
        <f t="shared" si="144"/>
        <v>0</v>
      </c>
      <c r="BA85" s="257">
        <f t="shared" si="145"/>
        <v>0</v>
      </c>
      <c r="BC85" s="281" t="s">
        <v>224</v>
      </c>
      <c r="BD85" s="282"/>
      <c r="BE85" s="283"/>
      <c r="BF85" s="283"/>
      <c r="BG85" s="283"/>
      <c r="BH85" s="283"/>
      <c r="BI85" s="283"/>
      <c r="BJ85" s="284"/>
      <c r="BK85" s="282">
        <f>IF(BC85="","",COUNT($BD$74:$BJ$74)-BL85)</f>
        <v>0</v>
      </c>
      <c r="BL85" s="306">
        <f>IF(BC85="","",BQ85+BR85)</f>
        <v>0</v>
      </c>
      <c r="BM85" s="306">
        <f t="shared" si="156"/>
        <v>0</v>
      </c>
      <c r="BN85" s="307" t="str">
        <f>IF(BK85&lt;7,"対象外",IF(BC85="","",IFERROR(ROUND(BM85/BK85,3),"")))</f>
        <v>対象外</v>
      </c>
      <c r="BO85" s="384"/>
      <c r="BP85" s="304"/>
      <c r="BQ85" s="257">
        <f t="shared" si="146"/>
        <v>0</v>
      </c>
      <c r="BR85" s="257">
        <f t="shared" si="147"/>
        <v>0</v>
      </c>
      <c r="BU85" s="281" t="s">
        <v>224</v>
      </c>
      <c r="BV85" s="282"/>
      <c r="BW85" s="283"/>
      <c r="BX85" s="283"/>
      <c r="BY85" s="283"/>
      <c r="BZ85" s="283"/>
      <c r="CA85" s="283"/>
      <c r="CB85" s="284"/>
      <c r="CC85" s="282">
        <f>IF(BU85="","",COUNT($BV$74:$CB$74)-CD85)</f>
        <v>0</v>
      </c>
      <c r="CD85" s="306">
        <f>IF(BU85="","",CI85+CJ85)</f>
        <v>0</v>
      </c>
      <c r="CE85" s="306">
        <f t="shared" si="157"/>
        <v>0</v>
      </c>
      <c r="CF85" s="307" t="str">
        <f>IF(CC85&lt;7,"対象外",IF(BU85="","",IFERROR(ROUND(CE85/CC85,3),"")))</f>
        <v>対象外</v>
      </c>
      <c r="CG85" s="384"/>
      <c r="CH85" s="304"/>
      <c r="CI85" s="257">
        <f t="shared" si="148"/>
        <v>0</v>
      </c>
      <c r="CJ85" s="257">
        <f t="shared" si="149"/>
        <v>0</v>
      </c>
      <c r="CK85" s="250"/>
      <c r="CL85" s="281" t="s">
        <v>224</v>
      </c>
      <c r="CM85" s="282"/>
      <c r="CN85" s="283"/>
      <c r="CO85" s="283"/>
      <c r="CP85" s="283"/>
      <c r="CQ85" s="283"/>
      <c r="CR85" s="283"/>
      <c r="CS85" s="284"/>
      <c r="CT85" s="282">
        <f>IF(CL85="","",COUNT($CM$74:$CS$74)-CU85)</f>
        <v>0</v>
      </c>
      <c r="CU85" s="306">
        <f>IF(CL85="","",CZ85+DA85)</f>
        <v>0</v>
      </c>
      <c r="CV85" s="306">
        <f t="shared" si="158"/>
        <v>0</v>
      </c>
      <c r="CW85" s="307" t="str">
        <f>IF(CT85&lt;7,"対象外",IF(CL85="","",IFERROR(ROUND(CV85/CT85,3),"")))</f>
        <v>対象外</v>
      </c>
      <c r="CX85" s="384"/>
      <c r="CY85" s="304"/>
      <c r="CZ85" s="255">
        <f t="shared" si="150"/>
        <v>0</v>
      </c>
      <c r="DA85" s="255">
        <f t="shared" si="151"/>
        <v>0</v>
      </c>
    </row>
    <row r="86" spans="1:105" ht="14.25" customHeight="1" x14ac:dyDescent="0.15">
      <c r="A86" s="250"/>
      <c r="B86" s="250"/>
      <c r="C86" s="281" t="s">
        <v>225</v>
      </c>
      <c r="D86" s="282"/>
      <c r="E86" s="283"/>
      <c r="F86" s="283"/>
      <c r="G86" s="283"/>
      <c r="H86" s="283"/>
      <c r="I86" s="283"/>
      <c r="J86" s="284"/>
      <c r="K86" s="285">
        <f t="shared" si="159"/>
        <v>0</v>
      </c>
      <c r="L86" s="306">
        <f t="shared" si="152"/>
        <v>0</v>
      </c>
      <c r="M86" s="306">
        <f t="shared" si="153"/>
        <v>0</v>
      </c>
      <c r="N86" s="307" t="str">
        <f>IF(K86&lt;1,"対象外",IF(C86="","",IFERROR(ROUND(M86/K86,3),"")))</f>
        <v>対象外</v>
      </c>
      <c r="O86" s="384"/>
      <c r="P86" s="252"/>
      <c r="Q86" s="252">
        <f t="shared" si="139"/>
        <v>0</v>
      </c>
      <c r="R86" s="252">
        <f t="shared" si="140"/>
        <v>0</v>
      </c>
      <c r="S86" s="250"/>
      <c r="T86" s="281" t="s">
        <v>225</v>
      </c>
      <c r="U86" s="282"/>
      <c r="V86" s="283"/>
      <c r="W86" s="283"/>
      <c r="X86" s="283"/>
      <c r="Y86" s="283"/>
      <c r="Z86" s="283"/>
      <c r="AA86" s="284"/>
      <c r="AB86" s="282">
        <f>IF(T86="","",COUNT($U$74:$AA$74)-AC86)</f>
        <v>0</v>
      </c>
      <c r="AC86" s="306">
        <f>IF(T86="","",AH86+AI86)</f>
        <v>0</v>
      </c>
      <c r="AD86" s="306">
        <f t="shared" si="154"/>
        <v>0</v>
      </c>
      <c r="AE86" s="307" t="str">
        <f>IF(AB86&lt;1,"対象外",IF(T86="","",IFERROR(ROUND(AD86/AB86,3),"")))</f>
        <v>対象外</v>
      </c>
      <c r="AF86" s="384"/>
      <c r="AG86" s="304"/>
      <c r="AH86" s="290">
        <f t="shared" si="142"/>
        <v>0</v>
      </c>
      <c r="AI86" s="290">
        <f t="shared" si="143"/>
        <v>0</v>
      </c>
      <c r="AL86" s="281" t="s">
        <v>225</v>
      </c>
      <c r="AM86" s="282"/>
      <c r="AN86" s="283"/>
      <c r="AO86" s="283"/>
      <c r="AP86" s="283"/>
      <c r="AQ86" s="283"/>
      <c r="AR86" s="283"/>
      <c r="AS86" s="284"/>
      <c r="AT86" s="282">
        <f>IF(AL86="","",COUNT($AM$74:$AS$74)-AU86)</f>
        <v>0</v>
      </c>
      <c r="AU86" s="306">
        <f>IF(AL86="","",AZ86+BA86)</f>
        <v>0</v>
      </c>
      <c r="AV86" s="306">
        <f t="shared" si="155"/>
        <v>0</v>
      </c>
      <c r="AW86" s="307" t="str">
        <f>IF(AT86&lt;7,"対象外",IF(AL86="","",IFERROR(ROUND(AV86/AT86,3),"")))</f>
        <v>対象外</v>
      </c>
      <c r="AX86" s="384"/>
      <c r="AY86" s="304"/>
      <c r="AZ86" s="257">
        <f t="shared" si="144"/>
        <v>0</v>
      </c>
      <c r="BA86" s="257">
        <f t="shared" si="145"/>
        <v>0</v>
      </c>
      <c r="BC86" s="281" t="s">
        <v>225</v>
      </c>
      <c r="BD86" s="282"/>
      <c r="BE86" s="283"/>
      <c r="BF86" s="283"/>
      <c r="BG86" s="283"/>
      <c r="BH86" s="283"/>
      <c r="BI86" s="283"/>
      <c r="BJ86" s="284"/>
      <c r="BK86" s="282">
        <f>IF(BC86="","",COUNT($BD$74:$BJ$74)-BL86)</f>
        <v>0</v>
      </c>
      <c r="BL86" s="306">
        <f>IF(BC86="","",BQ86+BR86)</f>
        <v>0</v>
      </c>
      <c r="BM86" s="306">
        <f t="shared" si="156"/>
        <v>0</v>
      </c>
      <c r="BN86" s="307" t="str">
        <f>IF(BK86&lt;7,"対象外",IF(BC86="","",IFERROR(ROUND(BM86/BK86,3),"")))</f>
        <v>対象外</v>
      </c>
      <c r="BO86" s="384"/>
      <c r="BP86" s="304"/>
      <c r="BQ86" s="257">
        <f t="shared" si="146"/>
        <v>0</v>
      </c>
      <c r="BR86" s="257">
        <f t="shared" si="147"/>
        <v>0</v>
      </c>
      <c r="BU86" s="281" t="s">
        <v>225</v>
      </c>
      <c r="BV86" s="282"/>
      <c r="BW86" s="283"/>
      <c r="BX86" s="283"/>
      <c r="BY86" s="283"/>
      <c r="BZ86" s="283"/>
      <c r="CA86" s="283"/>
      <c r="CB86" s="284"/>
      <c r="CC86" s="282">
        <f>IF(BU86="","",COUNT($BV$74:$CB$74)-CD86)</f>
        <v>0</v>
      </c>
      <c r="CD86" s="306">
        <f>IF(BU86="","",CI86+CJ86)</f>
        <v>0</v>
      </c>
      <c r="CE86" s="306">
        <f t="shared" si="157"/>
        <v>0</v>
      </c>
      <c r="CF86" s="307" t="str">
        <f>IF(CC86&lt;7,"対象外",IF(BU86="","",IFERROR(ROUND(CE86/CC86,3),"")))</f>
        <v>対象外</v>
      </c>
      <c r="CG86" s="384"/>
      <c r="CH86" s="304"/>
      <c r="CI86" s="257">
        <f t="shared" si="148"/>
        <v>0</v>
      </c>
      <c r="CJ86" s="257">
        <f t="shared" si="149"/>
        <v>0</v>
      </c>
      <c r="CK86" s="250"/>
      <c r="CL86" s="281" t="s">
        <v>225</v>
      </c>
      <c r="CM86" s="282"/>
      <c r="CN86" s="283"/>
      <c r="CO86" s="283"/>
      <c r="CP86" s="283"/>
      <c r="CQ86" s="283"/>
      <c r="CR86" s="283"/>
      <c r="CS86" s="284"/>
      <c r="CT86" s="282">
        <f>IF(CL86="","",COUNT($CM$74:$CS$74)-CU86)</f>
        <v>0</v>
      </c>
      <c r="CU86" s="306">
        <f>IF(CL86="","",CZ86+DA86)</f>
        <v>0</v>
      </c>
      <c r="CV86" s="306">
        <f t="shared" si="158"/>
        <v>0</v>
      </c>
      <c r="CW86" s="307" t="str">
        <f>IF(CT86&lt;7,"対象外",IF(CL86="","",IFERROR(ROUND(CV86/CT86,3),"")))</f>
        <v>対象外</v>
      </c>
      <c r="CX86" s="384"/>
      <c r="CY86" s="304"/>
      <c r="CZ86" s="255">
        <f t="shared" si="150"/>
        <v>0</v>
      </c>
      <c r="DA86" s="255">
        <f t="shared" si="151"/>
        <v>0</v>
      </c>
    </row>
    <row r="87" spans="1:105" ht="14.25" customHeight="1" x14ac:dyDescent="0.15">
      <c r="A87" s="250"/>
      <c r="B87" s="250"/>
      <c r="C87" s="379" t="s">
        <v>79</v>
      </c>
      <c r="D87" s="381"/>
      <c r="E87" s="371"/>
      <c r="F87" s="371"/>
      <c r="G87" s="371"/>
      <c r="H87" s="371"/>
      <c r="I87" s="371"/>
      <c r="J87" s="398"/>
      <c r="K87" s="373"/>
      <c r="L87" s="374"/>
      <c r="M87" s="374"/>
      <c r="N87" s="375"/>
      <c r="O87" s="384"/>
      <c r="P87" s="252"/>
      <c r="Q87" s="252">
        <f t="shared" si="139"/>
        <v>0</v>
      </c>
      <c r="R87" s="252">
        <f t="shared" si="140"/>
        <v>0</v>
      </c>
      <c r="S87" s="250"/>
      <c r="T87" s="379" t="s">
        <v>79</v>
      </c>
      <c r="U87" s="381"/>
      <c r="V87" s="371"/>
      <c r="W87" s="371"/>
      <c r="X87" s="371"/>
      <c r="Y87" s="371"/>
      <c r="Z87" s="371"/>
      <c r="AA87" s="398"/>
      <c r="AB87" s="373"/>
      <c r="AC87" s="374"/>
      <c r="AD87" s="374"/>
      <c r="AE87" s="375"/>
      <c r="AF87" s="384"/>
      <c r="AG87" s="250"/>
      <c r="AH87" s="290">
        <f t="shared" si="142"/>
        <v>0</v>
      </c>
      <c r="AI87" s="290">
        <f t="shared" si="143"/>
        <v>0</v>
      </c>
      <c r="AL87" s="379" t="s">
        <v>79</v>
      </c>
      <c r="AM87" s="381"/>
      <c r="AN87" s="371"/>
      <c r="AO87" s="371"/>
      <c r="AP87" s="371"/>
      <c r="AQ87" s="371"/>
      <c r="AR87" s="371"/>
      <c r="AS87" s="398"/>
      <c r="AT87" s="373"/>
      <c r="AU87" s="374"/>
      <c r="AV87" s="374"/>
      <c r="AW87" s="375"/>
      <c r="AX87" s="384"/>
      <c r="AY87" s="250"/>
      <c r="AZ87" s="257">
        <f t="shared" si="144"/>
        <v>0</v>
      </c>
      <c r="BA87" s="257">
        <f t="shared" si="145"/>
        <v>0</v>
      </c>
      <c r="BC87" s="379" t="s">
        <v>79</v>
      </c>
      <c r="BD87" s="381"/>
      <c r="BE87" s="371"/>
      <c r="BF87" s="371"/>
      <c r="BG87" s="371"/>
      <c r="BH87" s="371"/>
      <c r="BI87" s="371"/>
      <c r="BJ87" s="398"/>
      <c r="BK87" s="373"/>
      <c r="BL87" s="374"/>
      <c r="BM87" s="374"/>
      <c r="BN87" s="375"/>
      <c r="BO87" s="384"/>
      <c r="BP87" s="250"/>
      <c r="BQ87" s="257">
        <f t="shared" si="146"/>
        <v>0</v>
      </c>
      <c r="BR87" s="257">
        <f t="shared" si="147"/>
        <v>0</v>
      </c>
      <c r="BU87" s="379" t="s">
        <v>79</v>
      </c>
      <c r="BV87" s="381"/>
      <c r="BW87" s="371"/>
      <c r="BX87" s="371"/>
      <c r="BY87" s="371"/>
      <c r="BZ87" s="371"/>
      <c r="CA87" s="371"/>
      <c r="CB87" s="398"/>
      <c r="CC87" s="373"/>
      <c r="CD87" s="374"/>
      <c r="CE87" s="374"/>
      <c r="CF87" s="375"/>
      <c r="CG87" s="384"/>
      <c r="CH87" s="250"/>
      <c r="CI87" s="257">
        <f t="shared" si="148"/>
        <v>0</v>
      </c>
      <c r="CJ87" s="257">
        <f t="shared" si="149"/>
        <v>0</v>
      </c>
      <c r="CK87" s="250"/>
      <c r="CL87" s="379" t="s">
        <v>79</v>
      </c>
      <c r="CM87" s="381"/>
      <c r="CN87" s="371"/>
      <c r="CO87" s="371"/>
      <c r="CP87" s="371"/>
      <c r="CQ87" s="371"/>
      <c r="CR87" s="371"/>
      <c r="CS87" s="398"/>
      <c r="CT87" s="373"/>
      <c r="CU87" s="374"/>
      <c r="CV87" s="374"/>
      <c r="CW87" s="375"/>
      <c r="CX87" s="384"/>
      <c r="CZ87" s="255">
        <f t="shared" si="150"/>
        <v>0</v>
      </c>
      <c r="DA87" s="255">
        <f t="shared" si="151"/>
        <v>0</v>
      </c>
    </row>
    <row r="88" spans="1:105" ht="14.25" customHeight="1" x14ac:dyDescent="0.15">
      <c r="A88" s="250"/>
      <c r="B88" s="250"/>
      <c r="C88" s="380"/>
      <c r="D88" s="382"/>
      <c r="E88" s="372"/>
      <c r="F88" s="372"/>
      <c r="G88" s="372"/>
      <c r="H88" s="372"/>
      <c r="I88" s="372"/>
      <c r="J88" s="399"/>
      <c r="K88" s="376"/>
      <c r="L88" s="377"/>
      <c r="M88" s="377"/>
      <c r="N88" s="378"/>
      <c r="O88" s="384"/>
      <c r="P88" s="252"/>
      <c r="Q88" s="252" t="str">
        <f t="shared" si="139"/>
        <v/>
      </c>
      <c r="R88" s="252" t="str">
        <f t="shared" si="140"/>
        <v/>
      </c>
      <c r="S88" s="250"/>
      <c r="T88" s="380"/>
      <c r="U88" s="382"/>
      <c r="V88" s="372"/>
      <c r="W88" s="372"/>
      <c r="X88" s="372"/>
      <c r="Y88" s="372"/>
      <c r="Z88" s="372"/>
      <c r="AA88" s="399"/>
      <c r="AB88" s="376"/>
      <c r="AC88" s="377"/>
      <c r="AD88" s="377"/>
      <c r="AE88" s="378"/>
      <c r="AF88" s="384"/>
      <c r="AG88" s="250"/>
      <c r="AH88" s="290" t="str">
        <f t="shared" si="142"/>
        <v/>
      </c>
      <c r="AI88" s="290" t="str">
        <f t="shared" si="143"/>
        <v/>
      </c>
      <c r="AL88" s="380"/>
      <c r="AM88" s="382"/>
      <c r="AN88" s="372"/>
      <c r="AO88" s="372"/>
      <c r="AP88" s="372"/>
      <c r="AQ88" s="372"/>
      <c r="AR88" s="372"/>
      <c r="AS88" s="399"/>
      <c r="AT88" s="376"/>
      <c r="AU88" s="377"/>
      <c r="AV88" s="377"/>
      <c r="AW88" s="378"/>
      <c r="AX88" s="384"/>
      <c r="AY88" s="250"/>
      <c r="AZ88" s="257" t="str">
        <f t="shared" si="144"/>
        <v/>
      </c>
      <c r="BA88" s="257" t="str">
        <f t="shared" si="145"/>
        <v/>
      </c>
      <c r="BC88" s="380"/>
      <c r="BD88" s="382"/>
      <c r="BE88" s="372"/>
      <c r="BF88" s="372"/>
      <c r="BG88" s="372"/>
      <c r="BH88" s="372"/>
      <c r="BI88" s="372"/>
      <c r="BJ88" s="399"/>
      <c r="BK88" s="376"/>
      <c r="BL88" s="377"/>
      <c r="BM88" s="377"/>
      <c r="BN88" s="378"/>
      <c r="BO88" s="384"/>
      <c r="BP88" s="250"/>
      <c r="BQ88" s="257" t="str">
        <f t="shared" si="146"/>
        <v/>
      </c>
      <c r="BR88" s="257" t="str">
        <f t="shared" si="147"/>
        <v/>
      </c>
      <c r="BU88" s="380"/>
      <c r="BV88" s="382"/>
      <c r="BW88" s="372"/>
      <c r="BX88" s="372"/>
      <c r="BY88" s="372"/>
      <c r="BZ88" s="372"/>
      <c r="CA88" s="372"/>
      <c r="CB88" s="399"/>
      <c r="CC88" s="376"/>
      <c r="CD88" s="377"/>
      <c r="CE88" s="377"/>
      <c r="CF88" s="378"/>
      <c r="CG88" s="384"/>
      <c r="CH88" s="250"/>
      <c r="CI88" s="257" t="str">
        <f t="shared" si="148"/>
        <v/>
      </c>
      <c r="CJ88" s="257" t="str">
        <f t="shared" si="149"/>
        <v/>
      </c>
      <c r="CK88" s="250"/>
      <c r="CL88" s="380"/>
      <c r="CM88" s="382"/>
      <c r="CN88" s="372"/>
      <c r="CO88" s="372"/>
      <c r="CP88" s="372"/>
      <c r="CQ88" s="372"/>
      <c r="CR88" s="372"/>
      <c r="CS88" s="399"/>
      <c r="CT88" s="376"/>
      <c r="CU88" s="377"/>
      <c r="CV88" s="377"/>
      <c r="CW88" s="378"/>
      <c r="CX88" s="384"/>
      <c r="CZ88" s="255" t="str">
        <f t="shared" si="150"/>
        <v/>
      </c>
      <c r="DA88" s="255" t="str">
        <f t="shared" si="151"/>
        <v/>
      </c>
    </row>
    <row r="89" spans="1:105" ht="14.25" customHeight="1" x14ac:dyDescent="0.15">
      <c r="A89" s="250"/>
      <c r="B89" s="250"/>
      <c r="C89" s="291" t="s">
        <v>226</v>
      </c>
      <c r="D89" s="292"/>
      <c r="E89" s="293"/>
      <c r="F89" s="293"/>
      <c r="G89" s="293"/>
      <c r="H89" s="293"/>
      <c r="I89" s="293"/>
      <c r="J89" s="294"/>
      <c r="K89" s="292">
        <f>IF(C89="","",COUNT($D$74:$J$74)-L89)</f>
        <v>0</v>
      </c>
      <c r="L89" s="296">
        <f t="shared" ref="L89" si="160">IF(C89="","",Q89+R89)</f>
        <v>0</v>
      </c>
      <c r="M89" s="296">
        <f t="shared" ref="M89" si="161">IF(C89="","",COUNTIF(D89:J89,"休"))</f>
        <v>0</v>
      </c>
      <c r="N89" s="297" t="str">
        <f>IF(K89&lt;1,"対象外",IF(C89="","",IFERROR(ROUND(M89/K89,3),"")))</f>
        <v>対象外</v>
      </c>
      <c r="O89" s="385"/>
      <c r="P89" s="252" t="str">
        <f>IF(1&gt;P74,"対象外",IF(O76&gt;=0.285,"OK","NG"))</f>
        <v>対象外</v>
      </c>
      <c r="Q89" s="252">
        <f t="shared" si="139"/>
        <v>0</v>
      </c>
      <c r="R89" s="252">
        <f t="shared" si="140"/>
        <v>0</v>
      </c>
      <c r="S89" s="250"/>
      <c r="T89" s="291" t="s">
        <v>226</v>
      </c>
      <c r="U89" s="292"/>
      <c r="V89" s="293"/>
      <c r="W89" s="293"/>
      <c r="X89" s="293"/>
      <c r="Y89" s="293"/>
      <c r="Z89" s="293"/>
      <c r="AA89" s="294"/>
      <c r="AB89" s="292">
        <f>IF(T89="","",COUNT($U$74:$AA$74)-AC89)</f>
        <v>0</v>
      </c>
      <c r="AC89" s="296">
        <f>IF(T89="","",AH89+AI89)</f>
        <v>0</v>
      </c>
      <c r="AD89" s="296">
        <f t="shared" ref="AD89" si="162">IF(T89="","",COUNTIF(U89:AA89,"休"))</f>
        <v>0</v>
      </c>
      <c r="AE89" s="297" t="str">
        <f>IF(AB89&lt;1,"対象外",IF(T89="","",IFERROR(ROUND(AD89/AB89,3),"")))</f>
        <v>対象外</v>
      </c>
      <c r="AF89" s="385"/>
      <c r="AG89" s="252" t="str">
        <f>IF(1&gt;AG74,"対象外",IF(AF76&gt;=0.285,"OK","NG"))</f>
        <v>対象外</v>
      </c>
      <c r="AH89" s="290">
        <f t="shared" si="142"/>
        <v>0</v>
      </c>
      <c r="AI89" s="290">
        <f t="shared" si="143"/>
        <v>0</v>
      </c>
      <c r="AL89" s="291" t="s">
        <v>226</v>
      </c>
      <c r="AM89" s="292"/>
      <c r="AN89" s="293"/>
      <c r="AO89" s="293"/>
      <c r="AP89" s="293"/>
      <c r="AQ89" s="293"/>
      <c r="AR89" s="293"/>
      <c r="AS89" s="294"/>
      <c r="AT89" s="292">
        <f>IF(AL89="","",COUNT($AM$74:$AS$74)-AU89)</f>
        <v>0</v>
      </c>
      <c r="AU89" s="296">
        <f>IF(AL89="","",AZ89+BA89)</f>
        <v>0</v>
      </c>
      <c r="AV89" s="296">
        <f t="shared" ref="AV89" si="163">IF(AL89="","",COUNTIF(AM89:AS89,"休"))</f>
        <v>0</v>
      </c>
      <c r="AW89" s="297" t="str">
        <f>IF(AT89&lt;7,"対象外",IF(AL89="","",IFERROR(ROUND(AV89/AT89,3),"")))</f>
        <v>対象外</v>
      </c>
      <c r="AX89" s="385"/>
      <c r="AY89" s="252" t="str">
        <f>IF(1&gt;AY74,"対象外",IF(AX76&gt;=0.285,"OK","NG"))</f>
        <v>対象外</v>
      </c>
      <c r="AZ89" s="257">
        <f t="shared" si="144"/>
        <v>0</v>
      </c>
      <c r="BA89" s="257">
        <f t="shared" si="145"/>
        <v>0</v>
      </c>
      <c r="BC89" s="291" t="s">
        <v>226</v>
      </c>
      <c r="BD89" s="292"/>
      <c r="BE89" s="293"/>
      <c r="BF89" s="293"/>
      <c r="BG89" s="293"/>
      <c r="BH89" s="293"/>
      <c r="BI89" s="293"/>
      <c r="BJ89" s="294"/>
      <c r="BK89" s="292">
        <f>IF(BC89="","",COUNT($BD$74:$BJ$74)-BL89)</f>
        <v>0</v>
      </c>
      <c r="BL89" s="296">
        <f>IF(BC89="","",BQ89+BR89)</f>
        <v>0</v>
      </c>
      <c r="BM89" s="296">
        <f t="shared" ref="BM89" si="164">IF(BC89="","",COUNTIF(BD89:BJ89,"休"))</f>
        <v>0</v>
      </c>
      <c r="BN89" s="297" t="str">
        <f>IF(BK89&lt;7,"対象外",IF(BC89="","",IFERROR(ROUND(BM89/BK89,3),"")))</f>
        <v>対象外</v>
      </c>
      <c r="BO89" s="385"/>
      <c r="BP89" s="252" t="str">
        <f>IF(1&gt;BP74,"対象外",IF(BO76&gt;=0.285,"OK","NG"))</f>
        <v>対象外</v>
      </c>
      <c r="BQ89" s="257">
        <f t="shared" si="146"/>
        <v>0</v>
      </c>
      <c r="BR89" s="257">
        <f t="shared" si="147"/>
        <v>0</v>
      </c>
      <c r="BU89" s="291" t="s">
        <v>226</v>
      </c>
      <c r="BV89" s="292"/>
      <c r="BW89" s="293"/>
      <c r="BX89" s="293"/>
      <c r="BY89" s="293"/>
      <c r="BZ89" s="293"/>
      <c r="CA89" s="293"/>
      <c r="CB89" s="294"/>
      <c r="CC89" s="292">
        <f>IF(BU89="","",COUNT($BV$74:$CB$74)-CD89)</f>
        <v>0</v>
      </c>
      <c r="CD89" s="296">
        <f>IF(BU89="","",CI89+CJ89)</f>
        <v>0</v>
      </c>
      <c r="CE89" s="296">
        <f t="shared" ref="CE89" si="165">IF(BU89="","",COUNTIF(BV89:CB89,"休"))</f>
        <v>0</v>
      </c>
      <c r="CF89" s="297" t="str">
        <f>IF(CC89&lt;7,"対象外",IF(BU89="","",IFERROR(ROUND(CE89/CC89,3),"")))</f>
        <v>対象外</v>
      </c>
      <c r="CG89" s="385"/>
      <c r="CH89" s="252" t="str">
        <f>IF(1&gt;CH74,"対象外",IF(CG76&gt;=0.285,"OK","NG"))</f>
        <v>対象外</v>
      </c>
      <c r="CI89" s="257">
        <f t="shared" si="148"/>
        <v>0</v>
      </c>
      <c r="CJ89" s="257">
        <f t="shared" si="149"/>
        <v>0</v>
      </c>
      <c r="CK89" s="250"/>
      <c r="CL89" s="291" t="s">
        <v>226</v>
      </c>
      <c r="CM89" s="292"/>
      <c r="CN89" s="293"/>
      <c r="CO89" s="293"/>
      <c r="CP89" s="293"/>
      <c r="CQ89" s="293"/>
      <c r="CR89" s="293"/>
      <c r="CS89" s="294"/>
      <c r="CT89" s="292">
        <f>IF(CL89="","",COUNT($CM$74:$CS$74)-CU89)</f>
        <v>0</v>
      </c>
      <c r="CU89" s="296">
        <f>IF(CL89="","",CZ89+DA89)</f>
        <v>0</v>
      </c>
      <c r="CV89" s="296">
        <f t="shared" ref="CV89" si="166">IF(CL89="","",COUNTIF(CM89:CS89,"休"))</f>
        <v>0</v>
      </c>
      <c r="CW89" s="297" t="str">
        <f>IF(CT89&lt;7,"対象外",IF(CL89="","",IFERROR(ROUND(CV89/CT89,3),"")))</f>
        <v>対象外</v>
      </c>
      <c r="CX89" s="385"/>
      <c r="CY89" s="252" t="str">
        <f>IF(1&gt;CY74,"対象外",IF(CX76&gt;=0.285,"OK","NG"))</f>
        <v>対象外</v>
      </c>
      <c r="CZ89" s="255">
        <f t="shared" si="150"/>
        <v>0</v>
      </c>
      <c r="DA89" s="255">
        <f t="shared" si="151"/>
        <v>0</v>
      </c>
    </row>
    <row r="90" spans="1:105" ht="14.25" customHeight="1" x14ac:dyDescent="0.15">
      <c r="A90" s="250"/>
      <c r="B90" s="250"/>
      <c r="C90" s="252"/>
      <c r="D90" s="252"/>
      <c r="E90" s="252"/>
      <c r="F90" s="252"/>
      <c r="G90" s="252"/>
      <c r="H90" s="252"/>
      <c r="I90" s="311"/>
      <c r="J90" s="252"/>
      <c r="K90" s="250"/>
      <c r="L90" s="250"/>
      <c r="M90" s="250"/>
      <c r="N90" s="250"/>
      <c r="O90" s="250"/>
      <c r="P90" s="252"/>
      <c r="Q90" s="252" t="str">
        <f t="shared" si="139"/>
        <v/>
      </c>
      <c r="R90" s="252" t="str">
        <f t="shared" si="140"/>
        <v/>
      </c>
      <c r="S90" s="250"/>
      <c r="T90" s="252"/>
      <c r="U90" s="252"/>
      <c r="V90" s="252"/>
      <c r="W90" s="252"/>
      <c r="X90" s="252"/>
      <c r="Y90" s="252"/>
      <c r="Z90" s="311"/>
      <c r="AA90" s="252"/>
      <c r="AB90" s="250"/>
      <c r="AC90" s="250"/>
      <c r="AD90" s="250"/>
      <c r="AE90" s="250"/>
      <c r="AF90" s="250"/>
      <c r="AG90" s="250"/>
      <c r="AH90" s="290" t="str">
        <f t="shared" si="142"/>
        <v/>
      </c>
      <c r="AI90" s="290" t="str">
        <f t="shared" si="143"/>
        <v/>
      </c>
      <c r="AL90" s="252"/>
      <c r="AM90" s="252"/>
      <c r="AN90" s="252"/>
      <c r="AO90" s="252"/>
      <c r="AP90" s="252"/>
      <c r="AQ90" s="252"/>
      <c r="AR90" s="311"/>
      <c r="AS90" s="252"/>
      <c r="AT90" s="250"/>
      <c r="AU90" s="250"/>
      <c r="AV90" s="250"/>
      <c r="AW90" s="250"/>
      <c r="AX90" s="250"/>
      <c r="AY90" s="260"/>
      <c r="AZ90" s="257" t="str">
        <f t="shared" si="144"/>
        <v/>
      </c>
      <c r="BA90" s="257" t="str">
        <f t="shared" si="145"/>
        <v/>
      </c>
      <c r="BC90" s="252"/>
      <c r="BD90" s="252"/>
      <c r="BE90" s="252"/>
      <c r="BF90" s="252"/>
      <c r="BG90" s="252"/>
      <c r="BH90" s="252"/>
      <c r="BI90" s="311"/>
      <c r="BJ90" s="252"/>
      <c r="BK90" s="250"/>
      <c r="BL90" s="250"/>
      <c r="BM90" s="250"/>
      <c r="BN90" s="250"/>
      <c r="BO90" s="250"/>
      <c r="BQ90" s="257" t="str">
        <f t="shared" si="146"/>
        <v/>
      </c>
      <c r="BR90" s="257" t="str">
        <f t="shared" si="147"/>
        <v/>
      </c>
      <c r="BU90" s="252"/>
      <c r="BV90" s="252"/>
      <c r="BW90" s="252"/>
      <c r="BX90" s="252"/>
      <c r="BY90" s="252"/>
      <c r="BZ90" s="252"/>
      <c r="CA90" s="311"/>
      <c r="CB90" s="252"/>
      <c r="CC90" s="250"/>
      <c r="CD90" s="250"/>
      <c r="CE90" s="250"/>
      <c r="CF90" s="250"/>
      <c r="CG90" s="250"/>
      <c r="CH90" s="260"/>
      <c r="CI90" s="257" t="str">
        <f t="shared" si="148"/>
        <v/>
      </c>
      <c r="CJ90" s="257" t="str">
        <f t="shared" si="149"/>
        <v/>
      </c>
      <c r="CK90" s="250"/>
      <c r="CL90" s="252"/>
      <c r="CM90" s="252"/>
      <c r="CN90" s="252"/>
      <c r="CO90" s="252"/>
      <c r="CP90" s="252"/>
      <c r="CQ90" s="252"/>
      <c r="CR90" s="311"/>
      <c r="CS90" s="252"/>
      <c r="CT90" s="250"/>
      <c r="CU90" s="250"/>
      <c r="CZ90" s="255" t="str">
        <f t="shared" si="150"/>
        <v/>
      </c>
      <c r="DA90" s="255" t="str">
        <f t="shared" si="151"/>
        <v/>
      </c>
    </row>
    <row r="91" spans="1:105" ht="14.25" hidden="1" customHeight="1" x14ac:dyDescent="0.15">
      <c r="A91" s="250"/>
      <c r="B91" s="250"/>
      <c r="C91" s="252"/>
      <c r="D91" s="252"/>
      <c r="E91" s="252"/>
      <c r="F91" s="252"/>
      <c r="G91" s="252"/>
      <c r="H91" s="252"/>
      <c r="I91" s="252"/>
      <c r="J91" s="252"/>
      <c r="K91" s="250"/>
      <c r="L91" s="250"/>
      <c r="M91" s="250"/>
      <c r="N91" s="250"/>
      <c r="O91" s="250"/>
      <c r="P91" s="252"/>
      <c r="Q91" s="252" t="str">
        <f t="shared" si="139"/>
        <v/>
      </c>
      <c r="R91" s="252" t="str">
        <f t="shared" si="140"/>
        <v/>
      </c>
      <c r="S91" s="250"/>
      <c r="T91" s="252"/>
      <c r="U91" s="252"/>
      <c r="V91" s="252"/>
      <c r="W91" s="252"/>
      <c r="X91" s="252"/>
      <c r="Y91" s="252"/>
      <c r="Z91" s="252"/>
      <c r="AA91" s="252"/>
      <c r="AB91" s="250"/>
      <c r="AC91" s="250"/>
      <c r="AD91" s="250"/>
      <c r="AE91" s="250"/>
      <c r="AF91" s="250"/>
      <c r="AG91" s="250"/>
      <c r="AH91" s="290" t="str">
        <f t="shared" si="142"/>
        <v/>
      </c>
      <c r="AI91" s="290" t="str">
        <f t="shared" si="143"/>
        <v/>
      </c>
      <c r="AL91" s="252"/>
      <c r="AM91" s="252"/>
      <c r="AN91" s="252"/>
      <c r="AO91" s="252"/>
      <c r="AP91" s="252"/>
      <c r="AQ91" s="252"/>
      <c r="AR91" s="252"/>
      <c r="AS91" s="252"/>
      <c r="AT91" s="250"/>
      <c r="AU91" s="250"/>
      <c r="AV91" s="250"/>
      <c r="AW91" s="250"/>
      <c r="AX91" s="250"/>
      <c r="AZ91" s="257" t="str">
        <f t="shared" si="144"/>
        <v/>
      </c>
      <c r="BA91" s="257" t="str">
        <f t="shared" si="145"/>
        <v/>
      </c>
      <c r="BC91" s="252"/>
      <c r="BD91" s="252"/>
      <c r="BE91" s="252"/>
      <c r="BF91" s="252"/>
      <c r="BG91" s="252"/>
      <c r="BH91" s="252"/>
      <c r="BI91" s="252"/>
      <c r="BJ91" s="252"/>
      <c r="BK91" s="250"/>
      <c r="BL91" s="250"/>
      <c r="BM91" s="250"/>
      <c r="BN91" s="250"/>
      <c r="BO91" s="250"/>
      <c r="BQ91" s="257" t="str">
        <f t="shared" si="146"/>
        <v/>
      </c>
      <c r="BR91" s="257" t="str">
        <f t="shared" si="147"/>
        <v/>
      </c>
      <c r="BU91" s="252"/>
      <c r="BV91" s="252"/>
      <c r="BW91" s="252"/>
      <c r="BX91" s="252"/>
      <c r="BY91" s="252"/>
      <c r="BZ91" s="252"/>
      <c r="CA91" s="252"/>
      <c r="CB91" s="252"/>
      <c r="CC91" s="250"/>
      <c r="CD91" s="250"/>
      <c r="CE91" s="250"/>
      <c r="CF91" s="250"/>
      <c r="CG91" s="250"/>
      <c r="CI91" s="257" t="str">
        <f t="shared" si="148"/>
        <v/>
      </c>
      <c r="CJ91" s="257" t="str">
        <f t="shared" si="149"/>
        <v/>
      </c>
      <c r="CK91" s="250"/>
      <c r="CL91" s="252"/>
      <c r="CM91" s="252"/>
      <c r="CN91" s="252"/>
      <c r="CO91" s="252"/>
      <c r="CP91" s="252"/>
      <c r="CQ91" s="252"/>
      <c r="CR91" s="252"/>
      <c r="CS91" s="252"/>
      <c r="CT91" s="250"/>
      <c r="CU91" s="250"/>
      <c r="CZ91" s="255" t="str">
        <f t="shared" si="150"/>
        <v/>
      </c>
      <c r="DA91" s="255" t="str">
        <f t="shared" si="151"/>
        <v/>
      </c>
    </row>
    <row r="92" spans="1:105" ht="14.25" hidden="1" customHeight="1" x14ac:dyDescent="0.15">
      <c r="A92" s="250"/>
      <c r="B92" s="250"/>
      <c r="C92" s="250"/>
      <c r="D92" s="266">
        <f>YEAR(J72+1)</f>
        <v>2025</v>
      </c>
      <c r="E92" s="266">
        <f>MONTH(J72+1)</f>
        <v>6</v>
      </c>
      <c r="F92" s="266">
        <f>DAY(J72+1)</f>
        <v>2</v>
      </c>
      <c r="G92" s="266"/>
      <c r="H92" s="266"/>
      <c r="I92" s="266"/>
      <c r="J92" s="266"/>
      <c r="K92" s="250"/>
      <c r="L92" s="250"/>
      <c r="M92" s="250"/>
      <c r="N92" s="250"/>
      <c r="O92" s="250"/>
      <c r="P92" s="252"/>
      <c r="Q92" s="252" t="str">
        <f t="shared" si="139"/>
        <v/>
      </c>
      <c r="R92" s="252" t="str">
        <f t="shared" si="140"/>
        <v/>
      </c>
      <c r="S92" s="250"/>
      <c r="T92" s="250"/>
      <c r="U92" s="266">
        <f>YEAR(AA72+1)</f>
        <v>2025</v>
      </c>
      <c r="V92" s="266">
        <f>MONTH(AA72+1)</f>
        <v>7</v>
      </c>
      <c r="W92" s="266">
        <f>DAY(AA72+1)</f>
        <v>14</v>
      </c>
      <c r="X92" s="266"/>
      <c r="Y92" s="266"/>
      <c r="Z92" s="266"/>
      <c r="AA92" s="266"/>
      <c r="AB92" s="250"/>
      <c r="AC92" s="250"/>
      <c r="AD92" s="250"/>
      <c r="AE92" s="250"/>
      <c r="AF92" s="250"/>
      <c r="AG92" s="250"/>
      <c r="AH92" s="290" t="str">
        <f t="shared" si="142"/>
        <v/>
      </c>
      <c r="AI92" s="290" t="str">
        <f t="shared" si="143"/>
        <v/>
      </c>
      <c r="AL92" s="250"/>
      <c r="AM92" s="266">
        <f>YEAR(AS72+1)</f>
        <v>2025</v>
      </c>
      <c r="AN92" s="266">
        <f>MONTH(AS72+1)</f>
        <v>8</v>
      </c>
      <c r="AO92" s="266">
        <f>DAY(AS72+1)</f>
        <v>25</v>
      </c>
      <c r="AP92" s="266"/>
      <c r="AQ92" s="266"/>
      <c r="AR92" s="266"/>
      <c r="AS92" s="266"/>
      <c r="AT92" s="250"/>
      <c r="AU92" s="250"/>
      <c r="AV92" s="250"/>
      <c r="AW92" s="250"/>
      <c r="AX92" s="250"/>
      <c r="AY92" s="250"/>
      <c r="AZ92" s="257" t="str">
        <f t="shared" si="144"/>
        <v/>
      </c>
      <c r="BA92" s="257" t="str">
        <f t="shared" si="145"/>
        <v/>
      </c>
      <c r="BC92" s="250"/>
      <c r="BD92" s="266">
        <f>YEAR(BJ72+1)</f>
        <v>2025</v>
      </c>
      <c r="BE92" s="266">
        <f>MONTH(BJ72+1)</f>
        <v>10</v>
      </c>
      <c r="BF92" s="266">
        <f>DAY(BJ72+1)</f>
        <v>6</v>
      </c>
      <c r="BG92" s="266"/>
      <c r="BH92" s="266"/>
      <c r="BI92" s="266"/>
      <c r="BJ92" s="266"/>
      <c r="BK92" s="250"/>
      <c r="BL92" s="250"/>
      <c r="BM92" s="250"/>
      <c r="BN92" s="250"/>
      <c r="BO92" s="250"/>
      <c r="BP92" s="250"/>
      <c r="BQ92" s="257" t="str">
        <f t="shared" si="146"/>
        <v/>
      </c>
      <c r="BR92" s="257" t="str">
        <f t="shared" si="147"/>
        <v/>
      </c>
      <c r="BU92" s="250"/>
      <c r="BV92" s="266">
        <f>YEAR(CB72+1)</f>
        <v>2025</v>
      </c>
      <c r="BW92" s="266">
        <f>MONTH(CB72+1)</f>
        <v>11</v>
      </c>
      <c r="BX92" s="266">
        <f>DAY(CB72+1)</f>
        <v>17</v>
      </c>
      <c r="BY92" s="266"/>
      <c r="BZ92" s="266"/>
      <c r="CA92" s="266"/>
      <c r="CB92" s="266"/>
      <c r="CC92" s="250"/>
      <c r="CD92" s="250"/>
      <c r="CE92" s="250"/>
      <c r="CF92" s="250"/>
      <c r="CG92" s="250"/>
      <c r="CH92" s="250"/>
      <c r="CI92" s="257" t="str">
        <f t="shared" si="148"/>
        <v/>
      </c>
      <c r="CJ92" s="257" t="str">
        <f t="shared" si="149"/>
        <v/>
      </c>
      <c r="CK92" s="250"/>
      <c r="CL92" s="250"/>
      <c r="CM92" s="266">
        <f>YEAR(CS72+1)</f>
        <v>2025</v>
      </c>
      <c r="CN92" s="266">
        <f>MONTH(CS72+1)</f>
        <v>12</v>
      </c>
      <c r="CO92" s="266">
        <f>DAY(CS72+1)</f>
        <v>29</v>
      </c>
      <c r="CP92" s="266"/>
      <c r="CQ92" s="266"/>
      <c r="CR92" s="266"/>
      <c r="CS92" s="266"/>
      <c r="CT92" s="250"/>
      <c r="CU92" s="250"/>
      <c r="CZ92" s="255" t="str">
        <f t="shared" si="150"/>
        <v/>
      </c>
      <c r="DA92" s="255" t="str">
        <f t="shared" si="151"/>
        <v/>
      </c>
    </row>
    <row r="93" spans="1:105" ht="14.25" hidden="1" customHeight="1" x14ac:dyDescent="0.15">
      <c r="A93" s="250"/>
      <c r="B93" s="250"/>
      <c r="C93" s="250"/>
      <c r="D93" s="267">
        <f>J72+1</f>
        <v>45810</v>
      </c>
      <c r="E93" s="267">
        <f>D93+1</f>
        <v>45811</v>
      </c>
      <c r="F93" s="267">
        <f t="shared" ref="F93:J93" si="167">E93+1</f>
        <v>45812</v>
      </c>
      <c r="G93" s="267">
        <f t="shared" si="167"/>
        <v>45813</v>
      </c>
      <c r="H93" s="267">
        <f t="shared" si="167"/>
        <v>45814</v>
      </c>
      <c r="I93" s="267">
        <f t="shared" si="167"/>
        <v>45815</v>
      </c>
      <c r="J93" s="267">
        <f t="shared" si="167"/>
        <v>45816</v>
      </c>
      <c r="K93" s="250"/>
      <c r="L93" s="250"/>
      <c r="M93" s="250"/>
      <c r="N93" s="250"/>
      <c r="O93" s="250"/>
      <c r="P93" s="252"/>
      <c r="Q93" s="252" t="str">
        <f t="shared" si="139"/>
        <v/>
      </c>
      <c r="R93" s="252" t="str">
        <f t="shared" si="140"/>
        <v/>
      </c>
      <c r="S93" s="250"/>
      <c r="T93" s="250"/>
      <c r="U93" s="267">
        <f>AA72+1</f>
        <v>45852</v>
      </c>
      <c r="V93" s="267">
        <f t="shared" ref="V93:AA93" si="168">U93+1</f>
        <v>45853</v>
      </c>
      <c r="W93" s="267">
        <f t="shared" si="168"/>
        <v>45854</v>
      </c>
      <c r="X93" s="267">
        <f t="shared" si="168"/>
        <v>45855</v>
      </c>
      <c r="Y93" s="267">
        <f t="shared" si="168"/>
        <v>45856</v>
      </c>
      <c r="Z93" s="267">
        <f t="shared" si="168"/>
        <v>45857</v>
      </c>
      <c r="AA93" s="267">
        <f t="shared" si="168"/>
        <v>45858</v>
      </c>
      <c r="AB93" s="250"/>
      <c r="AC93" s="250"/>
      <c r="AD93" s="250"/>
      <c r="AE93" s="250"/>
      <c r="AF93" s="250"/>
      <c r="AG93" s="250"/>
      <c r="AH93" s="290" t="str">
        <f t="shared" si="142"/>
        <v/>
      </c>
      <c r="AI93" s="290" t="str">
        <f t="shared" si="143"/>
        <v/>
      </c>
      <c r="AL93" s="250"/>
      <c r="AM93" s="267">
        <f>AS72+1</f>
        <v>45894</v>
      </c>
      <c r="AN93" s="267">
        <f t="shared" ref="AN93:AS93" si="169">AM93+1</f>
        <v>45895</v>
      </c>
      <c r="AO93" s="267">
        <f t="shared" si="169"/>
        <v>45896</v>
      </c>
      <c r="AP93" s="267">
        <f t="shared" si="169"/>
        <v>45897</v>
      </c>
      <c r="AQ93" s="267">
        <f t="shared" si="169"/>
        <v>45898</v>
      </c>
      <c r="AR93" s="267">
        <f t="shared" si="169"/>
        <v>45899</v>
      </c>
      <c r="AS93" s="267">
        <f t="shared" si="169"/>
        <v>45900</v>
      </c>
      <c r="AT93" s="250"/>
      <c r="AU93" s="250"/>
      <c r="AV93" s="250"/>
      <c r="AW93" s="250"/>
      <c r="AX93" s="250"/>
      <c r="AY93" s="250"/>
      <c r="AZ93" s="257" t="str">
        <f t="shared" si="144"/>
        <v/>
      </c>
      <c r="BA93" s="257" t="str">
        <f t="shared" si="145"/>
        <v/>
      </c>
      <c r="BC93" s="250"/>
      <c r="BD93" s="267">
        <f>BJ72+1</f>
        <v>45936</v>
      </c>
      <c r="BE93" s="267">
        <f t="shared" ref="BE93:BJ93" si="170">BD93+1</f>
        <v>45937</v>
      </c>
      <c r="BF93" s="267">
        <f t="shared" si="170"/>
        <v>45938</v>
      </c>
      <c r="BG93" s="267">
        <f t="shared" si="170"/>
        <v>45939</v>
      </c>
      <c r="BH93" s="267">
        <f t="shared" si="170"/>
        <v>45940</v>
      </c>
      <c r="BI93" s="267">
        <f t="shared" si="170"/>
        <v>45941</v>
      </c>
      <c r="BJ93" s="267">
        <f t="shared" si="170"/>
        <v>45942</v>
      </c>
      <c r="BK93" s="250"/>
      <c r="BL93" s="250"/>
      <c r="BM93" s="250"/>
      <c r="BN93" s="250"/>
      <c r="BO93" s="250"/>
      <c r="BP93" s="250"/>
      <c r="BQ93" s="257" t="str">
        <f t="shared" si="146"/>
        <v/>
      </c>
      <c r="BR93" s="257" t="str">
        <f t="shared" si="147"/>
        <v/>
      </c>
      <c r="BU93" s="250"/>
      <c r="BV93" s="267">
        <f>CB72+1</f>
        <v>45978</v>
      </c>
      <c r="BW93" s="267">
        <f t="shared" ref="BW93:CB93" si="171">BV93+1</f>
        <v>45979</v>
      </c>
      <c r="BX93" s="267">
        <f t="shared" si="171"/>
        <v>45980</v>
      </c>
      <c r="BY93" s="267">
        <f t="shared" si="171"/>
        <v>45981</v>
      </c>
      <c r="BZ93" s="267">
        <f t="shared" si="171"/>
        <v>45982</v>
      </c>
      <c r="CA93" s="267">
        <f t="shared" si="171"/>
        <v>45983</v>
      </c>
      <c r="CB93" s="267">
        <f t="shared" si="171"/>
        <v>45984</v>
      </c>
      <c r="CC93" s="250"/>
      <c r="CD93" s="250"/>
      <c r="CE93" s="250"/>
      <c r="CF93" s="250"/>
      <c r="CG93" s="250"/>
      <c r="CH93" s="250"/>
      <c r="CI93" s="257" t="str">
        <f t="shared" si="148"/>
        <v/>
      </c>
      <c r="CJ93" s="257" t="str">
        <f t="shared" si="149"/>
        <v/>
      </c>
      <c r="CK93" s="250"/>
      <c r="CL93" s="250"/>
      <c r="CM93" s="267">
        <f>CS72+1</f>
        <v>46020</v>
      </c>
      <c r="CN93" s="267">
        <f t="shared" ref="CN93:CS93" si="172">CM93+1</f>
        <v>46021</v>
      </c>
      <c r="CO93" s="267">
        <f t="shared" si="172"/>
        <v>46022</v>
      </c>
      <c r="CP93" s="267">
        <f t="shared" si="172"/>
        <v>46023</v>
      </c>
      <c r="CQ93" s="267">
        <f t="shared" si="172"/>
        <v>46024</v>
      </c>
      <c r="CR93" s="267">
        <f t="shared" si="172"/>
        <v>46025</v>
      </c>
      <c r="CS93" s="267">
        <f t="shared" si="172"/>
        <v>46026</v>
      </c>
      <c r="CT93" s="250"/>
      <c r="CU93" s="250"/>
      <c r="CZ93" s="255" t="str">
        <f t="shared" si="150"/>
        <v/>
      </c>
      <c r="DA93" s="255" t="str">
        <f t="shared" si="151"/>
        <v/>
      </c>
    </row>
    <row r="94" spans="1:105" ht="14.25" customHeight="1" x14ac:dyDescent="0.15">
      <c r="A94" s="250"/>
      <c r="B94" s="250"/>
      <c r="C94" s="268" t="s">
        <v>141</v>
      </c>
      <c r="D94" s="270">
        <f>DATE($D92,$E92,1)</f>
        <v>45809</v>
      </c>
      <c r="E94" s="271"/>
      <c r="F94" s="271"/>
      <c r="G94" s="271"/>
      <c r="H94" s="271"/>
      <c r="I94" s="271"/>
      <c r="J94" s="271"/>
      <c r="K94" s="391" t="s">
        <v>80</v>
      </c>
      <c r="L94" s="393" t="s">
        <v>219</v>
      </c>
      <c r="M94" s="395" t="s">
        <v>220</v>
      </c>
      <c r="N94" s="395" t="s">
        <v>74</v>
      </c>
      <c r="O94" s="396" t="s">
        <v>221</v>
      </c>
      <c r="P94" s="252"/>
      <c r="Q94" s="252">
        <f t="shared" si="139"/>
        <v>0</v>
      </c>
      <c r="R94" s="252">
        <f t="shared" si="140"/>
        <v>0</v>
      </c>
      <c r="S94" s="250"/>
      <c r="T94" s="268" t="s">
        <v>141</v>
      </c>
      <c r="U94" s="270">
        <f>DATE($U92,$V92,1)</f>
        <v>45839</v>
      </c>
      <c r="V94" s="271"/>
      <c r="W94" s="271"/>
      <c r="X94" s="271"/>
      <c r="Y94" s="271"/>
      <c r="Z94" s="271"/>
      <c r="AA94" s="271"/>
      <c r="AB94" s="391" t="s">
        <v>80</v>
      </c>
      <c r="AC94" s="393" t="s">
        <v>219</v>
      </c>
      <c r="AD94" s="395" t="s">
        <v>220</v>
      </c>
      <c r="AE94" s="395" t="s">
        <v>74</v>
      </c>
      <c r="AF94" s="396" t="s">
        <v>221</v>
      </c>
      <c r="AG94" s="252"/>
      <c r="AH94" s="290">
        <f t="shared" si="142"/>
        <v>0</v>
      </c>
      <c r="AI94" s="290">
        <f t="shared" si="143"/>
        <v>0</v>
      </c>
      <c r="AL94" s="268" t="s">
        <v>141</v>
      </c>
      <c r="AM94" s="270">
        <f>DATE($AM92,$AN92,1)</f>
        <v>45870</v>
      </c>
      <c r="AN94" s="271"/>
      <c r="AO94" s="271"/>
      <c r="AP94" s="271"/>
      <c r="AQ94" s="271"/>
      <c r="AR94" s="271"/>
      <c r="AS94" s="271"/>
      <c r="AT94" s="391" t="s">
        <v>80</v>
      </c>
      <c r="AU94" s="393" t="s">
        <v>219</v>
      </c>
      <c r="AV94" s="395" t="s">
        <v>220</v>
      </c>
      <c r="AW94" s="395" t="s">
        <v>74</v>
      </c>
      <c r="AX94" s="396" t="s">
        <v>221</v>
      </c>
      <c r="AY94" s="252"/>
      <c r="AZ94" s="257">
        <f t="shared" si="144"/>
        <v>0</v>
      </c>
      <c r="BA94" s="257">
        <f t="shared" si="145"/>
        <v>0</v>
      </c>
      <c r="BC94" s="268" t="s">
        <v>141</v>
      </c>
      <c r="BD94" s="270">
        <f>DATE($BD92,$BE92,1)</f>
        <v>45931</v>
      </c>
      <c r="BE94" s="271"/>
      <c r="BF94" s="271"/>
      <c r="BG94" s="271"/>
      <c r="BH94" s="271"/>
      <c r="BI94" s="271"/>
      <c r="BJ94" s="271"/>
      <c r="BK94" s="391" t="s">
        <v>80</v>
      </c>
      <c r="BL94" s="393" t="s">
        <v>219</v>
      </c>
      <c r="BM94" s="395" t="s">
        <v>220</v>
      </c>
      <c r="BN94" s="395" t="s">
        <v>74</v>
      </c>
      <c r="BO94" s="396" t="s">
        <v>221</v>
      </c>
      <c r="BP94" s="252"/>
      <c r="BQ94" s="257">
        <f t="shared" si="146"/>
        <v>0</v>
      </c>
      <c r="BR94" s="257">
        <f t="shared" si="147"/>
        <v>0</v>
      </c>
      <c r="BU94" s="268" t="s">
        <v>141</v>
      </c>
      <c r="BV94" s="270">
        <f>DATE($BV92,$BW92,1)</f>
        <v>45962</v>
      </c>
      <c r="BW94" s="271"/>
      <c r="BX94" s="271"/>
      <c r="BY94" s="271"/>
      <c r="BZ94" s="271"/>
      <c r="CA94" s="271"/>
      <c r="CB94" s="271"/>
      <c r="CC94" s="391" t="s">
        <v>80</v>
      </c>
      <c r="CD94" s="393" t="s">
        <v>219</v>
      </c>
      <c r="CE94" s="395" t="s">
        <v>220</v>
      </c>
      <c r="CF94" s="395" t="s">
        <v>74</v>
      </c>
      <c r="CG94" s="396" t="s">
        <v>221</v>
      </c>
      <c r="CH94" s="252"/>
      <c r="CI94" s="257">
        <f t="shared" si="148"/>
        <v>0</v>
      </c>
      <c r="CJ94" s="257">
        <f t="shared" si="149"/>
        <v>0</v>
      </c>
      <c r="CK94" s="265"/>
      <c r="CL94" s="268" t="s">
        <v>141</v>
      </c>
      <c r="CM94" s="270">
        <f>DATE($CM92,$CN92,1)</f>
        <v>45992</v>
      </c>
      <c r="CN94" s="271"/>
      <c r="CO94" s="271"/>
      <c r="CP94" s="271"/>
      <c r="CQ94" s="271"/>
      <c r="CR94" s="271"/>
      <c r="CS94" s="271"/>
      <c r="CT94" s="391" t="s">
        <v>80</v>
      </c>
      <c r="CU94" s="393" t="s">
        <v>219</v>
      </c>
      <c r="CV94" s="395" t="s">
        <v>220</v>
      </c>
      <c r="CW94" s="395" t="s">
        <v>74</v>
      </c>
      <c r="CX94" s="396" t="s">
        <v>221</v>
      </c>
      <c r="CY94" s="252"/>
      <c r="CZ94" s="255">
        <f t="shared" si="150"/>
        <v>0</v>
      </c>
      <c r="DA94" s="255">
        <f t="shared" si="151"/>
        <v>0</v>
      </c>
    </row>
    <row r="95" spans="1:105" ht="14.25" customHeight="1" x14ac:dyDescent="0.15">
      <c r="A95" s="250"/>
      <c r="B95" s="250"/>
      <c r="C95" s="272" t="s">
        <v>222</v>
      </c>
      <c r="D95" s="273" t="str">
        <f>IF(J72&lt;$H$5,J74+1,"")</f>
        <v/>
      </c>
      <c r="E95" s="274" t="str">
        <f t="shared" ref="E95:J95" si="173">IF(D93&lt;$H$5,D95+1,"")</f>
        <v/>
      </c>
      <c r="F95" s="274" t="str">
        <f t="shared" si="173"/>
        <v/>
      </c>
      <c r="G95" s="274" t="str">
        <f t="shared" si="173"/>
        <v/>
      </c>
      <c r="H95" s="274" t="str">
        <f t="shared" si="173"/>
        <v/>
      </c>
      <c r="I95" s="274" t="str">
        <f>IF(H93&lt;$H$5,H95+1,"")</f>
        <v/>
      </c>
      <c r="J95" s="274" t="str">
        <f t="shared" si="173"/>
        <v/>
      </c>
      <c r="K95" s="392"/>
      <c r="L95" s="394"/>
      <c r="M95" s="388"/>
      <c r="N95" s="388"/>
      <c r="O95" s="397"/>
      <c r="P95" s="310">
        <f>COUNT(D95:J95)</f>
        <v>0</v>
      </c>
      <c r="Q95" s="252">
        <f t="shared" si="139"/>
        <v>0</v>
      </c>
      <c r="R95" s="252">
        <f t="shared" si="140"/>
        <v>0</v>
      </c>
      <c r="S95" s="250"/>
      <c r="T95" s="272" t="s">
        <v>222</v>
      </c>
      <c r="U95" s="273" t="str">
        <f>IF(AA72&lt;$H$5,AA74+1,"")</f>
        <v/>
      </c>
      <c r="V95" s="274" t="str">
        <f t="shared" ref="V95:AA95" si="174">IF(U93&lt;$H$5,U95+1,"")</f>
        <v/>
      </c>
      <c r="W95" s="274" t="str">
        <f t="shared" si="174"/>
        <v/>
      </c>
      <c r="X95" s="274" t="str">
        <f t="shared" si="174"/>
        <v/>
      </c>
      <c r="Y95" s="274" t="str">
        <f t="shared" si="174"/>
        <v/>
      </c>
      <c r="Z95" s="274" t="str">
        <f t="shared" si="174"/>
        <v/>
      </c>
      <c r="AA95" s="274" t="str">
        <f t="shared" si="174"/>
        <v/>
      </c>
      <c r="AB95" s="392"/>
      <c r="AC95" s="394"/>
      <c r="AD95" s="388"/>
      <c r="AE95" s="388"/>
      <c r="AF95" s="397"/>
      <c r="AG95" s="277">
        <f t="shared" ref="AG95" si="175">COUNT(U95:AA95)</f>
        <v>0</v>
      </c>
      <c r="AH95" s="290">
        <f t="shared" si="142"/>
        <v>0</v>
      </c>
      <c r="AI95" s="290">
        <f t="shared" si="143"/>
        <v>0</v>
      </c>
      <c r="AL95" s="272" t="s">
        <v>222</v>
      </c>
      <c r="AM95" s="273" t="str">
        <f>IF(AS72&lt;$H$5,AS74+1,"")</f>
        <v/>
      </c>
      <c r="AN95" s="274" t="str">
        <f t="shared" ref="AN95:AS95" si="176">IF(AM93&lt;$H$5,AM95+1,"")</f>
        <v/>
      </c>
      <c r="AO95" s="274" t="str">
        <f t="shared" si="176"/>
        <v/>
      </c>
      <c r="AP95" s="274" t="str">
        <f t="shared" si="176"/>
        <v/>
      </c>
      <c r="AQ95" s="274" t="str">
        <f t="shared" si="176"/>
        <v/>
      </c>
      <c r="AR95" s="274" t="str">
        <f t="shared" si="176"/>
        <v/>
      </c>
      <c r="AS95" s="274" t="str">
        <f t="shared" si="176"/>
        <v/>
      </c>
      <c r="AT95" s="392"/>
      <c r="AU95" s="394"/>
      <c r="AV95" s="388"/>
      <c r="AW95" s="388"/>
      <c r="AX95" s="397"/>
      <c r="AY95" s="277">
        <f t="shared" ref="AY95" si="177">COUNT(AM95:AS95)</f>
        <v>0</v>
      </c>
      <c r="AZ95" s="257">
        <f t="shared" si="144"/>
        <v>0</v>
      </c>
      <c r="BA95" s="257">
        <f t="shared" si="145"/>
        <v>0</v>
      </c>
      <c r="BC95" s="272" t="s">
        <v>222</v>
      </c>
      <c r="BD95" s="273" t="str">
        <f>IF(BJ72&lt;$H$5,BJ74+1,"")</f>
        <v/>
      </c>
      <c r="BE95" s="274" t="str">
        <f t="shared" ref="BE95:BJ95" si="178">IF(BD93&lt;$H$5,BD95+1,"")</f>
        <v/>
      </c>
      <c r="BF95" s="274" t="str">
        <f t="shared" si="178"/>
        <v/>
      </c>
      <c r="BG95" s="274" t="str">
        <f t="shared" si="178"/>
        <v/>
      </c>
      <c r="BH95" s="274" t="str">
        <f t="shared" si="178"/>
        <v/>
      </c>
      <c r="BI95" s="274" t="str">
        <f t="shared" si="178"/>
        <v/>
      </c>
      <c r="BJ95" s="274" t="str">
        <f t="shared" si="178"/>
        <v/>
      </c>
      <c r="BK95" s="392"/>
      <c r="BL95" s="394"/>
      <c r="BM95" s="388"/>
      <c r="BN95" s="388"/>
      <c r="BO95" s="397"/>
      <c r="BP95" s="277">
        <f>COUNT(BD95:BJ95)</f>
        <v>0</v>
      </c>
      <c r="BQ95" s="257">
        <f t="shared" si="146"/>
        <v>0</v>
      </c>
      <c r="BR95" s="257">
        <f t="shared" si="147"/>
        <v>0</v>
      </c>
      <c r="BU95" s="272" t="s">
        <v>222</v>
      </c>
      <c r="BV95" s="273" t="str">
        <f>IF(CB72&lt;$H$5,CB74+1,"")</f>
        <v/>
      </c>
      <c r="BW95" s="274" t="str">
        <f t="shared" ref="BW95:CB95" si="179">IF(BV93&lt;$H$5,BV95+1,"")</f>
        <v/>
      </c>
      <c r="BX95" s="274" t="str">
        <f t="shared" si="179"/>
        <v/>
      </c>
      <c r="BY95" s="274" t="str">
        <f t="shared" si="179"/>
        <v/>
      </c>
      <c r="BZ95" s="274" t="str">
        <f t="shared" si="179"/>
        <v/>
      </c>
      <c r="CA95" s="274" t="str">
        <f t="shared" si="179"/>
        <v/>
      </c>
      <c r="CB95" s="274" t="str">
        <f t="shared" si="179"/>
        <v/>
      </c>
      <c r="CC95" s="392"/>
      <c r="CD95" s="394"/>
      <c r="CE95" s="388"/>
      <c r="CF95" s="388"/>
      <c r="CG95" s="397"/>
      <c r="CH95" s="277">
        <f t="shared" ref="CH95" si="180">COUNT(BV95:CB95)</f>
        <v>0</v>
      </c>
      <c r="CI95" s="257">
        <f t="shared" si="148"/>
        <v>0</v>
      </c>
      <c r="CJ95" s="257">
        <f t="shared" si="149"/>
        <v>0</v>
      </c>
      <c r="CK95" s="250"/>
      <c r="CL95" s="272" t="s">
        <v>222</v>
      </c>
      <c r="CM95" s="273" t="str">
        <f>IF(CS72&lt;$H$5,CS74+1,"")</f>
        <v/>
      </c>
      <c r="CN95" s="274" t="str">
        <f t="shared" ref="CN95:CS95" si="181">IF(CM93&lt;$H$5,CM95+1,"")</f>
        <v/>
      </c>
      <c r="CO95" s="274" t="str">
        <f t="shared" si="181"/>
        <v/>
      </c>
      <c r="CP95" s="274" t="str">
        <f t="shared" si="181"/>
        <v/>
      </c>
      <c r="CQ95" s="274" t="str">
        <f t="shared" si="181"/>
        <v/>
      </c>
      <c r="CR95" s="274" t="str">
        <f t="shared" si="181"/>
        <v/>
      </c>
      <c r="CS95" s="274" t="str">
        <f t="shared" si="181"/>
        <v/>
      </c>
      <c r="CT95" s="392"/>
      <c r="CU95" s="394"/>
      <c r="CV95" s="388"/>
      <c r="CW95" s="388"/>
      <c r="CX95" s="397"/>
      <c r="CY95" s="277">
        <f t="shared" ref="CY95" si="182">COUNT(CM95:CS95)</f>
        <v>0</v>
      </c>
      <c r="CZ95" s="255">
        <f t="shared" si="150"/>
        <v>0</v>
      </c>
      <c r="DA95" s="255">
        <f t="shared" si="151"/>
        <v>0</v>
      </c>
    </row>
    <row r="96" spans="1:105" ht="14.25" customHeight="1" x14ac:dyDescent="0.15">
      <c r="A96" s="250"/>
      <c r="B96" s="250"/>
      <c r="C96" s="272" t="s">
        <v>65</v>
      </c>
      <c r="D96" s="279" t="str">
        <f>IF(D95="","","月")</f>
        <v/>
      </c>
      <c r="E96" s="279" t="str">
        <f>IF(E95="","","火")</f>
        <v/>
      </c>
      <c r="F96" s="279" t="str">
        <f>IF(F95="","","水")</f>
        <v/>
      </c>
      <c r="G96" s="279" t="str">
        <f>IF(G95="","","木")</f>
        <v/>
      </c>
      <c r="H96" s="279" t="str">
        <f>IF(H95="","","金")</f>
        <v/>
      </c>
      <c r="I96" s="279" t="str">
        <f>IF(I95="","","土")</f>
        <v/>
      </c>
      <c r="J96" s="279" t="str">
        <f>IF(J95="","","日")</f>
        <v/>
      </c>
      <c r="K96" s="392"/>
      <c r="L96" s="394"/>
      <c r="M96" s="388"/>
      <c r="N96" s="388"/>
      <c r="O96" s="397"/>
      <c r="P96" s="252"/>
      <c r="Q96" s="252">
        <f t="shared" si="139"/>
        <v>0</v>
      </c>
      <c r="R96" s="252">
        <f t="shared" si="140"/>
        <v>0</v>
      </c>
      <c r="S96" s="250"/>
      <c r="T96" s="272" t="s">
        <v>65</v>
      </c>
      <c r="U96" s="279" t="str">
        <f>IF(U95="","","月")</f>
        <v/>
      </c>
      <c r="V96" s="279" t="str">
        <f>IF(V95="","","火")</f>
        <v/>
      </c>
      <c r="W96" s="279" t="str">
        <f>IF(W95="","","水")</f>
        <v/>
      </c>
      <c r="X96" s="279" t="str">
        <f>IF(X95="","","木")</f>
        <v/>
      </c>
      <c r="Y96" s="279" t="str">
        <f>IF(Y95="","","金")</f>
        <v/>
      </c>
      <c r="Z96" s="279" t="str">
        <f>IF(Z95="","","土")</f>
        <v/>
      </c>
      <c r="AA96" s="279" t="str">
        <f>IF(AA95="","","日")</f>
        <v/>
      </c>
      <c r="AB96" s="392"/>
      <c r="AC96" s="394"/>
      <c r="AD96" s="388"/>
      <c r="AE96" s="388"/>
      <c r="AF96" s="397"/>
      <c r="AG96" s="250"/>
      <c r="AH96" s="290">
        <f t="shared" si="142"/>
        <v>0</v>
      </c>
      <c r="AI96" s="290">
        <f t="shared" si="143"/>
        <v>0</v>
      </c>
      <c r="AL96" s="272" t="s">
        <v>65</v>
      </c>
      <c r="AM96" s="279" t="str">
        <f>IF(AM95="","","月")</f>
        <v/>
      </c>
      <c r="AN96" s="279" t="str">
        <f>IF(AN95="","","火")</f>
        <v/>
      </c>
      <c r="AO96" s="279" t="str">
        <f>IF(AO95="","","水")</f>
        <v/>
      </c>
      <c r="AP96" s="279" t="str">
        <f>IF(AP95="","","木")</f>
        <v/>
      </c>
      <c r="AQ96" s="279" t="str">
        <f>IF(AQ95="","","金")</f>
        <v/>
      </c>
      <c r="AR96" s="279" t="str">
        <f>IF(AR95="","","土")</f>
        <v/>
      </c>
      <c r="AS96" s="279" t="str">
        <f>IF(AS95="","","日")</f>
        <v/>
      </c>
      <c r="AT96" s="392"/>
      <c r="AU96" s="394"/>
      <c r="AV96" s="388"/>
      <c r="AW96" s="388"/>
      <c r="AX96" s="397"/>
      <c r="AY96" s="250"/>
      <c r="AZ96" s="257">
        <f t="shared" si="144"/>
        <v>0</v>
      </c>
      <c r="BA96" s="257">
        <f t="shared" si="145"/>
        <v>0</v>
      </c>
      <c r="BC96" s="272" t="s">
        <v>65</v>
      </c>
      <c r="BD96" s="279" t="str">
        <f>IF(BD95="","","月")</f>
        <v/>
      </c>
      <c r="BE96" s="279" t="str">
        <f>IF(BE95="","","火")</f>
        <v/>
      </c>
      <c r="BF96" s="279" t="str">
        <f>IF(BF95="","","水")</f>
        <v/>
      </c>
      <c r="BG96" s="279" t="str">
        <f>IF(BG95="","","木")</f>
        <v/>
      </c>
      <c r="BH96" s="279" t="str">
        <f>IF(BH95="","","金")</f>
        <v/>
      </c>
      <c r="BI96" s="279" t="str">
        <f>IF(BI95="","","土")</f>
        <v/>
      </c>
      <c r="BJ96" s="279" t="str">
        <f>IF(BJ95="","","日")</f>
        <v/>
      </c>
      <c r="BK96" s="392"/>
      <c r="BL96" s="394"/>
      <c r="BM96" s="388"/>
      <c r="BN96" s="388"/>
      <c r="BO96" s="397"/>
      <c r="BP96" s="250"/>
      <c r="BQ96" s="257">
        <f t="shared" si="146"/>
        <v>0</v>
      </c>
      <c r="BR96" s="257">
        <f t="shared" si="147"/>
        <v>0</v>
      </c>
      <c r="BU96" s="272" t="s">
        <v>65</v>
      </c>
      <c r="BV96" s="279" t="str">
        <f>IF(BV95="","","月")</f>
        <v/>
      </c>
      <c r="BW96" s="279" t="str">
        <f>IF(BW95="","","火")</f>
        <v/>
      </c>
      <c r="BX96" s="279" t="str">
        <f>IF(BX95="","","水")</f>
        <v/>
      </c>
      <c r="BY96" s="279" t="str">
        <f>IF(BY95="","","木")</f>
        <v/>
      </c>
      <c r="BZ96" s="279" t="str">
        <f>IF(BZ95="","","金")</f>
        <v/>
      </c>
      <c r="CA96" s="279" t="str">
        <f>IF(CA95="","","土")</f>
        <v/>
      </c>
      <c r="CB96" s="279" t="str">
        <f>IF(CB95="","","日")</f>
        <v/>
      </c>
      <c r="CC96" s="392"/>
      <c r="CD96" s="394"/>
      <c r="CE96" s="388"/>
      <c r="CF96" s="388"/>
      <c r="CG96" s="397"/>
      <c r="CH96" s="250"/>
      <c r="CI96" s="257">
        <f t="shared" si="148"/>
        <v>0</v>
      </c>
      <c r="CJ96" s="257">
        <f t="shared" si="149"/>
        <v>0</v>
      </c>
      <c r="CK96" s="250"/>
      <c r="CL96" s="272" t="s">
        <v>65</v>
      </c>
      <c r="CM96" s="279" t="str">
        <f>IF(CM95="","","月")</f>
        <v/>
      </c>
      <c r="CN96" s="279" t="str">
        <f>IF(CN95="","","火")</f>
        <v/>
      </c>
      <c r="CO96" s="279" t="str">
        <f>IF(CO95="","","水")</f>
        <v/>
      </c>
      <c r="CP96" s="279" t="str">
        <f>IF(CP95="","","木")</f>
        <v/>
      </c>
      <c r="CQ96" s="279" t="str">
        <f>IF(CQ95="","","金")</f>
        <v/>
      </c>
      <c r="CR96" s="279" t="str">
        <f>IF(CR95="","","土")</f>
        <v/>
      </c>
      <c r="CS96" s="279" t="str">
        <f>IF(CS95="","","日")</f>
        <v/>
      </c>
      <c r="CT96" s="392"/>
      <c r="CU96" s="394"/>
      <c r="CV96" s="388"/>
      <c r="CW96" s="388"/>
      <c r="CX96" s="397"/>
      <c r="CZ96" s="255">
        <f t="shared" si="150"/>
        <v>0</v>
      </c>
      <c r="DA96" s="255">
        <f t="shared" si="151"/>
        <v>0</v>
      </c>
    </row>
    <row r="97" spans="1:105" ht="14.25" customHeight="1" x14ac:dyDescent="0.15">
      <c r="A97" s="250"/>
      <c r="B97" s="250"/>
      <c r="C97" s="379" t="s">
        <v>76</v>
      </c>
      <c r="D97" s="381"/>
      <c r="E97" s="371"/>
      <c r="F97" s="371"/>
      <c r="G97" s="371"/>
      <c r="H97" s="371"/>
      <c r="I97" s="371"/>
      <c r="J97" s="398"/>
      <c r="K97" s="373"/>
      <c r="L97" s="374"/>
      <c r="M97" s="374"/>
      <c r="N97" s="375"/>
      <c r="O97" s="383" t="e">
        <f>ROUND(AVERAGE(N99:N110),3)</f>
        <v>#DIV/0!</v>
      </c>
      <c r="P97" s="252"/>
      <c r="Q97" s="252">
        <f t="shared" si="139"/>
        <v>0</v>
      </c>
      <c r="R97" s="252">
        <f t="shared" si="140"/>
        <v>0</v>
      </c>
      <c r="S97" s="250"/>
      <c r="T97" s="379" t="s">
        <v>76</v>
      </c>
      <c r="U97" s="381"/>
      <c r="V97" s="371"/>
      <c r="W97" s="371"/>
      <c r="X97" s="371"/>
      <c r="Y97" s="371"/>
      <c r="Z97" s="371"/>
      <c r="AA97" s="398"/>
      <c r="AB97" s="373"/>
      <c r="AC97" s="374"/>
      <c r="AD97" s="374"/>
      <c r="AE97" s="375"/>
      <c r="AF97" s="383" t="e">
        <f>ROUND(AVERAGE(AE99:AE110),3)</f>
        <v>#DIV/0!</v>
      </c>
      <c r="AG97" s="250"/>
      <c r="AH97" s="290">
        <f t="shared" si="142"/>
        <v>0</v>
      </c>
      <c r="AI97" s="290">
        <f t="shared" si="143"/>
        <v>0</v>
      </c>
      <c r="AL97" s="379" t="s">
        <v>76</v>
      </c>
      <c r="AM97" s="381"/>
      <c r="AN97" s="371"/>
      <c r="AO97" s="371"/>
      <c r="AP97" s="371"/>
      <c r="AQ97" s="371"/>
      <c r="AR97" s="371"/>
      <c r="AS97" s="398"/>
      <c r="AT97" s="373"/>
      <c r="AU97" s="374"/>
      <c r="AV97" s="374"/>
      <c r="AW97" s="375"/>
      <c r="AX97" s="383" t="e">
        <f>ROUND(AVERAGE(AW99:AW110),3)</f>
        <v>#DIV/0!</v>
      </c>
      <c r="AY97" s="250"/>
      <c r="AZ97" s="257">
        <f t="shared" si="144"/>
        <v>0</v>
      </c>
      <c r="BA97" s="257">
        <f t="shared" si="145"/>
        <v>0</v>
      </c>
      <c r="BC97" s="379" t="s">
        <v>76</v>
      </c>
      <c r="BD97" s="381"/>
      <c r="BE97" s="371"/>
      <c r="BF97" s="371"/>
      <c r="BG97" s="371"/>
      <c r="BH97" s="371"/>
      <c r="BI97" s="371"/>
      <c r="BJ97" s="398"/>
      <c r="BK97" s="373"/>
      <c r="BL97" s="374"/>
      <c r="BM97" s="374"/>
      <c r="BN97" s="375"/>
      <c r="BO97" s="383" t="e">
        <f>ROUND(AVERAGE(BN99:BN110),3)</f>
        <v>#DIV/0!</v>
      </c>
      <c r="BP97" s="250"/>
      <c r="BQ97" s="257">
        <f t="shared" si="146"/>
        <v>0</v>
      </c>
      <c r="BR97" s="257">
        <f t="shared" si="147"/>
        <v>0</v>
      </c>
      <c r="BU97" s="379" t="s">
        <v>76</v>
      </c>
      <c r="BV97" s="381"/>
      <c r="BW97" s="371"/>
      <c r="BX97" s="371"/>
      <c r="BY97" s="371"/>
      <c r="BZ97" s="371"/>
      <c r="CA97" s="371"/>
      <c r="CB97" s="398"/>
      <c r="CC97" s="373"/>
      <c r="CD97" s="374"/>
      <c r="CE97" s="374"/>
      <c r="CF97" s="375"/>
      <c r="CG97" s="383" t="e">
        <f>ROUND(AVERAGE(CF99:CF110),3)</f>
        <v>#DIV/0!</v>
      </c>
      <c r="CH97" s="250"/>
      <c r="CI97" s="257">
        <f t="shared" si="148"/>
        <v>0</v>
      </c>
      <c r="CJ97" s="257">
        <f t="shared" si="149"/>
        <v>0</v>
      </c>
      <c r="CK97" s="250"/>
      <c r="CL97" s="379" t="s">
        <v>76</v>
      </c>
      <c r="CM97" s="381"/>
      <c r="CN97" s="371"/>
      <c r="CO97" s="371"/>
      <c r="CP97" s="371"/>
      <c r="CQ97" s="371"/>
      <c r="CR97" s="371"/>
      <c r="CS97" s="398"/>
      <c r="CT97" s="373"/>
      <c r="CU97" s="374"/>
      <c r="CV97" s="374"/>
      <c r="CW97" s="375"/>
      <c r="CX97" s="383" t="e">
        <f>ROUND(AVERAGE(CW99:CW110),3)</f>
        <v>#DIV/0!</v>
      </c>
      <c r="CZ97" s="255">
        <f t="shared" si="150"/>
        <v>0</v>
      </c>
      <c r="DA97" s="255">
        <f t="shared" si="151"/>
        <v>0</v>
      </c>
    </row>
    <row r="98" spans="1:105" ht="14.25" customHeight="1" x14ac:dyDescent="0.15">
      <c r="A98" s="250"/>
      <c r="B98" s="250"/>
      <c r="C98" s="380"/>
      <c r="D98" s="382"/>
      <c r="E98" s="372"/>
      <c r="F98" s="372"/>
      <c r="G98" s="372"/>
      <c r="H98" s="372"/>
      <c r="I98" s="372"/>
      <c r="J98" s="399"/>
      <c r="K98" s="376"/>
      <c r="L98" s="377"/>
      <c r="M98" s="377"/>
      <c r="N98" s="378"/>
      <c r="O98" s="384"/>
      <c r="P98" s="252"/>
      <c r="Q98" s="252" t="str">
        <f t="shared" si="139"/>
        <v/>
      </c>
      <c r="R98" s="252" t="str">
        <f t="shared" si="140"/>
        <v/>
      </c>
      <c r="S98" s="250"/>
      <c r="T98" s="380"/>
      <c r="U98" s="382"/>
      <c r="V98" s="372"/>
      <c r="W98" s="372"/>
      <c r="X98" s="372"/>
      <c r="Y98" s="372"/>
      <c r="Z98" s="372"/>
      <c r="AA98" s="399"/>
      <c r="AB98" s="376"/>
      <c r="AC98" s="377"/>
      <c r="AD98" s="377"/>
      <c r="AE98" s="378"/>
      <c r="AF98" s="384"/>
      <c r="AG98" s="250"/>
      <c r="AH98" s="290" t="str">
        <f t="shared" si="142"/>
        <v/>
      </c>
      <c r="AI98" s="290" t="str">
        <f t="shared" si="143"/>
        <v/>
      </c>
      <c r="AL98" s="380"/>
      <c r="AM98" s="382"/>
      <c r="AN98" s="372"/>
      <c r="AO98" s="372"/>
      <c r="AP98" s="372"/>
      <c r="AQ98" s="372"/>
      <c r="AR98" s="372"/>
      <c r="AS98" s="399"/>
      <c r="AT98" s="376"/>
      <c r="AU98" s="377"/>
      <c r="AV98" s="377"/>
      <c r="AW98" s="378"/>
      <c r="AX98" s="384"/>
      <c r="AY98" s="250"/>
      <c r="AZ98" s="257" t="str">
        <f t="shared" si="144"/>
        <v/>
      </c>
      <c r="BA98" s="257" t="str">
        <f t="shared" si="145"/>
        <v/>
      </c>
      <c r="BC98" s="380"/>
      <c r="BD98" s="382"/>
      <c r="BE98" s="372"/>
      <c r="BF98" s="372"/>
      <c r="BG98" s="372"/>
      <c r="BH98" s="372"/>
      <c r="BI98" s="372"/>
      <c r="BJ98" s="399"/>
      <c r="BK98" s="376"/>
      <c r="BL98" s="377"/>
      <c r="BM98" s="377"/>
      <c r="BN98" s="378"/>
      <c r="BO98" s="384"/>
      <c r="BP98" s="250"/>
      <c r="BQ98" s="257" t="str">
        <f t="shared" si="146"/>
        <v/>
      </c>
      <c r="BR98" s="257" t="str">
        <f t="shared" si="147"/>
        <v/>
      </c>
      <c r="BU98" s="380"/>
      <c r="BV98" s="382"/>
      <c r="BW98" s="372"/>
      <c r="BX98" s="372"/>
      <c r="BY98" s="372"/>
      <c r="BZ98" s="372"/>
      <c r="CA98" s="372"/>
      <c r="CB98" s="399"/>
      <c r="CC98" s="376"/>
      <c r="CD98" s="377"/>
      <c r="CE98" s="377"/>
      <c r="CF98" s="378"/>
      <c r="CG98" s="384"/>
      <c r="CH98" s="250"/>
      <c r="CI98" s="257" t="str">
        <f t="shared" si="148"/>
        <v/>
      </c>
      <c r="CJ98" s="257" t="str">
        <f t="shared" si="149"/>
        <v/>
      </c>
      <c r="CK98" s="250"/>
      <c r="CL98" s="380"/>
      <c r="CM98" s="382"/>
      <c r="CN98" s="372"/>
      <c r="CO98" s="372"/>
      <c r="CP98" s="372"/>
      <c r="CQ98" s="372"/>
      <c r="CR98" s="372"/>
      <c r="CS98" s="399"/>
      <c r="CT98" s="376"/>
      <c r="CU98" s="377"/>
      <c r="CV98" s="377"/>
      <c r="CW98" s="378"/>
      <c r="CX98" s="384"/>
      <c r="CZ98" s="255" t="str">
        <f t="shared" si="150"/>
        <v/>
      </c>
      <c r="DA98" s="255" t="str">
        <f t="shared" si="151"/>
        <v/>
      </c>
    </row>
    <row r="99" spans="1:105" ht="14.25" customHeight="1" x14ac:dyDescent="0.15">
      <c r="A99" s="250"/>
      <c r="B99" s="250"/>
      <c r="C99" s="281" t="s">
        <v>223</v>
      </c>
      <c r="D99" s="282"/>
      <c r="E99" s="283"/>
      <c r="F99" s="283"/>
      <c r="G99" s="283"/>
      <c r="H99" s="283"/>
      <c r="I99" s="283"/>
      <c r="J99" s="284"/>
      <c r="K99" s="285">
        <f>IF(C99="","",COUNT($D$95:$J$95)-L99)</f>
        <v>0</v>
      </c>
      <c r="L99" s="286">
        <f>IF(C99="","",Q99+R99)</f>
        <v>0</v>
      </c>
      <c r="M99" s="287">
        <f>IF(C99="","",COUNTIF(D99:J99,"休"))</f>
        <v>0</v>
      </c>
      <c r="N99" s="288" t="str">
        <f>IF(K99&lt;1,"対象外",IF(C99="","",IFERROR(ROUND(M99/K99,3),"")))</f>
        <v>対象外</v>
      </c>
      <c r="O99" s="384"/>
      <c r="P99" s="252"/>
      <c r="Q99" s="252">
        <f t="shared" si="139"/>
        <v>0</v>
      </c>
      <c r="R99" s="252">
        <f t="shared" si="140"/>
        <v>0</v>
      </c>
      <c r="S99" s="250"/>
      <c r="T99" s="281" t="s">
        <v>223</v>
      </c>
      <c r="U99" s="282"/>
      <c r="V99" s="283"/>
      <c r="W99" s="283"/>
      <c r="X99" s="283"/>
      <c r="Y99" s="283"/>
      <c r="Z99" s="283"/>
      <c r="AA99" s="284"/>
      <c r="AB99" s="285">
        <f>IF(T99="","",COUNT($U$95:$AA$95)-AC99)</f>
        <v>0</v>
      </c>
      <c r="AC99" s="286">
        <f>IF(T99="","",AH99+AI99)</f>
        <v>0</v>
      </c>
      <c r="AD99" s="287">
        <f>IF(T99="","",COUNTIF(U99:AA99,"休"))</f>
        <v>0</v>
      </c>
      <c r="AE99" s="288" t="str">
        <f>IF(AB99&lt;1,"対象外",IF(T99="","",IFERROR(ROUND(AD99/AB99,3),"")))</f>
        <v>対象外</v>
      </c>
      <c r="AF99" s="384"/>
      <c r="AG99" s="289"/>
      <c r="AH99" s="290">
        <f t="shared" si="142"/>
        <v>0</v>
      </c>
      <c r="AI99" s="290">
        <f t="shared" si="143"/>
        <v>0</v>
      </c>
      <c r="AL99" s="281" t="s">
        <v>223</v>
      </c>
      <c r="AM99" s="282"/>
      <c r="AN99" s="283"/>
      <c r="AO99" s="283"/>
      <c r="AP99" s="283"/>
      <c r="AQ99" s="283"/>
      <c r="AR99" s="283"/>
      <c r="AS99" s="284"/>
      <c r="AT99" s="285">
        <f>IF(AL99="","",COUNT($AM$95:$AS$95)-AU99)</f>
        <v>0</v>
      </c>
      <c r="AU99" s="286">
        <f>IF(AL99="","",AZ99+BA99)</f>
        <v>0</v>
      </c>
      <c r="AV99" s="287">
        <f>IF(AL99="","",COUNTIF(AM99:AS99,"休"))</f>
        <v>0</v>
      </c>
      <c r="AW99" s="288" t="str">
        <f>IF(AT99&lt;7,"対象外",IF(AL99="","",IFERROR(ROUND(AV99/AT99,3),"")))</f>
        <v>対象外</v>
      </c>
      <c r="AX99" s="384"/>
      <c r="AY99" s="289"/>
      <c r="AZ99" s="257">
        <f t="shared" si="144"/>
        <v>0</v>
      </c>
      <c r="BA99" s="257">
        <f t="shared" si="145"/>
        <v>0</v>
      </c>
      <c r="BC99" s="281" t="s">
        <v>223</v>
      </c>
      <c r="BD99" s="282"/>
      <c r="BE99" s="283"/>
      <c r="BF99" s="283"/>
      <c r="BG99" s="283"/>
      <c r="BH99" s="283"/>
      <c r="BI99" s="283"/>
      <c r="BJ99" s="284"/>
      <c r="BK99" s="285">
        <f>IF(BC99="","",COUNT($BD$95:$BJ$95)-BL99)</f>
        <v>0</v>
      </c>
      <c r="BL99" s="286">
        <f>IF(BC99="","",BQ99+BR99)</f>
        <v>0</v>
      </c>
      <c r="BM99" s="287">
        <f>IF(BC99="","",COUNTIF(BD99:BJ99,"休"))</f>
        <v>0</v>
      </c>
      <c r="BN99" s="288" t="str">
        <f>IF(BK99&lt;7,"対象外",IF(BC99="","",IFERROR(ROUND(BM99/BK99,3),"")))</f>
        <v>対象外</v>
      </c>
      <c r="BO99" s="384"/>
      <c r="BP99" s="289"/>
      <c r="BQ99" s="257">
        <f t="shared" si="146"/>
        <v>0</v>
      </c>
      <c r="BR99" s="257">
        <f t="shared" si="147"/>
        <v>0</v>
      </c>
      <c r="BU99" s="281" t="s">
        <v>223</v>
      </c>
      <c r="BV99" s="282"/>
      <c r="BW99" s="283"/>
      <c r="BX99" s="283"/>
      <c r="BY99" s="283"/>
      <c r="BZ99" s="283"/>
      <c r="CA99" s="283"/>
      <c r="CB99" s="284"/>
      <c r="CC99" s="285">
        <f>IF(BU99="","",COUNT($BV$95:$CB$95)-CD99)</f>
        <v>0</v>
      </c>
      <c r="CD99" s="286">
        <f>IF(BU99="","",CI99+CJ99)</f>
        <v>0</v>
      </c>
      <c r="CE99" s="287">
        <f>IF(BU99="","",COUNTIF(BV99:CB99,"休"))</f>
        <v>0</v>
      </c>
      <c r="CF99" s="288" t="str">
        <f>IF(CC99&lt;7,"対象外",IF(BU99="","",IFERROR(ROUND(CE99/CC99,3),"")))</f>
        <v>対象外</v>
      </c>
      <c r="CG99" s="384"/>
      <c r="CH99" s="289"/>
      <c r="CI99" s="257">
        <f t="shared" si="148"/>
        <v>0</v>
      </c>
      <c r="CJ99" s="257">
        <f t="shared" si="149"/>
        <v>0</v>
      </c>
      <c r="CK99" s="289"/>
      <c r="CL99" s="281" t="s">
        <v>223</v>
      </c>
      <c r="CM99" s="282"/>
      <c r="CN99" s="283"/>
      <c r="CO99" s="283"/>
      <c r="CP99" s="283"/>
      <c r="CQ99" s="283"/>
      <c r="CR99" s="283"/>
      <c r="CS99" s="284"/>
      <c r="CT99" s="285">
        <f>IF(CL99="","",COUNT($CM$95:$CS$95)-CU99)</f>
        <v>0</v>
      </c>
      <c r="CU99" s="286">
        <f>IF(CL99="","",CZ99+DA99)</f>
        <v>0</v>
      </c>
      <c r="CV99" s="287">
        <f>IF(CL99="","",COUNTIF(CM99:CS99,"休"))</f>
        <v>0</v>
      </c>
      <c r="CW99" s="288" t="str">
        <f>IF(CT99&lt;7,"対象外",IF(CL99="","",IFERROR(ROUND(CV99/CT99,3),"")))</f>
        <v>対象外</v>
      </c>
      <c r="CX99" s="384"/>
      <c r="CY99" s="289"/>
      <c r="CZ99" s="255">
        <f t="shared" si="150"/>
        <v>0</v>
      </c>
      <c r="DA99" s="255">
        <f t="shared" si="151"/>
        <v>0</v>
      </c>
    </row>
    <row r="100" spans="1:105" ht="14.25" customHeight="1" x14ac:dyDescent="0.15">
      <c r="A100" s="250"/>
      <c r="B100" s="250"/>
      <c r="C100" s="281" t="s">
        <v>224</v>
      </c>
      <c r="D100" s="282"/>
      <c r="E100" s="283"/>
      <c r="F100" s="283"/>
      <c r="G100" s="283"/>
      <c r="H100" s="283"/>
      <c r="I100" s="283"/>
      <c r="J100" s="284"/>
      <c r="K100" s="285">
        <f t="shared" ref="K100:K102" si="183">IF(C100="","",COUNT($D$95:$J$95)-L100)</f>
        <v>0</v>
      </c>
      <c r="L100" s="286">
        <f t="shared" ref="L100:L102" si="184">IF(C100="","",Q100+R100)</f>
        <v>0</v>
      </c>
      <c r="M100" s="287">
        <f t="shared" ref="M100:M102" si="185">IF(C100="","",COUNTIF(D100:J100,"休"))</f>
        <v>0</v>
      </c>
      <c r="N100" s="288" t="str">
        <f t="shared" ref="N100:N102" si="186">IF(K100&lt;1,"対象外",IF(C100="","",IFERROR(ROUND(M100/K100,3),"")))</f>
        <v>対象外</v>
      </c>
      <c r="O100" s="384"/>
      <c r="P100" s="252"/>
      <c r="Q100" s="252">
        <f t="shared" si="139"/>
        <v>0</v>
      </c>
      <c r="R100" s="252">
        <f t="shared" si="140"/>
        <v>0</v>
      </c>
      <c r="S100" s="250"/>
      <c r="T100" s="281" t="s">
        <v>224</v>
      </c>
      <c r="U100" s="282"/>
      <c r="V100" s="283"/>
      <c r="W100" s="283"/>
      <c r="X100" s="283"/>
      <c r="Y100" s="283"/>
      <c r="Z100" s="283"/>
      <c r="AA100" s="284"/>
      <c r="AB100" s="285">
        <f>IF(T100="","",COUNT($U$95:$AA$95)-AC100)</f>
        <v>0</v>
      </c>
      <c r="AC100" s="286">
        <f>IF(T100="","",AH100+AI100)</f>
        <v>0</v>
      </c>
      <c r="AD100" s="287">
        <f t="shared" ref="AD100:AD102" si="187">IF(T100="","",COUNTIF(U100:AA100,"休"))</f>
        <v>0</v>
      </c>
      <c r="AE100" s="288" t="str">
        <f>IF(AB100&lt;1,"対象外",IF(T100="","",IFERROR(ROUND(AD100/AB100,3),"")))</f>
        <v>対象外</v>
      </c>
      <c r="AF100" s="384"/>
      <c r="AG100" s="250"/>
      <c r="AH100" s="290">
        <f t="shared" si="142"/>
        <v>0</v>
      </c>
      <c r="AI100" s="290">
        <f t="shared" si="143"/>
        <v>0</v>
      </c>
      <c r="AL100" s="281" t="s">
        <v>224</v>
      </c>
      <c r="AM100" s="282"/>
      <c r="AN100" s="283"/>
      <c r="AO100" s="283"/>
      <c r="AP100" s="283"/>
      <c r="AQ100" s="283"/>
      <c r="AR100" s="283"/>
      <c r="AS100" s="284"/>
      <c r="AT100" s="285">
        <f>IF(AL100="","",COUNT($AM$95:$AS$95)-AU100)</f>
        <v>0</v>
      </c>
      <c r="AU100" s="286">
        <f>IF(AL100="","",AZ100+BA100)</f>
        <v>0</v>
      </c>
      <c r="AV100" s="287">
        <f t="shared" ref="AV100:AV102" si="188">IF(AL100="","",COUNTIF(AM100:AS100,"休"))</f>
        <v>0</v>
      </c>
      <c r="AW100" s="288" t="str">
        <f>IF(AT100&lt;7,"対象外",IF(AL100="","",IFERROR(ROUND(AV100/AT100,3),"")))</f>
        <v>対象外</v>
      </c>
      <c r="AX100" s="384"/>
      <c r="AY100" s="250"/>
      <c r="AZ100" s="257">
        <f t="shared" si="144"/>
        <v>0</v>
      </c>
      <c r="BA100" s="257">
        <f t="shared" si="145"/>
        <v>0</v>
      </c>
      <c r="BC100" s="281" t="s">
        <v>224</v>
      </c>
      <c r="BD100" s="282"/>
      <c r="BE100" s="283"/>
      <c r="BF100" s="283"/>
      <c r="BG100" s="283"/>
      <c r="BH100" s="283"/>
      <c r="BI100" s="283"/>
      <c r="BJ100" s="284"/>
      <c r="BK100" s="285">
        <f>IF(BC100="","",COUNT($BD$95:$BJ$95)-BL100)</f>
        <v>0</v>
      </c>
      <c r="BL100" s="286">
        <f>IF(BC100="","",BQ100+BR100)</f>
        <v>0</v>
      </c>
      <c r="BM100" s="287">
        <f t="shared" ref="BM100:BM102" si="189">IF(BC100="","",COUNTIF(BD100:BJ100,"休"))</f>
        <v>0</v>
      </c>
      <c r="BN100" s="288" t="str">
        <f>IF(BK100&lt;7,"対象外",IF(BC100="","",IFERROR(ROUND(BM100/BK100,3),"")))</f>
        <v>対象外</v>
      </c>
      <c r="BO100" s="384"/>
      <c r="BP100" s="250"/>
      <c r="BQ100" s="257">
        <f t="shared" si="146"/>
        <v>0</v>
      </c>
      <c r="BR100" s="257">
        <f t="shared" si="147"/>
        <v>0</v>
      </c>
      <c r="BU100" s="281" t="s">
        <v>224</v>
      </c>
      <c r="BV100" s="282"/>
      <c r="BW100" s="283"/>
      <c r="BX100" s="283"/>
      <c r="BY100" s="283"/>
      <c r="BZ100" s="283"/>
      <c r="CA100" s="283"/>
      <c r="CB100" s="284"/>
      <c r="CC100" s="285">
        <f>IF(BU100="","",COUNT($BV$95:$CB$95)-CD100)</f>
        <v>0</v>
      </c>
      <c r="CD100" s="286">
        <f>IF(BU100="","",CI100+CJ100)</f>
        <v>0</v>
      </c>
      <c r="CE100" s="287">
        <f t="shared" ref="CE100:CE101" si="190">IF(BU100="","",COUNTIF(BV100:CB100,"休"))</f>
        <v>0</v>
      </c>
      <c r="CF100" s="288" t="str">
        <f>IF(CC100&lt;7,"対象外",IF(BU100="","",IFERROR(ROUND(CE100/CC100,3),"")))</f>
        <v>対象外</v>
      </c>
      <c r="CG100" s="384"/>
      <c r="CH100" s="250"/>
      <c r="CI100" s="257">
        <f t="shared" si="148"/>
        <v>0</v>
      </c>
      <c r="CJ100" s="257">
        <f t="shared" si="149"/>
        <v>0</v>
      </c>
      <c r="CK100" s="250"/>
      <c r="CL100" s="281" t="s">
        <v>224</v>
      </c>
      <c r="CM100" s="282"/>
      <c r="CN100" s="283"/>
      <c r="CO100" s="283"/>
      <c r="CP100" s="283"/>
      <c r="CQ100" s="283"/>
      <c r="CR100" s="283"/>
      <c r="CS100" s="284"/>
      <c r="CT100" s="285">
        <f>IF(CL100="","",COUNT($CM$95:$CS$95)-CU100)</f>
        <v>0</v>
      </c>
      <c r="CU100" s="286">
        <f>IF(CL100="","",CZ100+DA100)</f>
        <v>0</v>
      </c>
      <c r="CV100" s="287">
        <f t="shared" ref="CV100:CV102" si="191">IF(CL100="","",COUNTIF(CM100:CS100,"休"))</f>
        <v>0</v>
      </c>
      <c r="CW100" s="288" t="str">
        <f>IF(CT100&lt;7,"対象外",IF(CL100="","",IFERROR(ROUND(CV100/CT100,3),"")))</f>
        <v>対象外</v>
      </c>
      <c r="CX100" s="384"/>
      <c r="CZ100" s="255">
        <f t="shared" si="150"/>
        <v>0</v>
      </c>
      <c r="DA100" s="255">
        <f t="shared" si="151"/>
        <v>0</v>
      </c>
    </row>
    <row r="101" spans="1:105" ht="14.25" customHeight="1" x14ac:dyDescent="0.15">
      <c r="A101" s="250"/>
      <c r="B101" s="250"/>
      <c r="C101" s="281" t="s">
        <v>225</v>
      </c>
      <c r="D101" s="282"/>
      <c r="E101" s="283"/>
      <c r="F101" s="283"/>
      <c r="G101" s="283"/>
      <c r="H101" s="283"/>
      <c r="I101" s="283"/>
      <c r="J101" s="284"/>
      <c r="K101" s="285">
        <f t="shared" si="183"/>
        <v>0</v>
      </c>
      <c r="L101" s="286">
        <f t="shared" si="184"/>
        <v>0</v>
      </c>
      <c r="M101" s="287">
        <f t="shared" si="185"/>
        <v>0</v>
      </c>
      <c r="N101" s="288" t="str">
        <f t="shared" si="186"/>
        <v>対象外</v>
      </c>
      <c r="O101" s="384"/>
      <c r="P101" s="252"/>
      <c r="Q101" s="252">
        <f t="shared" si="139"/>
        <v>0</v>
      </c>
      <c r="R101" s="252">
        <f t="shared" si="140"/>
        <v>0</v>
      </c>
      <c r="S101" s="250"/>
      <c r="T101" s="281" t="s">
        <v>225</v>
      </c>
      <c r="U101" s="282"/>
      <c r="V101" s="283"/>
      <c r="W101" s="283"/>
      <c r="X101" s="283"/>
      <c r="Y101" s="283"/>
      <c r="Z101" s="283"/>
      <c r="AA101" s="284"/>
      <c r="AB101" s="285">
        <f>IF(T101="","",COUNT($U$95:$AA$95)-AC101)</f>
        <v>0</v>
      </c>
      <c r="AC101" s="286">
        <f>IF(T101="","",AH101+AI101)</f>
        <v>0</v>
      </c>
      <c r="AD101" s="287">
        <f t="shared" si="187"/>
        <v>0</v>
      </c>
      <c r="AE101" s="288" t="str">
        <f>IF(AB101&lt;1,"対象外",IF(T101="","",IFERROR(ROUND(AD101/AB101,3),"")))</f>
        <v>対象外</v>
      </c>
      <c r="AF101" s="384"/>
      <c r="AG101" s="289"/>
      <c r="AH101" s="290">
        <f t="shared" si="142"/>
        <v>0</v>
      </c>
      <c r="AI101" s="290">
        <f t="shared" si="143"/>
        <v>0</v>
      </c>
      <c r="AL101" s="281" t="s">
        <v>225</v>
      </c>
      <c r="AM101" s="282"/>
      <c r="AN101" s="283"/>
      <c r="AO101" s="283"/>
      <c r="AP101" s="283"/>
      <c r="AQ101" s="283"/>
      <c r="AR101" s="283"/>
      <c r="AS101" s="284"/>
      <c r="AT101" s="285">
        <f>IF(AL101="","",COUNT($AM$95:$AS$95)-AU101)</f>
        <v>0</v>
      </c>
      <c r="AU101" s="286">
        <f>IF(AL101="","",AZ101+BA101)</f>
        <v>0</v>
      </c>
      <c r="AV101" s="287">
        <f t="shared" si="188"/>
        <v>0</v>
      </c>
      <c r="AW101" s="288" t="str">
        <f>IF(AT101&lt;7,"対象外",IF(AL101="","",IFERROR(ROUND(AV101/AT101,3),"")))</f>
        <v>対象外</v>
      </c>
      <c r="AX101" s="384"/>
      <c r="AY101" s="289"/>
      <c r="AZ101" s="257">
        <f t="shared" si="144"/>
        <v>0</v>
      </c>
      <c r="BA101" s="257">
        <f t="shared" si="145"/>
        <v>0</v>
      </c>
      <c r="BC101" s="281" t="s">
        <v>225</v>
      </c>
      <c r="BD101" s="282"/>
      <c r="BE101" s="283"/>
      <c r="BF101" s="283"/>
      <c r="BG101" s="283"/>
      <c r="BH101" s="283"/>
      <c r="BI101" s="283"/>
      <c r="BJ101" s="284"/>
      <c r="BK101" s="285">
        <f>IF(BC101="","",COUNT($BD$95:$BJ$95)-BL101)</f>
        <v>0</v>
      </c>
      <c r="BL101" s="286">
        <f>IF(BC101="","",BQ101+BR101)</f>
        <v>0</v>
      </c>
      <c r="BM101" s="287">
        <f t="shared" si="189"/>
        <v>0</v>
      </c>
      <c r="BN101" s="288" t="str">
        <f>IF(BK101&lt;7,"対象外",IF(BC101="","",IFERROR(ROUND(BM101/BK101,3),"")))</f>
        <v>対象外</v>
      </c>
      <c r="BO101" s="384"/>
      <c r="BP101" s="289"/>
      <c r="BQ101" s="257">
        <f t="shared" si="146"/>
        <v>0</v>
      </c>
      <c r="BR101" s="257">
        <f t="shared" si="147"/>
        <v>0</v>
      </c>
      <c r="BU101" s="281" t="s">
        <v>225</v>
      </c>
      <c r="BV101" s="282"/>
      <c r="BW101" s="283"/>
      <c r="BX101" s="283"/>
      <c r="BY101" s="283"/>
      <c r="BZ101" s="283"/>
      <c r="CA101" s="283"/>
      <c r="CB101" s="284"/>
      <c r="CC101" s="285">
        <f>IF(BU101="","",COUNT($BV$95:$CB$95)-CD101)</f>
        <v>0</v>
      </c>
      <c r="CD101" s="286">
        <f>IF(BU101="","",CI101+CJ101)</f>
        <v>0</v>
      </c>
      <c r="CE101" s="287">
        <f t="shared" si="190"/>
        <v>0</v>
      </c>
      <c r="CF101" s="288" t="str">
        <f>IF(CC101&lt;7,"対象外",IF(BU101="","",IFERROR(ROUND(CE101/CC101,3),"")))</f>
        <v>対象外</v>
      </c>
      <c r="CG101" s="384"/>
      <c r="CH101" s="289"/>
      <c r="CI101" s="257">
        <f t="shared" si="148"/>
        <v>0</v>
      </c>
      <c r="CJ101" s="257">
        <f t="shared" si="149"/>
        <v>0</v>
      </c>
      <c r="CK101" s="289"/>
      <c r="CL101" s="281" t="s">
        <v>225</v>
      </c>
      <c r="CM101" s="282"/>
      <c r="CN101" s="283"/>
      <c r="CO101" s="283"/>
      <c r="CP101" s="283"/>
      <c r="CQ101" s="283"/>
      <c r="CR101" s="283"/>
      <c r="CS101" s="284"/>
      <c r="CT101" s="285">
        <f>IF(CL101="","",COUNT($CM$95:$CS$95)-CU101)</f>
        <v>0</v>
      </c>
      <c r="CU101" s="286">
        <f>IF(CL101="","",CZ101+DA101)</f>
        <v>0</v>
      </c>
      <c r="CV101" s="287">
        <f t="shared" si="191"/>
        <v>0</v>
      </c>
      <c r="CW101" s="288" t="str">
        <f>IF(CT101&lt;7,"対象外",IF(CL101="","",IFERROR(ROUND(CV101/CT101,3),"")))</f>
        <v>対象外</v>
      </c>
      <c r="CX101" s="384"/>
      <c r="CY101" s="289"/>
      <c r="CZ101" s="255">
        <f t="shared" si="150"/>
        <v>0</v>
      </c>
      <c r="DA101" s="255">
        <f t="shared" si="151"/>
        <v>0</v>
      </c>
    </row>
    <row r="102" spans="1:105" ht="14.25" customHeight="1" x14ac:dyDescent="0.15">
      <c r="A102" s="250"/>
      <c r="B102" s="250"/>
      <c r="C102" s="291" t="s">
        <v>226</v>
      </c>
      <c r="D102" s="292"/>
      <c r="E102" s="293"/>
      <c r="F102" s="293"/>
      <c r="G102" s="293"/>
      <c r="H102" s="293"/>
      <c r="I102" s="293"/>
      <c r="J102" s="294"/>
      <c r="K102" s="285">
        <f t="shared" si="183"/>
        <v>0</v>
      </c>
      <c r="L102" s="295">
        <f t="shared" si="184"/>
        <v>0</v>
      </c>
      <c r="M102" s="296">
        <f t="shared" si="185"/>
        <v>0</v>
      </c>
      <c r="N102" s="288" t="str">
        <f t="shared" si="186"/>
        <v>対象外</v>
      </c>
      <c r="O102" s="384"/>
      <c r="P102" s="252"/>
      <c r="Q102" s="252">
        <f t="shared" si="139"/>
        <v>0</v>
      </c>
      <c r="R102" s="252">
        <f t="shared" si="140"/>
        <v>0</v>
      </c>
      <c r="S102" s="250"/>
      <c r="T102" s="291" t="s">
        <v>226</v>
      </c>
      <c r="U102" s="292"/>
      <c r="V102" s="293"/>
      <c r="W102" s="293"/>
      <c r="X102" s="293"/>
      <c r="Y102" s="293"/>
      <c r="Z102" s="293"/>
      <c r="AA102" s="294"/>
      <c r="AB102" s="292">
        <f>IF(T102="","",COUNT($U$95:$AA$95)-AC102)</f>
        <v>0</v>
      </c>
      <c r="AC102" s="295">
        <f>IF(T102="","",AH102+AI102)</f>
        <v>0</v>
      </c>
      <c r="AD102" s="296">
        <f t="shared" si="187"/>
        <v>0</v>
      </c>
      <c r="AE102" s="297" t="str">
        <f>IF(AB102&lt;1,"対象外",IF(T102="","",IFERROR(ROUND(AD102/AB102,3),"")))</f>
        <v>対象外</v>
      </c>
      <c r="AF102" s="384"/>
      <c r="AG102" s="250"/>
      <c r="AH102" s="290">
        <f t="shared" si="142"/>
        <v>0</v>
      </c>
      <c r="AI102" s="290">
        <f t="shared" si="143"/>
        <v>0</v>
      </c>
      <c r="AL102" s="291" t="s">
        <v>226</v>
      </c>
      <c r="AM102" s="292"/>
      <c r="AN102" s="293"/>
      <c r="AO102" s="293"/>
      <c r="AP102" s="293"/>
      <c r="AQ102" s="293"/>
      <c r="AR102" s="293"/>
      <c r="AS102" s="294"/>
      <c r="AT102" s="292">
        <f>IF(AL102="","",COUNT($AM$95:$AS$95)-AU102)</f>
        <v>0</v>
      </c>
      <c r="AU102" s="295">
        <f>IF(AL102="","",AZ102+BA102)</f>
        <v>0</v>
      </c>
      <c r="AV102" s="296">
        <f t="shared" si="188"/>
        <v>0</v>
      </c>
      <c r="AW102" s="297" t="str">
        <f>IF(AT102&lt;7,"対象外",IF(AL102="","",IFERROR(ROUND(AV102/AT102,3),"")))</f>
        <v>対象外</v>
      </c>
      <c r="AX102" s="384"/>
      <c r="AY102" s="250"/>
      <c r="AZ102" s="257">
        <f t="shared" si="144"/>
        <v>0</v>
      </c>
      <c r="BA102" s="257">
        <f t="shared" si="145"/>
        <v>0</v>
      </c>
      <c r="BC102" s="291" t="s">
        <v>226</v>
      </c>
      <c r="BD102" s="292"/>
      <c r="BE102" s="293"/>
      <c r="BF102" s="293"/>
      <c r="BG102" s="293"/>
      <c r="BH102" s="293"/>
      <c r="BI102" s="293"/>
      <c r="BJ102" s="294"/>
      <c r="BK102" s="292">
        <f>IF(BC102="","",COUNT($BD$95:$BJ$95)-BL102)</f>
        <v>0</v>
      </c>
      <c r="BL102" s="295">
        <f>IF(BC102="","",BQ102+BR102)</f>
        <v>0</v>
      </c>
      <c r="BM102" s="296">
        <f t="shared" si="189"/>
        <v>0</v>
      </c>
      <c r="BN102" s="297" t="str">
        <f>IF(BK102&lt;7,"対象外",IF(BC102="","",IFERROR(ROUND(BM102/BK102,3),"")))</f>
        <v>対象外</v>
      </c>
      <c r="BO102" s="384"/>
      <c r="BP102" s="250"/>
      <c r="BQ102" s="257">
        <f t="shared" si="146"/>
        <v>0</v>
      </c>
      <c r="BR102" s="257">
        <f t="shared" si="147"/>
        <v>0</v>
      </c>
      <c r="BU102" s="291" t="s">
        <v>226</v>
      </c>
      <c r="BV102" s="292"/>
      <c r="BW102" s="293"/>
      <c r="BX102" s="293"/>
      <c r="BY102" s="293"/>
      <c r="BZ102" s="293"/>
      <c r="CA102" s="293"/>
      <c r="CB102" s="294"/>
      <c r="CC102" s="292">
        <f>IF(BU102="","",COUNT($BV$95:$CB$95)-CD102)</f>
        <v>0</v>
      </c>
      <c r="CD102" s="295">
        <f>IF(BU102="","",CI102+CJ102)</f>
        <v>0</v>
      </c>
      <c r="CE102" s="296">
        <f>IF(BU102="","",COUNTIF(BV102:CB102,"休"))</f>
        <v>0</v>
      </c>
      <c r="CF102" s="297" t="str">
        <f>IF(CC102&lt;7,"対象外",IF(BU102="","",IFERROR(ROUND(CE102/CC102,3),"")))</f>
        <v>対象外</v>
      </c>
      <c r="CG102" s="384"/>
      <c r="CH102" s="250"/>
      <c r="CI102" s="257">
        <f t="shared" si="148"/>
        <v>0</v>
      </c>
      <c r="CJ102" s="257">
        <f t="shared" si="149"/>
        <v>0</v>
      </c>
      <c r="CK102" s="250"/>
      <c r="CL102" s="291" t="s">
        <v>226</v>
      </c>
      <c r="CM102" s="292"/>
      <c r="CN102" s="293"/>
      <c r="CO102" s="293"/>
      <c r="CP102" s="293"/>
      <c r="CQ102" s="293"/>
      <c r="CR102" s="293"/>
      <c r="CS102" s="294"/>
      <c r="CT102" s="292">
        <f>IF(CL102="","",COUNT($CM$95:$CS$95)-CU102)</f>
        <v>0</v>
      </c>
      <c r="CU102" s="295">
        <f>IF(CL102="","",CZ102+DA102)</f>
        <v>0</v>
      </c>
      <c r="CV102" s="296">
        <f t="shared" si="191"/>
        <v>0</v>
      </c>
      <c r="CW102" s="297" t="str">
        <f>IF(CT102&lt;7,"対象外",IF(CL102="","",IFERROR(ROUND(CV102/CT102,3),"")))</f>
        <v>対象外</v>
      </c>
      <c r="CX102" s="384"/>
      <c r="CZ102" s="255">
        <f t="shared" si="150"/>
        <v>0</v>
      </c>
      <c r="DA102" s="255">
        <f t="shared" si="151"/>
        <v>0</v>
      </c>
    </row>
    <row r="103" spans="1:105" ht="14.25" customHeight="1" x14ac:dyDescent="0.15">
      <c r="A103" s="250"/>
      <c r="B103" s="250"/>
      <c r="C103" s="379" t="s">
        <v>78</v>
      </c>
      <c r="D103" s="381"/>
      <c r="E103" s="371"/>
      <c r="F103" s="371"/>
      <c r="G103" s="371"/>
      <c r="H103" s="371"/>
      <c r="I103" s="371"/>
      <c r="J103" s="398"/>
      <c r="K103" s="373"/>
      <c r="L103" s="374"/>
      <c r="M103" s="374"/>
      <c r="N103" s="375"/>
      <c r="O103" s="384"/>
      <c r="P103" s="252"/>
      <c r="Q103" s="252">
        <f t="shared" si="139"/>
        <v>0</v>
      </c>
      <c r="R103" s="252">
        <f t="shared" si="140"/>
        <v>0</v>
      </c>
      <c r="S103" s="250"/>
      <c r="T103" s="379" t="s">
        <v>78</v>
      </c>
      <c r="U103" s="381"/>
      <c r="V103" s="371"/>
      <c r="W103" s="371"/>
      <c r="X103" s="371"/>
      <c r="Y103" s="371"/>
      <c r="Z103" s="371"/>
      <c r="AA103" s="398"/>
      <c r="AB103" s="373"/>
      <c r="AC103" s="374"/>
      <c r="AD103" s="374"/>
      <c r="AE103" s="375"/>
      <c r="AF103" s="384"/>
      <c r="AG103" s="250"/>
      <c r="AH103" s="290">
        <f t="shared" si="142"/>
        <v>0</v>
      </c>
      <c r="AI103" s="290">
        <f t="shared" si="143"/>
        <v>0</v>
      </c>
      <c r="AL103" s="379" t="s">
        <v>78</v>
      </c>
      <c r="AM103" s="381"/>
      <c r="AN103" s="371"/>
      <c r="AO103" s="371"/>
      <c r="AP103" s="371"/>
      <c r="AQ103" s="371"/>
      <c r="AR103" s="371"/>
      <c r="AS103" s="398"/>
      <c r="AT103" s="373"/>
      <c r="AU103" s="374"/>
      <c r="AV103" s="374"/>
      <c r="AW103" s="375"/>
      <c r="AX103" s="384"/>
      <c r="AY103" s="250"/>
      <c r="AZ103" s="257">
        <f t="shared" si="144"/>
        <v>0</v>
      </c>
      <c r="BA103" s="257">
        <f t="shared" si="145"/>
        <v>0</v>
      </c>
      <c r="BC103" s="379" t="s">
        <v>78</v>
      </c>
      <c r="BD103" s="381"/>
      <c r="BE103" s="371"/>
      <c r="BF103" s="371"/>
      <c r="BG103" s="371"/>
      <c r="BH103" s="371"/>
      <c r="BI103" s="371"/>
      <c r="BJ103" s="398"/>
      <c r="BK103" s="373"/>
      <c r="BL103" s="374"/>
      <c r="BM103" s="374"/>
      <c r="BN103" s="375"/>
      <c r="BO103" s="384"/>
      <c r="BP103" s="250"/>
      <c r="BQ103" s="257">
        <f t="shared" si="146"/>
        <v>0</v>
      </c>
      <c r="BR103" s="257">
        <f t="shared" si="147"/>
        <v>0</v>
      </c>
      <c r="BU103" s="379" t="s">
        <v>78</v>
      </c>
      <c r="BV103" s="381"/>
      <c r="BW103" s="371"/>
      <c r="BX103" s="371"/>
      <c r="BY103" s="371"/>
      <c r="BZ103" s="371"/>
      <c r="CA103" s="371"/>
      <c r="CB103" s="398"/>
      <c r="CC103" s="373"/>
      <c r="CD103" s="374"/>
      <c r="CE103" s="374"/>
      <c r="CF103" s="375"/>
      <c r="CG103" s="384"/>
      <c r="CH103" s="250"/>
      <c r="CI103" s="257">
        <f t="shared" si="148"/>
        <v>0</v>
      </c>
      <c r="CJ103" s="257">
        <f t="shared" si="149"/>
        <v>0</v>
      </c>
      <c r="CK103" s="250"/>
      <c r="CL103" s="379" t="s">
        <v>78</v>
      </c>
      <c r="CM103" s="381"/>
      <c r="CN103" s="371"/>
      <c r="CO103" s="371"/>
      <c r="CP103" s="371"/>
      <c r="CQ103" s="371"/>
      <c r="CR103" s="371"/>
      <c r="CS103" s="398"/>
      <c r="CT103" s="373"/>
      <c r="CU103" s="374"/>
      <c r="CV103" s="374"/>
      <c r="CW103" s="375"/>
      <c r="CX103" s="384"/>
      <c r="CZ103" s="255">
        <f t="shared" si="150"/>
        <v>0</v>
      </c>
      <c r="DA103" s="255">
        <f t="shared" si="151"/>
        <v>0</v>
      </c>
    </row>
    <row r="104" spans="1:105" ht="14.25" customHeight="1" x14ac:dyDescent="0.15">
      <c r="A104" s="250"/>
      <c r="B104" s="250"/>
      <c r="C104" s="380"/>
      <c r="D104" s="382"/>
      <c r="E104" s="372"/>
      <c r="F104" s="372"/>
      <c r="G104" s="372"/>
      <c r="H104" s="372"/>
      <c r="I104" s="372"/>
      <c r="J104" s="399"/>
      <c r="K104" s="376"/>
      <c r="L104" s="377"/>
      <c r="M104" s="377"/>
      <c r="N104" s="378"/>
      <c r="O104" s="384"/>
      <c r="P104" s="252"/>
      <c r="Q104" s="252" t="str">
        <f t="shared" si="139"/>
        <v/>
      </c>
      <c r="R104" s="252" t="str">
        <f t="shared" si="140"/>
        <v/>
      </c>
      <c r="S104" s="250"/>
      <c r="T104" s="380"/>
      <c r="U104" s="382"/>
      <c r="V104" s="372"/>
      <c r="W104" s="372"/>
      <c r="X104" s="372"/>
      <c r="Y104" s="372"/>
      <c r="Z104" s="372"/>
      <c r="AA104" s="399"/>
      <c r="AB104" s="376"/>
      <c r="AC104" s="377"/>
      <c r="AD104" s="377"/>
      <c r="AE104" s="378"/>
      <c r="AF104" s="384"/>
      <c r="AG104" s="250"/>
      <c r="AH104" s="290" t="str">
        <f t="shared" si="142"/>
        <v/>
      </c>
      <c r="AI104" s="290" t="str">
        <f t="shared" si="143"/>
        <v/>
      </c>
      <c r="AL104" s="380"/>
      <c r="AM104" s="382"/>
      <c r="AN104" s="372"/>
      <c r="AO104" s="372"/>
      <c r="AP104" s="372"/>
      <c r="AQ104" s="372"/>
      <c r="AR104" s="372"/>
      <c r="AS104" s="399"/>
      <c r="AT104" s="376"/>
      <c r="AU104" s="377"/>
      <c r="AV104" s="377"/>
      <c r="AW104" s="378"/>
      <c r="AX104" s="384"/>
      <c r="AY104" s="250"/>
      <c r="AZ104" s="257" t="str">
        <f t="shared" si="144"/>
        <v/>
      </c>
      <c r="BA104" s="257" t="str">
        <f t="shared" si="145"/>
        <v/>
      </c>
      <c r="BC104" s="380"/>
      <c r="BD104" s="382"/>
      <c r="BE104" s="372"/>
      <c r="BF104" s="372"/>
      <c r="BG104" s="372"/>
      <c r="BH104" s="372"/>
      <c r="BI104" s="372"/>
      <c r="BJ104" s="399"/>
      <c r="BK104" s="376"/>
      <c r="BL104" s="377"/>
      <c r="BM104" s="377"/>
      <c r="BN104" s="378"/>
      <c r="BO104" s="384"/>
      <c r="BP104" s="250"/>
      <c r="BQ104" s="257" t="str">
        <f t="shared" si="146"/>
        <v/>
      </c>
      <c r="BR104" s="257" t="str">
        <f t="shared" si="147"/>
        <v/>
      </c>
      <c r="BU104" s="380"/>
      <c r="BV104" s="382"/>
      <c r="BW104" s="372"/>
      <c r="BX104" s="372"/>
      <c r="BY104" s="372"/>
      <c r="BZ104" s="372"/>
      <c r="CA104" s="372"/>
      <c r="CB104" s="399"/>
      <c r="CC104" s="376"/>
      <c r="CD104" s="377"/>
      <c r="CE104" s="377"/>
      <c r="CF104" s="378"/>
      <c r="CG104" s="384"/>
      <c r="CH104" s="250"/>
      <c r="CI104" s="257" t="str">
        <f t="shared" si="148"/>
        <v/>
      </c>
      <c r="CJ104" s="257" t="str">
        <f t="shared" si="149"/>
        <v/>
      </c>
      <c r="CK104" s="250"/>
      <c r="CL104" s="380"/>
      <c r="CM104" s="382"/>
      <c r="CN104" s="372"/>
      <c r="CO104" s="372"/>
      <c r="CP104" s="372"/>
      <c r="CQ104" s="372"/>
      <c r="CR104" s="372"/>
      <c r="CS104" s="399"/>
      <c r="CT104" s="376"/>
      <c r="CU104" s="377"/>
      <c r="CV104" s="377"/>
      <c r="CW104" s="378"/>
      <c r="CX104" s="384"/>
      <c r="CZ104" s="255" t="str">
        <f t="shared" si="150"/>
        <v/>
      </c>
      <c r="DA104" s="255" t="str">
        <f t="shared" si="151"/>
        <v/>
      </c>
    </row>
    <row r="105" spans="1:105" ht="14.25" customHeight="1" x14ac:dyDescent="0.15">
      <c r="A105" s="250"/>
      <c r="B105" s="250"/>
      <c r="C105" s="298" t="s">
        <v>223</v>
      </c>
      <c r="D105" s="285"/>
      <c r="E105" s="299"/>
      <c r="F105" s="299"/>
      <c r="G105" s="299"/>
      <c r="H105" s="299"/>
      <c r="I105" s="299"/>
      <c r="J105" s="300"/>
      <c r="K105" s="312">
        <f>IF(C105="","",COUNT($D$95:$J$95)-L105)</f>
        <v>0</v>
      </c>
      <c r="L105" s="302">
        <f t="shared" ref="L105:L107" si="192">IF(C105="","",Q105+R105)</f>
        <v>0</v>
      </c>
      <c r="M105" s="302">
        <f t="shared" ref="M105:M107" si="193">IF(C105="","",COUNTIF(D105:J105,"休"))</f>
        <v>0</v>
      </c>
      <c r="N105" s="313" t="str">
        <f>IF(K105&lt;1,"対象外",IF(C105="","",IFERROR(ROUND(M105/K105,3),"")))</f>
        <v>対象外</v>
      </c>
      <c r="O105" s="384"/>
      <c r="P105" s="252"/>
      <c r="Q105" s="252">
        <f t="shared" si="139"/>
        <v>0</v>
      </c>
      <c r="R105" s="252">
        <f t="shared" si="140"/>
        <v>0</v>
      </c>
      <c r="S105" s="250"/>
      <c r="T105" s="298" t="s">
        <v>223</v>
      </c>
      <c r="U105" s="285"/>
      <c r="V105" s="299"/>
      <c r="W105" s="299"/>
      <c r="X105" s="299"/>
      <c r="Y105" s="299"/>
      <c r="Z105" s="299"/>
      <c r="AA105" s="300"/>
      <c r="AB105" s="301">
        <f>IF(T105="","",COUNT($U$95:$AA$95)-AC105)</f>
        <v>0</v>
      </c>
      <c r="AC105" s="302">
        <f>IF(T105="","",AH105+AI105)</f>
        <v>0</v>
      </c>
      <c r="AD105" s="302">
        <f t="shared" ref="AD105:AD107" si="194">IF(T105="","",COUNTIF(U105:AA105,"休"))</f>
        <v>0</v>
      </c>
      <c r="AE105" s="303" t="str">
        <f>IF(AB105&lt;1,"対象外",IF(T105="","",IFERROR(ROUND(AD105/AB105,3),"")))</f>
        <v>対象外</v>
      </c>
      <c r="AF105" s="384"/>
      <c r="AG105" s="304"/>
      <c r="AH105" s="290">
        <f t="shared" si="142"/>
        <v>0</v>
      </c>
      <c r="AI105" s="290">
        <f t="shared" si="143"/>
        <v>0</v>
      </c>
      <c r="AL105" s="298" t="s">
        <v>223</v>
      </c>
      <c r="AM105" s="285"/>
      <c r="AN105" s="299"/>
      <c r="AO105" s="299"/>
      <c r="AP105" s="299"/>
      <c r="AQ105" s="299"/>
      <c r="AR105" s="299"/>
      <c r="AS105" s="300"/>
      <c r="AT105" s="301">
        <f>IF(AL105="","",COUNT($AM$95:$AS$95)-AU105)</f>
        <v>0</v>
      </c>
      <c r="AU105" s="302">
        <f>IF(AL105="","",AZ105+BA105)</f>
        <v>0</v>
      </c>
      <c r="AV105" s="302">
        <f t="shared" ref="AV105:AV107" si="195">IF(AL105="","",COUNTIF(AM105:AS105,"休"))</f>
        <v>0</v>
      </c>
      <c r="AW105" s="303" t="str">
        <f>IF(AT105&lt;7,"対象外",IF(AL105="","",IFERROR(ROUND(AV105/AT105,3),"")))</f>
        <v>対象外</v>
      </c>
      <c r="AX105" s="384"/>
      <c r="AY105" s="304"/>
      <c r="AZ105" s="257">
        <f t="shared" si="144"/>
        <v>0</v>
      </c>
      <c r="BA105" s="257">
        <f t="shared" si="145"/>
        <v>0</v>
      </c>
      <c r="BC105" s="298" t="s">
        <v>223</v>
      </c>
      <c r="BD105" s="285"/>
      <c r="BE105" s="299"/>
      <c r="BF105" s="299"/>
      <c r="BG105" s="299"/>
      <c r="BH105" s="299"/>
      <c r="BI105" s="299"/>
      <c r="BJ105" s="300"/>
      <c r="BK105" s="301">
        <f>IF(BC105="","",COUNT($BD$95:$BJ$95)-BL105)</f>
        <v>0</v>
      </c>
      <c r="BL105" s="302">
        <f>IF(BC105="","",BQ105+BR105)</f>
        <v>0</v>
      </c>
      <c r="BM105" s="302">
        <f t="shared" ref="BM105:BM107" si="196">IF(BC105="","",COUNTIF(BD105:BJ105,"休"))</f>
        <v>0</v>
      </c>
      <c r="BN105" s="303" t="str">
        <f>IF(BK105&lt;7,"対象外",IF(BC105="","",IFERROR(ROUND(BM105/BK105,3),"")))</f>
        <v>対象外</v>
      </c>
      <c r="BO105" s="384"/>
      <c r="BP105" s="304"/>
      <c r="BQ105" s="257">
        <f t="shared" si="146"/>
        <v>0</v>
      </c>
      <c r="BR105" s="257">
        <f t="shared" si="147"/>
        <v>0</v>
      </c>
      <c r="BU105" s="298" t="s">
        <v>223</v>
      </c>
      <c r="BV105" s="285"/>
      <c r="BW105" s="299"/>
      <c r="BX105" s="299"/>
      <c r="BY105" s="299"/>
      <c r="BZ105" s="299"/>
      <c r="CA105" s="299"/>
      <c r="CB105" s="300"/>
      <c r="CC105" s="301">
        <f>IF(BU105="","",COUNT($BV$95:$CB$95)-CD105)</f>
        <v>0</v>
      </c>
      <c r="CD105" s="302">
        <f>IF(BU105="","",CI105+CJ105)</f>
        <v>0</v>
      </c>
      <c r="CE105" s="302">
        <f t="shared" ref="CE105:CE107" si="197">IF(BU105="","",COUNTIF(BV105:CB105,"休"))</f>
        <v>0</v>
      </c>
      <c r="CF105" s="303" t="str">
        <f>IF(CC105&lt;7,"対象外",IF(BU105="","",IFERROR(ROUND(CE105/CC105,3),"")))</f>
        <v>対象外</v>
      </c>
      <c r="CG105" s="384"/>
      <c r="CH105" s="304"/>
      <c r="CI105" s="257">
        <f t="shared" si="148"/>
        <v>0</v>
      </c>
      <c r="CJ105" s="257">
        <f t="shared" si="149"/>
        <v>0</v>
      </c>
      <c r="CK105" s="250"/>
      <c r="CL105" s="298" t="s">
        <v>223</v>
      </c>
      <c r="CM105" s="285"/>
      <c r="CN105" s="299"/>
      <c r="CO105" s="299"/>
      <c r="CP105" s="299"/>
      <c r="CQ105" s="299"/>
      <c r="CR105" s="299"/>
      <c r="CS105" s="300"/>
      <c r="CT105" s="301">
        <f>IF(CL105="","",COUNT($CM$95:$CS$95)-CU105)</f>
        <v>0</v>
      </c>
      <c r="CU105" s="302">
        <f>IF(CL105="","",CZ105+DA105)</f>
        <v>0</v>
      </c>
      <c r="CV105" s="302">
        <f t="shared" ref="CV105:CV107" si="198">IF(CL105="","",COUNTIF(CM105:CS105,"休"))</f>
        <v>0</v>
      </c>
      <c r="CW105" s="303" t="str">
        <f>IF(CT105&lt;7,"対象外",IF(CL105="","",IFERROR(ROUND(CV105/CT105,3),"")))</f>
        <v>対象外</v>
      </c>
      <c r="CX105" s="384"/>
      <c r="CY105" s="304"/>
      <c r="CZ105" s="255">
        <f t="shared" si="150"/>
        <v>0</v>
      </c>
      <c r="DA105" s="255">
        <f t="shared" si="151"/>
        <v>0</v>
      </c>
    </row>
    <row r="106" spans="1:105" ht="14.25" customHeight="1" x14ac:dyDescent="0.15">
      <c r="A106" s="250"/>
      <c r="B106" s="250"/>
      <c r="C106" s="281" t="s">
        <v>224</v>
      </c>
      <c r="D106" s="282"/>
      <c r="E106" s="283"/>
      <c r="F106" s="283"/>
      <c r="G106" s="283"/>
      <c r="H106" s="283"/>
      <c r="I106" s="283"/>
      <c r="J106" s="284"/>
      <c r="K106" s="282">
        <f t="shared" ref="K106:K107" si="199">IF(C106="","",COUNT($D$95:$J$95)-L106)</f>
        <v>0</v>
      </c>
      <c r="L106" s="306">
        <f>IF(C106="","",Q106+R106)</f>
        <v>0</v>
      </c>
      <c r="M106" s="306">
        <f t="shared" si="193"/>
        <v>0</v>
      </c>
      <c r="N106" s="307" t="str">
        <f t="shared" ref="N106:N107" si="200">IF(K106&lt;1,"対象外",IF(C106="","",IFERROR(ROUND(M106/K106,3),"")))</f>
        <v>対象外</v>
      </c>
      <c r="O106" s="384"/>
      <c r="P106" s="252"/>
      <c r="Q106" s="252">
        <f t="shared" si="139"/>
        <v>0</v>
      </c>
      <c r="R106" s="252">
        <f t="shared" si="140"/>
        <v>0</v>
      </c>
      <c r="S106" s="250"/>
      <c r="T106" s="281" t="s">
        <v>224</v>
      </c>
      <c r="U106" s="282"/>
      <c r="V106" s="283"/>
      <c r="W106" s="283"/>
      <c r="X106" s="283"/>
      <c r="Y106" s="283"/>
      <c r="Z106" s="283"/>
      <c r="AA106" s="284"/>
      <c r="AB106" s="282">
        <f>IF(T106="","",COUNT($U$95:$AA$95)-AC106)</f>
        <v>0</v>
      </c>
      <c r="AC106" s="306">
        <f>IF(T106="","",AH106+AI106)</f>
        <v>0</v>
      </c>
      <c r="AD106" s="306">
        <f t="shared" si="194"/>
        <v>0</v>
      </c>
      <c r="AE106" s="307" t="str">
        <f>IF(AB106&lt;1,"対象外",IF(T106="","",IFERROR(ROUND(AD106/AB106,3),"")))</f>
        <v>対象外</v>
      </c>
      <c r="AF106" s="384"/>
      <c r="AG106" s="304"/>
      <c r="AH106" s="290">
        <f t="shared" si="142"/>
        <v>0</v>
      </c>
      <c r="AI106" s="290">
        <f t="shared" si="143"/>
        <v>0</v>
      </c>
      <c r="AL106" s="281" t="s">
        <v>224</v>
      </c>
      <c r="AM106" s="282"/>
      <c r="AN106" s="283"/>
      <c r="AO106" s="283"/>
      <c r="AP106" s="283"/>
      <c r="AQ106" s="283"/>
      <c r="AR106" s="283"/>
      <c r="AS106" s="284"/>
      <c r="AT106" s="282">
        <f>IF(AL106="","",COUNT($AM$95:$AS$95)-AU106)</f>
        <v>0</v>
      </c>
      <c r="AU106" s="306">
        <f>IF(AL106="","",AZ106+BA106)</f>
        <v>0</v>
      </c>
      <c r="AV106" s="306">
        <f t="shared" si="195"/>
        <v>0</v>
      </c>
      <c r="AW106" s="307" t="str">
        <f>IF(AT106&lt;7,"対象外",IF(AL106="","",IFERROR(ROUND(AV106/AT106,3),"")))</f>
        <v>対象外</v>
      </c>
      <c r="AX106" s="384"/>
      <c r="AY106" s="304"/>
      <c r="AZ106" s="257">
        <f t="shared" si="144"/>
        <v>0</v>
      </c>
      <c r="BA106" s="257">
        <f t="shared" si="145"/>
        <v>0</v>
      </c>
      <c r="BC106" s="281" t="s">
        <v>224</v>
      </c>
      <c r="BD106" s="282"/>
      <c r="BE106" s="283"/>
      <c r="BF106" s="283"/>
      <c r="BG106" s="283"/>
      <c r="BH106" s="283"/>
      <c r="BI106" s="283"/>
      <c r="BJ106" s="284"/>
      <c r="BK106" s="282">
        <f>IF(BC106="","",COUNT($BD$95:$BJ$95)-BL106)</f>
        <v>0</v>
      </c>
      <c r="BL106" s="306">
        <f>IF(BC106="","",BQ106+BR106)</f>
        <v>0</v>
      </c>
      <c r="BM106" s="306">
        <f t="shared" si="196"/>
        <v>0</v>
      </c>
      <c r="BN106" s="307" t="str">
        <f>IF(BK106&lt;7,"対象外",IF(BC106="","",IFERROR(ROUND(BM106/BK106,3),"")))</f>
        <v>対象外</v>
      </c>
      <c r="BO106" s="384"/>
      <c r="BP106" s="304"/>
      <c r="BQ106" s="257">
        <f t="shared" si="146"/>
        <v>0</v>
      </c>
      <c r="BR106" s="257">
        <f t="shared" si="147"/>
        <v>0</v>
      </c>
      <c r="BU106" s="281" t="s">
        <v>224</v>
      </c>
      <c r="BV106" s="282"/>
      <c r="BW106" s="283"/>
      <c r="BX106" s="283"/>
      <c r="BY106" s="283"/>
      <c r="BZ106" s="283"/>
      <c r="CA106" s="283"/>
      <c r="CB106" s="284"/>
      <c r="CC106" s="282">
        <f>IF(BU106="","",COUNT($BV$95:$CB$95)-CD106)</f>
        <v>0</v>
      </c>
      <c r="CD106" s="306">
        <f>IF(BU106="","",CI106+CJ106)</f>
        <v>0</v>
      </c>
      <c r="CE106" s="306">
        <f t="shared" si="197"/>
        <v>0</v>
      </c>
      <c r="CF106" s="307" t="str">
        <f>IF(CC106&lt;7,"対象外",IF(BU106="","",IFERROR(ROUND(CE106/CC106,3),"")))</f>
        <v>対象外</v>
      </c>
      <c r="CG106" s="384"/>
      <c r="CH106" s="304"/>
      <c r="CI106" s="257">
        <f t="shared" si="148"/>
        <v>0</v>
      </c>
      <c r="CJ106" s="257">
        <f t="shared" si="149"/>
        <v>0</v>
      </c>
      <c r="CK106" s="250"/>
      <c r="CL106" s="281" t="s">
        <v>224</v>
      </c>
      <c r="CM106" s="282"/>
      <c r="CN106" s="283"/>
      <c r="CO106" s="283"/>
      <c r="CP106" s="283"/>
      <c r="CQ106" s="283"/>
      <c r="CR106" s="283"/>
      <c r="CS106" s="284"/>
      <c r="CT106" s="282">
        <f>IF(CL106="","",COUNT($CM$95:$CS$95)-CU106)</f>
        <v>0</v>
      </c>
      <c r="CU106" s="306">
        <f>IF(CL106="","",CZ106+DA106)</f>
        <v>0</v>
      </c>
      <c r="CV106" s="306">
        <f t="shared" si="198"/>
        <v>0</v>
      </c>
      <c r="CW106" s="307" t="str">
        <f>IF(CT106&lt;7,"対象外",IF(CL106="","",IFERROR(ROUND(CV106/CT106,3),"")))</f>
        <v>対象外</v>
      </c>
      <c r="CX106" s="384"/>
      <c r="CY106" s="304"/>
      <c r="CZ106" s="255">
        <f t="shared" si="150"/>
        <v>0</v>
      </c>
      <c r="DA106" s="255">
        <f t="shared" si="151"/>
        <v>0</v>
      </c>
    </row>
    <row r="107" spans="1:105" ht="14.25" customHeight="1" x14ac:dyDescent="0.15">
      <c r="A107" s="250"/>
      <c r="B107" s="250"/>
      <c r="C107" s="281" t="s">
        <v>225</v>
      </c>
      <c r="D107" s="282"/>
      <c r="E107" s="283"/>
      <c r="F107" s="283"/>
      <c r="G107" s="283"/>
      <c r="H107" s="283"/>
      <c r="I107" s="283"/>
      <c r="J107" s="284"/>
      <c r="K107" s="285">
        <f t="shared" si="199"/>
        <v>0</v>
      </c>
      <c r="L107" s="306">
        <f t="shared" si="192"/>
        <v>0</v>
      </c>
      <c r="M107" s="306">
        <f t="shared" si="193"/>
        <v>0</v>
      </c>
      <c r="N107" s="288" t="str">
        <f t="shared" si="200"/>
        <v>対象外</v>
      </c>
      <c r="O107" s="384"/>
      <c r="P107" s="252"/>
      <c r="Q107" s="252">
        <f t="shared" si="139"/>
        <v>0</v>
      </c>
      <c r="R107" s="252">
        <f t="shared" si="140"/>
        <v>0</v>
      </c>
      <c r="S107" s="250"/>
      <c r="T107" s="281" t="s">
        <v>225</v>
      </c>
      <c r="U107" s="282"/>
      <c r="V107" s="283"/>
      <c r="W107" s="283"/>
      <c r="X107" s="283"/>
      <c r="Y107" s="283"/>
      <c r="Z107" s="283"/>
      <c r="AA107" s="284"/>
      <c r="AB107" s="282">
        <f>IF(T107="","",COUNT($U$95:$AA$95)-AC107)</f>
        <v>0</v>
      </c>
      <c r="AC107" s="306">
        <f>IF(T107="","",AH107+AI107)</f>
        <v>0</v>
      </c>
      <c r="AD107" s="306">
        <f t="shared" si="194"/>
        <v>0</v>
      </c>
      <c r="AE107" s="307" t="str">
        <f>IF(AB107&lt;1,"対象外",IF(T107="","",IFERROR(ROUND(AD107/AB107,3),"")))</f>
        <v>対象外</v>
      </c>
      <c r="AF107" s="384"/>
      <c r="AG107" s="304"/>
      <c r="AH107" s="290">
        <f t="shared" si="142"/>
        <v>0</v>
      </c>
      <c r="AI107" s="290">
        <f t="shared" si="143"/>
        <v>0</v>
      </c>
      <c r="AL107" s="281" t="s">
        <v>225</v>
      </c>
      <c r="AM107" s="282"/>
      <c r="AN107" s="283"/>
      <c r="AO107" s="283"/>
      <c r="AP107" s="283"/>
      <c r="AQ107" s="283"/>
      <c r="AR107" s="283"/>
      <c r="AS107" s="284"/>
      <c r="AT107" s="282">
        <f>IF(AL107="","",COUNT($AM$95:$AS$95)-AU107)</f>
        <v>0</v>
      </c>
      <c r="AU107" s="306">
        <f>IF(AL107="","",AZ107+BA107)</f>
        <v>0</v>
      </c>
      <c r="AV107" s="306">
        <f t="shared" si="195"/>
        <v>0</v>
      </c>
      <c r="AW107" s="307" t="str">
        <f>IF(AT107&lt;7,"対象外",IF(AL107="","",IFERROR(ROUND(AV107/AT107,3),"")))</f>
        <v>対象外</v>
      </c>
      <c r="AX107" s="384"/>
      <c r="AY107" s="304"/>
      <c r="AZ107" s="257">
        <f t="shared" si="144"/>
        <v>0</v>
      </c>
      <c r="BA107" s="257">
        <f t="shared" si="145"/>
        <v>0</v>
      </c>
      <c r="BC107" s="281" t="s">
        <v>225</v>
      </c>
      <c r="BD107" s="282"/>
      <c r="BE107" s="283"/>
      <c r="BF107" s="283"/>
      <c r="BG107" s="283"/>
      <c r="BH107" s="283"/>
      <c r="BI107" s="283"/>
      <c r="BJ107" s="284"/>
      <c r="BK107" s="282">
        <f>IF(BC107="","",COUNT($BD$95:$BJ$95)-BL107)</f>
        <v>0</v>
      </c>
      <c r="BL107" s="306">
        <f>IF(BC107="","",BQ107+BR107)</f>
        <v>0</v>
      </c>
      <c r="BM107" s="306">
        <f t="shared" si="196"/>
        <v>0</v>
      </c>
      <c r="BN107" s="307" t="str">
        <f>IF(BK107&lt;7,"対象外",IF(BC107="","",IFERROR(ROUND(BM107/BK107,3),"")))</f>
        <v>対象外</v>
      </c>
      <c r="BO107" s="384"/>
      <c r="BP107" s="304"/>
      <c r="BQ107" s="257">
        <f t="shared" si="146"/>
        <v>0</v>
      </c>
      <c r="BR107" s="257">
        <f t="shared" si="147"/>
        <v>0</v>
      </c>
      <c r="BU107" s="281" t="s">
        <v>225</v>
      </c>
      <c r="BV107" s="282"/>
      <c r="BW107" s="283"/>
      <c r="BX107" s="283"/>
      <c r="BY107" s="283"/>
      <c r="BZ107" s="283"/>
      <c r="CA107" s="283"/>
      <c r="CB107" s="284"/>
      <c r="CC107" s="282">
        <f>IF(BU107="","",COUNT($BV$95:$CB$95)-CD107)</f>
        <v>0</v>
      </c>
      <c r="CD107" s="306">
        <f>IF(BU107="","",CI107+CJ107)</f>
        <v>0</v>
      </c>
      <c r="CE107" s="306">
        <f t="shared" si="197"/>
        <v>0</v>
      </c>
      <c r="CF107" s="307" t="str">
        <f>IF(CC107&lt;7,"対象外",IF(BU107="","",IFERROR(ROUND(CE107/CC107,3),"")))</f>
        <v>対象外</v>
      </c>
      <c r="CG107" s="384"/>
      <c r="CH107" s="304"/>
      <c r="CI107" s="257">
        <f t="shared" si="148"/>
        <v>0</v>
      </c>
      <c r="CJ107" s="257">
        <f t="shared" si="149"/>
        <v>0</v>
      </c>
      <c r="CK107" s="250"/>
      <c r="CL107" s="281" t="s">
        <v>225</v>
      </c>
      <c r="CM107" s="282"/>
      <c r="CN107" s="283"/>
      <c r="CO107" s="283"/>
      <c r="CP107" s="283"/>
      <c r="CQ107" s="283"/>
      <c r="CR107" s="283"/>
      <c r="CS107" s="284"/>
      <c r="CT107" s="282">
        <f>IF(CL107="","",COUNT($CM$95:$CS$95)-CU107)</f>
        <v>0</v>
      </c>
      <c r="CU107" s="306">
        <f>IF(CL107="","",CZ107+DA107)</f>
        <v>0</v>
      </c>
      <c r="CV107" s="306">
        <f t="shared" si="198"/>
        <v>0</v>
      </c>
      <c r="CW107" s="307" t="str">
        <f>IF(CT107&lt;7,"対象外",IF(CL107="","",IFERROR(ROUND(CV107/CT107,3),"")))</f>
        <v>対象外</v>
      </c>
      <c r="CX107" s="384"/>
      <c r="CY107" s="304"/>
      <c r="CZ107" s="255">
        <f t="shared" si="150"/>
        <v>0</v>
      </c>
      <c r="DA107" s="255">
        <f t="shared" si="151"/>
        <v>0</v>
      </c>
    </row>
    <row r="108" spans="1:105" ht="14.25" customHeight="1" x14ac:dyDescent="0.15">
      <c r="A108" s="250"/>
      <c r="B108" s="250"/>
      <c r="C108" s="379" t="s">
        <v>79</v>
      </c>
      <c r="D108" s="381"/>
      <c r="E108" s="371"/>
      <c r="F108" s="371"/>
      <c r="G108" s="371"/>
      <c r="H108" s="371"/>
      <c r="I108" s="371"/>
      <c r="J108" s="398"/>
      <c r="K108" s="373"/>
      <c r="L108" s="374"/>
      <c r="M108" s="374"/>
      <c r="N108" s="375"/>
      <c r="O108" s="384"/>
      <c r="P108" s="252"/>
      <c r="Q108" s="252">
        <f t="shared" si="139"/>
        <v>0</v>
      </c>
      <c r="R108" s="252">
        <f t="shared" si="140"/>
        <v>0</v>
      </c>
      <c r="S108" s="250"/>
      <c r="T108" s="379" t="s">
        <v>79</v>
      </c>
      <c r="U108" s="381"/>
      <c r="V108" s="371"/>
      <c r="W108" s="371"/>
      <c r="X108" s="371"/>
      <c r="Y108" s="371"/>
      <c r="Z108" s="371"/>
      <c r="AA108" s="398"/>
      <c r="AB108" s="373"/>
      <c r="AC108" s="374"/>
      <c r="AD108" s="374"/>
      <c r="AE108" s="375"/>
      <c r="AF108" s="384"/>
      <c r="AG108" s="250"/>
      <c r="AH108" s="290">
        <f t="shared" si="142"/>
        <v>0</v>
      </c>
      <c r="AI108" s="290">
        <f t="shared" si="143"/>
        <v>0</v>
      </c>
      <c r="AL108" s="379" t="s">
        <v>79</v>
      </c>
      <c r="AM108" s="381"/>
      <c r="AN108" s="371"/>
      <c r="AO108" s="371"/>
      <c r="AP108" s="371"/>
      <c r="AQ108" s="371"/>
      <c r="AR108" s="371"/>
      <c r="AS108" s="398"/>
      <c r="AT108" s="373"/>
      <c r="AU108" s="374"/>
      <c r="AV108" s="374"/>
      <c r="AW108" s="375"/>
      <c r="AX108" s="384"/>
      <c r="AY108" s="250"/>
      <c r="AZ108" s="257">
        <f t="shared" si="144"/>
        <v>0</v>
      </c>
      <c r="BA108" s="257">
        <f t="shared" si="145"/>
        <v>0</v>
      </c>
      <c r="BC108" s="379" t="s">
        <v>79</v>
      </c>
      <c r="BD108" s="381"/>
      <c r="BE108" s="371"/>
      <c r="BF108" s="371"/>
      <c r="BG108" s="371"/>
      <c r="BH108" s="371"/>
      <c r="BI108" s="371"/>
      <c r="BJ108" s="398"/>
      <c r="BK108" s="373"/>
      <c r="BL108" s="374"/>
      <c r="BM108" s="374"/>
      <c r="BN108" s="375"/>
      <c r="BO108" s="384"/>
      <c r="BP108" s="250"/>
      <c r="BQ108" s="257">
        <f t="shared" si="146"/>
        <v>0</v>
      </c>
      <c r="BR108" s="257">
        <f t="shared" si="147"/>
        <v>0</v>
      </c>
      <c r="BU108" s="379" t="s">
        <v>79</v>
      </c>
      <c r="BV108" s="381"/>
      <c r="BW108" s="371"/>
      <c r="BX108" s="371"/>
      <c r="BY108" s="371"/>
      <c r="BZ108" s="371"/>
      <c r="CA108" s="371"/>
      <c r="CB108" s="398"/>
      <c r="CC108" s="373"/>
      <c r="CD108" s="374"/>
      <c r="CE108" s="374"/>
      <c r="CF108" s="375"/>
      <c r="CG108" s="384"/>
      <c r="CH108" s="250"/>
      <c r="CI108" s="257">
        <f t="shared" si="148"/>
        <v>0</v>
      </c>
      <c r="CJ108" s="257">
        <f t="shared" si="149"/>
        <v>0</v>
      </c>
      <c r="CK108" s="250"/>
      <c r="CL108" s="379" t="s">
        <v>79</v>
      </c>
      <c r="CM108" s="381"/>
      <c r="CN108" s="371"/>
      <c r="CO108" s="371"/>
      <c r="CP108" s="371"/>
      <c r="CQ108" s="371"/>
      <c r="CR108" s="371"/>
      <c r="CS108" s="398"/>
      <c r="CT108" s="373"/>
      <c r="CU108" s="374"/>
      <c r="CV108" s="374"/>
      <c r="CW108" s="375"/>
      <c r="CX108" s="384"/>
      <c r="CZ108" s="255">
        <f t="shared" si="150"/>
        <v>0</v>
      </c>
      <c r="DA108" s="255">
        <f t="shared" si="151"/>
        <v>0</v>
      </c>
    </row>
    <row r="109" spans="1:105" ht="14.25" customHeight="1" x14ac:dyDescent="0.15">
      <c r="A109" s="250"/>
      <c r="B109" s="250"/>
      <c r="C109" s="380"/>
      <c r="D109" s="382"/>
      <c r="E109" s="372"/>
      <c r="F109" s="372"/>
      <c r="G109" s="372"/>
      <c r="H109" s="372"/>
      <c r="I109" s="372"/>
      <c r="J109" s="399"/>
      <c r="K109" s="376"/>
      <c r="L109" s="377"/>
      <c r="M109" s="377"/>
      <c r="N109" s="378"/>
      <c r="O109" s="384"/>
      <c r="P109" s="252"/>
      <c r="Q109" s="252" t="str">
        <f t="shared" si="139"/>
        <v/>
      </c>
      <c r="R109" s="252" t="str">
        <f t="shared" si="140"/>
        <v/>
      </c>
      <c r="S109" s="250"/>
      <c r="T109" s="380"/>
      <c r="U109" s="382"/>
      <c r="V109" s="372"/>
      <c r="W109" s="372"/>
      <c r="X109" s="372"/>
      <c r="Y109" s="372"/>
      <c r="Z109" s="372"/>
      <c r="AA109" s="399"/>
      <c r="AB109" s="376"/>
      <c r="AC109" s="377"/>
      <c r="AD109" s="377"/>
      <c r="AE109" s="378"/>
      <c r="AF109" s="384"/>
      <c r="AG109" s="250"/>
      <c r="AH109" s="290" t="str">
        <f t="shared" si="142"/>
        <v/>
      </c>
      <c r="AI109" s="290" t="str">
        <f t="shared" si="143"/>
        <v/>
      </c>
      <c r="AL109" s="380"/>
      <c r="AM109" s="382"/>
      <c r="AN109" s="372"/>
      <c r="AO109" s="372"/>
      <c r="AP109" s="372"/>
      <c r="AQ109" s="372"/>
      <c r="AR109" s="372"/>
      <c r="AS109" s="399"/>
      <c r="AT109" s="376"/>
      <c r="AU109" s="377"/>
      <c r="AV109" s="377"/>
      <c r="AW109" s="378"/>
      <c r="AX109" s="384"/>
      <c r="AY109" s="250"/>
      <c r="AZ109" s="257" t="str">
        <f t="shared" si="144"/>
        <v/>
      </c>
      <c r="BA109" s="257" t="str">
        <f t="shared" si="145"/>
        <v/>
      </c>
      <c r="BC109" s="380"/>
      <c r="BD109" s="382"/>
      <c r="BE109" s="372"/>
      <c r="BF109" s="372"/>
      <c r="BG109" s="372"/>
      <c r="BH109" s="372"/>
      <c r="BI109" s="372"/>
      <c r="BJ109" s="399"/>
      <c r="BK109" s="376"/>
      <c r="BL109" s="377"/>
      <c r="BM109" s="377"/>
      <c r="BN109" s="378"/>
      <c r="BO109" s="384"/>
      <c r="BP109" s="250"/>
      <c r="BQ109" s="257" t="str">
        <f t="shared" si="146"/>
        <v/>
      </c>
      <c r="BR109" s="257" t="str">
        <f t="shared" si="147"/>
        <v/>
      </c>
      <c r="BU109" s="380"/>
      <c r="BV109" s="382"/>
      <c r="BW109" s="372"/>
      <c r="BX109" s="372"/>
      <c r="BY109" s="372"/>
      <c r="BZ109" s="372"/>
      <c r="CA109" s="372"/>
      <c r="CB109" s="399"/>
      <c r="CC109" s="376"/>
      <c r="CD109" s="377"/>
      <c r="CE109" s="377"/>
      <c r="CF109" s="378"/>
      <c r="CG109" s="384"/>
      <c r="CH109" s="250"/>
      <c r="CI109" s="257" t="str">
        <f t="shared" si="148"/>
        <v/>
      </c>
      <c r="CJ109" s="257" t="str">
        <f t="shared" si="149"/>
        <v/>
      </c>
      <c r="CK109" s="250"/>
      <c r="CL109" s="380"/>
      <c r="CM109" s="382"/>
      <c r="CN109" s="372"/>
      <c r="CO109" s="372"/>
      <c r="CP109" s="372"/>
      <c r="CQ109" s="372"/>
      <c r="CR109" s="372"/>
      <c r="CS109" s="399"/>
      <c r="CT109" s="376"/>
      <c r="CU109" s="377"/>
      <c r="CV109" s="377"/>
      <c r="CW109" s="378"/>
      <c r="CX109" s="384"/>
      <c r="CZ109" s="255" t="str">
        <f t="shared" si="150"/>
        <v/>
      </c>
      <c r="DA109" s="255" t="str">
        <f t="shared" si="151"/>
        <v/>
      </c>
    </row>
    <row r="110" spans="1:105" ht="14.25" customHeight="1" x14ac:dyDescent="0.15">
      <c r="A110" s="250"/>
      <c r="B110" s="250"/>
      <c r="C110" s="291" t="s">
        <v>226</v>
      </c>
      <c r="D110" s="292"/>
      <c r="E110" s="293"/>
      <c r="F110" s="293"/>
      <c r="G110" s="293"/>
      <c r="H110" s="293"/>
      <c r="I110" s="293"/>
      <c r="J110" s="294"/>
      <c r="K110" s="292">
        <f>IF(C110="","",COUNT($D$95:$J$95)-L110)</f>
        <v>0</v>
      </c>
      <c r="L110" s="296">
        <f t="shared" ref="L110" si="201">IF(C110="","",Q110+R110)</f>
        <v>0</v>
      </c>
      <c r="M110" s="296">
        <f t="shared" ref="M110" si="202">IF(C110="","",COUNTIF(D110:J110,"休"))</f>
        <v>0</v>
      </c>
      <c r="N110" s="297" t="str">
        <f>IF(K110&lt;1,"対象外",IF(C110="","",IFERROR(ROUND(M110/K110,3),"")))</f>
        <v>対象外</v>
      </c>
      <c r="O110" s="385"/>
      <c r="P110" s="252" t="str">
        <f>IF(1&gt;P95,"対象外",IF(O97&gt;=0.285,"OK","NG"))</f>
        <v>対象外</v>
      </c>
      <c r="Q110" s="252">
        <f t="shared" si="139"/>
        <v>0</v>
      </c>
      <c r="R110" s="252">
        <f t="shared" si="140"/>
        <v>0</v>
      </c>
      <c r="S110" s="250"/>
      <c r="T110" s="291" t="s">
        <v>226</v>
      </c>
      <c r="U110" s="292"/>
      <c r="V110" s="293"/>
      <c r="W110" s="293"/>
      <c r="X110" s="293"/>
      <c r="Y110" s="293"/>
      <c r="Z110" s="293"/>
      <c r="AA110" s="294"/>
      <c r="AB110" s="292">
        <f>IF(T110="","",COUNT($U$95:$AA$95)-AC110)</f>
        <v>0</v>
      </c>
      <c r="AC110" s="296">
        <f>IF(T110="","",AH110+AI110)</f>
        <v>0</v>
      </c>
      <c r="AD110" s="296">
        <f t="shared" ref="AD110" si="203">IF(T110="","",COUNTIF(U110:AA110,"休"))</f>
        <v>0</v>
      </c>
      <c r="AE110" s="297" t="str">
        <f>IF(AB110&lt;1,"対象外",IF(T110="","",IFERROR(ROUND(AD110/AB110,3),"")))</f>
        <v>対象外</v>
      </c>
      <c r="AF110" s="385"/>
      <c r="AG110" s="252" t="str">
        <f>IF(1&gt;AG95,"対象外",IF(AF97&gt;=0.285,"OK","NG"))</f>
        <v>対象外</v>
      </c>
      <c r="AH110" s="290">
        <f t="shared" si="142"/>
        <v>0</v>
      </c>
      <c r="AI110" s="290">
        <f t="shared" si="143"/>
        <v>0</v>
      </c>
      <c r="AL110" s="291" t="s">
        <v>226</v>
      </c>
      <c r="AM110" s="292"/>
      <c r="AN110" s="293"/>
      <c r="AO110" s="293"/>
      <c r="AP110" s="293"/>
      <c r="AQ110" s="293"/>
      <c r="AR110" s="293"/>
      <c r="AS110" s="294"/>
      <c r="AT110" s="292">
        <f>IF(AL110="","",COUNT($AM$95:$AS$95)-AU110)</f>
        <v>0</v>
      </c>
      <c r="AU110" s="296">
        <f>IF(AL110="","",AZ110+BA110)</f>
        <v>0</v>
      </c>
      <c r="AV110" s="296">
        <f t="shared" ref="AV110" si="204">IF(AL110="","",COUNTIF(AM110:AS110,"休"))</f>
        <v>0</v>
      </c>
      <c r="AW110" s="297" t="str">
        <f>IF(AT110&lt;7,"対象外",IF(AL110="","",IFERROR(ROUND(AV110/AT110,3),"")))</f>
        <v>対象外</v>
      </c>
      <c r="AX110" s="385"/>
      <c r="AY110" s="252" t="str">
        <f>IF(1&gt;AY95,"対象外",IF(AX97&gt;=0.285,"OK","NG"))</f>
        <v>対象外</v>
      </c>
      <c r="AZ110" s="257">
        <f t="shared" si="144"/>
        <v>0</v>
      </c>
      <c r="BA110" s="257">
        <f t="shared" si="145"/>
        <v>0</v>
      </c>
      <c r="BC110" s="291" t="s">
        <v>226</v>
      </c>
      <c r="BD110" s="292"/>
      <c r="BE110" s="293"/>
      <c r="BF110" s="293"/>
      <c r="BG110" s="293"/>
      <c r="BH110" s="293"/>
      <c r="BI110" s="293"/>
      <c r="BJ110" s="294"/>
      <c r="BK110" s="292">
        <f>IF(BC110="","",COUNT($BD$95:$BJ$95)-BL110)</f>
        <v>0</v>
      </c>
      <c r="BL110" s="296">
        <f>IF(BC110="","",BQ110+BR110)</f>
        <v>0</v>
      </c>
      <c r="BM110" s="296">
        <f t="shared" ref="BM110" si="205">IF(BC110="","",COUNTIF(BD110:BJ110,"休"))</f>
        <v>0</v>
      </c>
      <c r="BN110" s="297" t="str">
        <f>IF(BK110&lt;7,"対象外",IF(BC110="","",IFERROR(ROUND(BM110/BK110,3),"")))</f>
        <v>対象外</v>
      </c>
      <c r="BO110" s="385"/>
      <c r="BP110" s="252" t="str">
        <f>IF(1&gt;BP95,"対象外",IF(BO97&gt;=0.285,"OK","NG"))</f>
        <v>対象外</v>
      </c>
      <c r="BQ110" s="257">
        <f t="shared" si="146"/>
        <v>0</v>
      </c>
      <c r="BR110" s="257">
        <f t="shared" si="147"/>
        <v>0</v>
      </c>
      <c r="BU110" s="291" t="s">
        <v>226</v>
      </c>
      <c r="BV110" s="292"/>
      <c r="BW110" s="293"/>
      <c r="BX110" s="293"/>
      <c r="BY110" s="293"/>
      <c r="BZ110" s="293"/>
      <c r="CA110" s="293"/>
      <c r="CB110" s="294"/>
      <c r="CC110" s="292">
        <f>IF(BU110="","",COUNT($BV$95:$CB$95)-CD110)</f>
        <v>0</v>
      </c>
      <c r="CD110" s="296">
        <f>IF(BU110="","",CI110+CJ110)</f>
        <v>0</v>
      </c>
      <c r="CE110" s="296">
        <f t="shared" ref="CE110" si="206">IF(BU110="","",COUNTIF(BV110:CB110,"休"))</f>
        <v>0</v>
      </c>
      <c r="CF110" s="297" t="str">
        <f>IF(CC110&lt;7,"対象外",IF(BU110="","",IFERROR(ROUND(CE110/CC110,3),"")))</f>
        <v>対象外</v>
      </c>
      <c r="CG110" s="385"/>
      <c r="CH110" s="252" t="str">
        <f>IF(1&gt;CH95,"対象外",IF(CG97&gt;=0.285,"OK","NG"))</f>
        <v>対象外</v>
      </c>
      <c r="CI110" s="257">
        <f t="shared" si="148"/>
        <v>0</v>
      </c>
      <c r="CJ110" s="257">
        <f t="shared" si="149"/>
        <v>0</v>
      </c>
      <c r="CK110" s="250"/>
      <c r="CL110" s="291" t="s">
        <v>226</v>
      </c>
      <c r="CM110" s="292"/>
      <c r="CN110" s="293"/>
      <c r="CO110" s="293"/>
      <c r="CP110" s="293"/>
      <c r="CQ110" s="293"/>
      <c r="CR110" s="293"/>
      <c r="CS110" s="294"/>
      <c r="CT110" s="292">
        <f>IF(CL110="","",COUNT($CM$95:$CS$95)-CU110)</f>
        <v>0</v>
      </c>
      <c r="CU110" s="296">
        <f>IF(CL110="","",CZ110+DA110)</f>
        <v>0</v>
      </c>
      <c r="CV110" s="296">
        <f t="shared" ref="CV110" si="207">IF(CL110="","",COUNTIF(CM110:CS110,"休"))</f>
        <v>0</v>
      </c>
      <c r="CW110" s="297" t="str">
        <f>IF(CT110&lt;7,"対象外",IF(CL110="","",IFERROR(ROUND(CV110/CT110,3),"")))</f>
        <v>対象外</v>
      </c>
      <c r="CX110" s="385"/>
      <c r="CY110" s="252" t="str">
        <f>IF(1&gt;CY95,"対象外",IF(CX97&gt;=0.285,"OK","NG"))</f>
        <v>対象外</v>
      </c>
      <c r="CZ110" s="255">
        <f t="shared" si="150"/>
        <v>0</v>
      </c>
      <c r="DA110" s="255">
        <f t="shared" si="151"/>
        <v>0</v>
      </c>
    </row>
    <row r="111" spans="1:105" ht="14.25" customHeight="1" x14ac:dyDescent="0.15">
      <c r="A111" s="250"/>
      <c r="B111" s="250"/>
      <c r="C111" s="252"/>
      <c r="D111" s="252"/>
      <c r="E111" s="252"/>
      <c r="F111" s="252"/>
      <c r="G111" s="252"/>
      <c r="H111" s="252"/>
      <c r="I111" s="311"/>
      <c r="J111" s="252"/>
      <c r="K111" s="250"/>
      <c r="L111" s="250"/>
      <c r="M111" s="250"/>
      <c r="N111" s="250"/>
      <c r="O111" s="250"/>
      <c r="P111" s="252"/>
      <c r="Q111" s="252" t="str">
        <f t="shared" si="139"/>
        <v/>
      </c>
      <c r="R111" s="252" t="str">
        <f t="shared" si="140"/>
        <v/>
      </c>
      <c r="S111" s="250"/>
      <c r="T111" s="252"/>
      <c r="U111" s="252"/>
      <c r="V111" s="252"/>
      <c r="W111" s="252"/>
      <c r="X111" s="252"/>
      <c r="Y111" s="252"/>
      <c r="Z111" s="311"/>
      <c r="AA111" s="252"/>
      <c r="AB111" s="250"/>
      <c r="AC111" s="250"/>
      <c r="AD111" s="250"/>
      <c r="AE111" s="250"/>
      <c r="AF111" s="250"/>
      <c r="AG111" s="250"/>
      <c r="AH111" s="290" t="str">
        <f t="shared" si="142"/>
        <v/>
      </c>
      <c r="AI111" s="290" t="str">
        <f t="shared" si="143"/>
        <v/>
      </c>
      <c r="AL111" s="252"/>
      <c r="AM111" s="252"/>
      <c r="AN111" s="252"/>
      <c r="AO111" s="252"/>
      <c r="AP111" s="252"/>
      <c r="AQ111" s="252"/>
      <c r="AR111" s="311"/>
      <c r="AS111" s="252"/>
      <c r="AT111" s="250"/>
      <c r="AU111" s="250"/>
      <c r="AV111" s="250"/>
      <c r="AW111" s="250"/>
      <c r="AX111" s="250"/>
      <c r="AY111" s="260"/>
      <c r="AZ111" s="257" t="str">
        <f t="shared" si="144"/>
        <v/>
      </c>
      <c r="BA111" s="257" t="str">
        <f t="shared" si="145"/>
        <v/>
      </c>
      <c r="BC111" s="252"/>
      <c r="BD111" s="252"/>
      <c r="BE111" s="252"/>
      <c r="BF111" s="252"/>
      <c r="BG111" s="252"/>
      <c r="BH111" s="252"/>
      <c r="BI111" s="311"/>
      <c r="BJ111" s="252"/>
      <c r="BK111" s="250"/>
      <c r="BL111" s="250"/>
      <c r="BM111" s="250"/>
      <c r="BN111" s="250"/>
      <c r="BO111" s="250"/>
      <c r="BQ111" s="257" t="str">
        <f t="shared" si="146"/>
        <v/>
      </c>
      <c r="BR111" s="257" t="str">
        <f t="shared" si="147"/>
        <v/>
      </c>
      <c r="BU111" s="252"/>
      <c r="BV111" s="252"/>
      <c r="BW111" s="252"/>
      <c r="BX111" s="252"/>
      <c r="BY111" s="252"/>
      <c r="BZ111" s="252"/>
      <c r="CA111" s="311"/>
      <c r="CB111" s="252"/>
      <c r="CC111" s="250"/>
      <c r="CD111" s="250"/>
      <c r="CE111" s="250"/>
      <c r="CF111" s="250"/>
      <c r="CG111" s="250"/>
      <c r="CH111" s="260"/>
      <c r="CI111" s="257" t="str">
        <f t="shared" si="148"/>
        <v/>
      </c>
      <c r="CJ111" s="257" t="str">
        <f t="shared" si="149"/>
        <v/>
      </c>
      <c r="CK111" s="250"/>
      <c r="CL111" s="252"/>
      <c r="CM111" s="252"/>
      <c r="CN111" s="252"/>
      <c r="CO111" s="252"/>
      <c r="CP111" s="252"/>
      <c r="CQ111" s="252"/>
      <c r="CR111" s="311"/>
      <c r="CS111" s="252"/>
      <c r="CT111" s="250"/>
      <c r="CU111" s="250"/>
      <c r="CZ111" s="255" t="str">
        <f t="shared" si="150"/>
        <v/>
      </c>
      <c r="DA111" s="255" t="str">
        <f t="shared" si="151"/>
        <v/>
      </c>
    </row>
    <row r="112" spans="1:105" ht="14.25" hidden="1" customHeight="1" x14ac:dyDescent="0.15">
      <c r="A112" s="250"/>
      <c r="B112" s="250"/>
      <c r="C112" s="250"/>
      <c r="D112" s="250"/>
      <c r="E112" s="250"/>
      <c r="F112" s="250"/>
      <c r="G112" s="250"/>
      <c r="H112" s="250"/>
      <c r="I112" s="250"/>
      <c r="J112" s="250"/>
      <c r="K112" s="250"/>
      <c r="L112" s="250"/>
      <c r="M112" s="250"/>
      <c r="N112" s="250"/>
      <c r="O112" s="250"/>
      <c r="P112" s="252"/>
      <c r="Q112" s="252" t="str">
        <f t="shared" si="139"/>
        <v/>
      </c>
      <c r="R112" s="252" t="str">
        <f t="shared" si="140"/>
        <v/>
      </c>
      <c r="S112" s="250"/>
      <c r="T112" s="250"/>
      <c r="U112" s="250"/>
      <c r="V112" s="250"/>
      <c r="W112" s="250"/>
      <c r="X112" s="250"/>
      <c r="Y112" s="250"/>
      <c r="Z112" s="250"/>
      <c r="AA112" s="250"/>
      <c r="AB112" s="250"/>
      <c r="AC112" s="250"/>
      <c r="AD112" s="250"/>
      <c r="AE112" s="250"/>
      <c r="AF112" s="250"/>
      <c r="AG112" s="250"/>
      <c r="AH112" s="290" t="str">
        <f t="shared" si="142"/>
        <v/>
      </c>
      <c r="AI112" s="290" t="str">
        <f t="shared" si="143"/>
        <v/>
      </c>
      <c r="AZ112" s="257" t="str">
        <f t="shared" si="144"/>
        <v/>
      </c>
      <c r="BA112" s="257" t="str">
        <f t="shared" si="145"/>
        <v/>
      </c>
      <c r="BQ112" s="257" t="str">
        <f t="shared" si="146"/>
        <v/>
      </c>
      <c r="BR112" s="257" t="str">
        <f t="shared" si="147"/>
        <v/>
      </c>
      <c r="CI112" s="257" t="str">
        <f t="shared" si="148"/>
        <v/>
      </c>
      <c r="CJ112" s="257" t="str">
        <f t="shared" si="149"/>
        <v/>
      </c>
      <c r="CZ112" s="255" t="str">
        <f t="shared" si="150"/>
        <v/>
      </c>
      <c r="DA112" s="255" t="str">
        <f t="shared" si="151"/>
        <v/>
      </c>
    </row>
    <row r="113" spans="1:105" ht="14.25" hidden="1" customHeight="1" x14ac:dyDescent="0.15">
      <c r="A113" s="250"/>
      <c r="B113" s="250"/>
      <c r="C113" s="250"/>
      <c r="D113" s="266">
        <f>YEAR(J93+1)</f>
        <v>2025</v>
      </c>
      <c r="E113" s="266">
        <f>MONTH(J93+1)</f>
        <v>6</v>
      </c>
      <c r="F113" s="266">
        <f>DAY(J93+1)</f>
        <v>9</v>
      </c>
      <c r="G113" s="266"/>
      <c r="H113" s="266"/>
      <c r="I113" s="266"/>
      <c r="J113" s="266"/>
      <c r="K113" s="250"/>
      <c r="L113" s="250"/>
      <c r="M113" s="250"/>
      <c r="N113" s="250"/>
      <c r="O113" s="250"/>
      <c r="P113" s="252"/>
      <c r="Q113" s="252" t="str">
        <f t="shared" si="139"/>
        <v/>
      </c>
      <c r="R113" s="252" t="str">
        <f t="shared" si="140"/>
        <v/>
      </c>
      <c r="S113" s="250"/>
      <c r="T113" s="250"/>
      <c r="U113" s="266">
        <f>YEAR(AA93+1)</f>
        <v>2025</v>
      </c>
      <c r="V113" s="266">
        <f>MONTH(AA93+1)</f>
        <v>7</v>
      </c>
      <c r="W113" s="266">
        <f>DAY(AA93+1)</f>
        <v>21</v>
      </c>
      <c r="X113" s="266"/>
      <c r="Y113" s="266"/>
      <c r="Z113" s="266"/>
      <c r="AA113" s="266"/>
      <c r="AB113" s="250"/>
      <c r="AC113" s="250"/>
      <c r="AD113" s="250"/>
      <c r="AE113" s="250"/>
      <c r="AF113" s="250"/>
      <c r="AG113" s="250"/>
      <c r="AH113" s="290" t="str">
        <f t="shared" si="142"/>
        <v/>
      </c>
      <c r="AI113" s="290" t="str">
        <f t="shared" si="143"/>
        <v/>
      </c>
      <c r="AL113" s="250"/>
      <c r="AM113" s="266">
        <f>YEAR(AS93+1)</f>
        <v>2025</v>
      </c>
      <c r="AN113" s="266">
        <f>MONTH(AS93+1)</f>
        <v>9</v>
      </c>
      <c r="AO113" s="266">
        <f>DAY(AS93+1)</f>
        <v>1</v>
      </c>
      <c r="AP113" s="266"/>
      <c r="AQ113" s="266"/>
      <c r="AR113" s="266"/>
      <c r="AS113" s="266"/>
      <c r="AT113" s="250"/>
      <c r="AU113" s="250"/>
      <c r="AV113" s="250"/>
      <c r="AW113" s="250"/>
      <c r="AX113" s="250"/>
      <c r="AY113" s="250"/>
      <c r="AZ113" s="257" t="str">
        <f t="shared" si="144"/>
        <v/>
      </c>
      <c r="BA113" s="257" t="str">
        <f t="shared" si="145"/>
        <v/>
      </c>
      <c r="BC113" s="250"/>
      <c r="BD113" s="266">
        <f>YEAR(BJ93+1)</f>
        <v>2025</v>
      </c>
      <c r="BE113" s="266">
        <f>MONTH(BJ93+1)</f>
        <v>10</v>
      </c>
      <c r="BF113" s="266">
        <f>DAY(BJ93+1)</f>
        <v>13</v>
      </c>
      <c r="BG113" s="266"/>
      <c r="BH113" s="266"/>
      <c r="BI113" s="266"/>
      <c r="BJ113" s="266"/>
      <c r="BK113" s="250"/>
      <c r="BL113" s="250"/>
      <c r="BM113" s="250"/>
      <c r="BN113" s="250"/>
      <c r="BO113" s="250"/>
      <c r="BP113" s="250"/>
      <c r="BQ113" s="257" t="str">
        <f t="shared" si="146"/>
        <v/>
      </c>
      <c r="BR113" s="257" t="str">
        <f t="shared" si="147"/>
        <v/>
      </c>
      <c r="BU113" s="250"/>
      <c r="BV113" s="266">
        <f>YEAR(CB93+1)</f>
        <v>2025</v>
      </c>
      <c r="BW113" s="266">
        <f>MONTH(CB93+1)</f>
        <v>11</v>
      </c>
      <c r="BX113" s="266">
        <f>DAY(CB93+1)</f>
        <v>24</v>
      </c>
      <c r="BY113" s="266"/>
      <c r="BZ113" s="266"/>
      <c r="CA113" s="266"/>
      <c r="CB113" s="266"/>
      <c r="CC113" s="250"/>
      <c r="CD113" s="250"/>
      <c r="CE113" s="250"/>
      <c r="CF113" s="250"/>
      <c r="CG113" s="250"/>
      <c r="CH113" s="250"/>
      <c r="CI113" s="257" t="str">
        <f t="shared" si="148"/>
        <v/>
      </c>
      <c r="CJ113" s="257" t="str">
        <f t="shared" si="149"/>
        <v/>
      </c>
      <c r="CK113" s="250"/>
      <c r="CL113" s="250"/>
      <c r="CM113" s="266">
        <f>YEAR(CS93+1)</f>
        <v>2026</v>
      </c>
      <c r="CN113" s="266">
        <f>MONTH(CS93+1)</f>
        <v>1</v>
      </c>
      <c r="CO113" s="266">
        <f>DAY(CS93+1)</f>
        <v>5</v>
      </c>
      <c r="CP113" s="266"/>
      <c r="CQ113" s="266"/>
      <c r="CR113" s="266"/>
      <c r="CS113" s="266"/>
      <c r="CT113" s="250"/>
      <c r="CU113" s="250"/>
      <c r="CZ113" s="255" t="str">
        <f t="shared" si="150"/>
        <v/>
      </c>
      <c r="DA113" s="255" t="str">
        <f t="shared" si="151"/>
        <v/>
      </c>
    </row>
    <row r="114" spans="1:105" ht="14.25" hidden="1" customHeight="1" x14ac:dyDescent="0.15">
      <c r="A114" s="250"/>
      <c r="B114" s="250"/>
      <c r="C114" s="250"/>
      <c r="D114" s="267">
        <f>J93+1</f>
        <v>45817</v>
      </c>
      <c r="E114" s="267">
        <f>D114+1</f>
        <v>45818</v>
      </c>
      <c r="F114" s="267">
        <f t="shared" ref="F114:J114" si="208">E114+1</f>
        <v>45819</v>
      </c>
      <c r="G114" s="267">
        <f t="shared" si="208"/>
        <v>45820</v>
      </c>
      <c r="H114" s="267">
        <f t="shared" si="208"/>
        <v>45821</v>
      </c>
      <c r="I114" s="267">
        <f t="shared" si="208"/>
        <v>45822</v>
      </c>
      <c r="J114" s="267">
        <f t="shared" si="208"/>
        <v>45823</v>
      </c>
      <c r="K114" s="250"/>
      <c r="L114" s="250"/>
      <c r="M114" s="250"/>
      <c r="N114" s="250"/>
      <c r="O114" s="250"/>
      <c r="P114" s="252"/>
      <c r="Q114" s="252" t="str">
        <f t="shared" si="139"/>
        <v/>
      </c>
      <c r="R114" s="252" t="str">
        <f t="shared" si="140"/>
        <v/>
      </c>
      <c r="S114" s="250"/>
      <c r="T114" s="250"/>
      <c r="U114" s="267">
        <f>AA93+1</f>
        <v>45859</v>
      </c>
      <c r="V114" s="267">
        <f t="shared" ref="V114:AA114" si="209">U114+1</f>
        <v>45860</v>
      </c>
      <c r="W114" s="267">
        <f t="shared" si="209"/>
        <v>45861</v>
      </c>
      <c r="X114" s="267">
        <f t="shared" si="209"/>
        <v>45862</v>
      </c>
      <c r="Y114" s="267">
        <f t="shared" si="209"/>
        <v>45863</v>
      </c>
      <c r="Z114" s="267">
        <f t="shared" si="209"/>
        <v>45864</v>
      </c>
      <c r="AA114" s="267">
        <f t="shared" si="209"/>
        <v>45865</v>
      </c>
      <c r="AB114" s="250"/>
      <c r="AC114" s="250"/>
      <c r="AD114" s="250"/>
      <c r="AE114" s="250"/>
      <c r="AF114" s="250"/>
      <c r="AG114" s="250"/>
      <c r="AH114" s="290" t="str">
        <f t="shared" si="142"/>
        <v/>
      </c>
      <c r="AI114" s="290" t="str">
        <f t="shared" si="143"/>
        <v/>
      </c>
      <c r="AL114" s="250"/>
      <c r="AM114" s="267">
        <f>AS93+1</f>
        <v>45901</v>
      </c>
      <c r="AN114" s="267">
        <f t="shared" ref="AN114:AS114" si="210">AM114+1</f>
        <v>45902</v>
      </c>
      <c r="AO114" s="267">
        <f t="shared" si="210"/>
        <v>45903</v>
      </c>
      <c r="AP114" s="267">
        <f t="shared" si="210"/>
        <v>45904</v>
      </c>
      <c r="AQ114" s="267">
        <f t="shared" si="210"/>
        <v>45905</v>
      </c>
      <c r="AR114" s="267">
        <f t="shared" si="210"/>
        <v>45906</v>
      </c>
      <c r="AS114" s="267">
        <f t="shared" si="210"/>
        <v>45907</v>
      </c>
      <c r="AT114" s="250"/>
      <c r="AU114" s="250"/>
      <c r="AV114" s="250"/>
      <c r="AW114" s="250"/>
      <c r="AX114" s="250"/>
      <c r="AY114" s="250"/>
      <c r="AZ114" s="257" t="str">
        <f t="shared" si="144"/>
        <v/>
      </c>
      <c r="BA114" s="257" t="str">
        <f t="shared" si="145"/>
        <v/>
      </c>
      <c r="BC114" s="250"/>
      <c r="BD114" s="267">
        <f>BJ93+1</f>
        <v>45943</v>
      </c>
      <c r="BE114" s="267">
        <f t="shared" ref="BE114:BJ114" si="211">BD114+1</f>
        <v>45944</v>
      </c>
      <c r="BF114" s="267">
        <f t="shared" si="211"/>
        <v>45945</v>
      </c>
      <c r="BG114" s="267">
        <f t="shared" si="211"/>
        <v>45946</v>
      </c>
      <c r="BH114" s="267">
        <f t="shared" si="211"/>
        <v>45947</v>
      </c>
      <c r="BI114" s="267">
        <f t="shared" si="211"/>
        <v>45948</v>
      </c>
      <c r="BJ114" s="267">
        <f t="shared" si="211"/>
        <v>45949</v>
      </c>
      <c r="BK114" s="250"/>
      <c r="BL114" s="250"/>
      <c r="BM114" s="250"/>
      <c r="BN114" s="250"/>
      <c r="BO114" s="250"/>
      <c r="BP114" s="250"/>
      <c r="BQ114" s="257" t="str">
        <f t="shared" si="146"/>
        <v/>
      </c>
      <c r="BR114" s="257" t="str">
        <f t="shared" si="147"/>
        <v/>
      </c>
      <c r="BU114" s="250"/>
      <c r="BV114" s="267">
        <f>CB93+1</f>
        <v>45985</v>
      </c>
      <c r="BW114" s="267">
        <f t="shared" ref="BW114:CB114" si="212">BV114+1</f>
        <v>45986</v>
      </c>
      <c r="BX114" s="267">
        <f t="shared" si="212"/>
        <v>45987</v>
      </c>
      <c r="BY114" s="267">
        <f t="shared" si="212"/>
        <v>45988</v>
      </c>
      <c r="BZ114" s="267">
        <f t="shared" si="212"/>
        <v>45989</v>
      </c>
      <c r="CA114" s="267">
        <f t="shared" si="212"/>
        <v>45990</v>
      </c>
      <c r="CB114" s="267">
        <f t="shared" si="212"/>
        <v>45991</v>
      </c>
      <c r="CC114" s="250"/>
      <c r="CD114" s="250"/>
      <c r="CE114" s="250"/>
      <c r="CF114" s="250"/>
      <c r="CG114" s="250"/>
      <c r="CH114" s="250"/>
      <c r="CI114" s="257" t="str">
        <f t="shared" si="148"/>
        <v/>
      </c>
      <c r="CJ114" s="257" t="str">
        <f t="shared" si="149"/>
        <v/>
      </c>
      <c r="CK114" s="250"/>
      <c r="CL114" s="250"/>
      <c r="CM114" s="267">
        <f>CS93+1</f>
        <v>46027</v>
      </c>
      <c r="CN114" s="267">
        <f t="shared" ref="CN114:CS114" si="213">CM114+1</f>
        <v>46028</v>
      </c>
      <c r="CO114" s="267">
        <f t="shared" si="213"/>
        <v>46029</v>
      </c>
      <c r="CP114" s="267">
        <f t="shared" si="213"/>
        <v>46030</v>
      </c>
      <c r="CQ114" s="267">
        <f t="shared" si="213"/>
        <v>46031</v>
      </c>
      <c r="CR114" s="267">
        <f t="shared" si="213"/>
        <v>46032</v>
      </c>
      <c r="CS114" s="267">
        <f t="shared" si="213"/>
        <v>46033</v>
      </c>
      <c r="CT114" s="250"/>
      <c r="CU114" s="250"/>
      <c r="CZ114" s="255" t="str">
        <f t="shared" si="150"/>
        <v/>
      </c>
      <c r="DA114" s="255" t="str">
        <f t="shared" si="151"/>
        <v/>
      </c>
    </row>
    <row r="115" spans="1:105" ht="14.25" customHeight="1" x14ac:dyDescent="0.15">
      <c r="A115" s="250"/>
      <c r="B115" s="250"/>
      <c r="C115" s="268" t="s">
        <v>141</v>
      </c>
      <c r="D115" s="270">
        <f>DATE($D113,$E113,1)</f>
        <v>45809</v>
      </c>
      <c r="E115" s="271"/>
      <c r="F115" s="271"/>
      <c r="G115" s="271"/>
      <c r="H115" s="271"/>
      <c r="I115" s="271"/>
      <c r="J115" s="271"/>
      <c r="K115" s="391" t="s">
        <v>80</v>
      </c>
      <c r="L115" s="393" t="s">
        <v>219</v>
      </c>
      <c r="M115" s="395" t="s">
        <v>220</v>
      </c>
      <c r="N115" s="395" t="s">
        <v>74</v>
      </c>
      <c r="O115" s="396" t="s">
        <v>221</v>
      </c>
      <c r="P115" s="252"/>
      <c r="Q115" s="252">
        <f t="shared" si="139"/>
        <v>0</v>
      </c>
      <c r="R115" s="252">
        <f t="shared" si="140"/>
        <v>0</v>
      </c>
      <c r="S115" s="250"/>
      <c r="T115" s="268" t="s">
        <v>141</v>
      </c>
      <c r="U115" s="270">
        <f>DATE($U113,$V113,1)</f>
        <v>45839</v>
      </c>
      <c r="V115" s="271"/>
      <c r="W115" s="271"/>
      <c r="X115" s="271"/>
      <c r="Y115" s="271"/>
      <c r="Z115" s="271"/>
      <c r="AA115" s="271"/>
      <c r="AB115" s="391" t="s">
        <v>80</v>
      </c>
      <c r="AC115" s="393" t="s">
        <v>219</v>
      </c>
      <c r="AD115" s="395" t="s">
        <v>220</v>
      </c>
      <c r="AE115" s="395" t="s">
        <v>74</v>
      </c>
      <c r="AF115" s="396" t="s">
        <v>221</v>
      </c>
      <c r="AG115" s="252"/>
      <c r="AH115" s="290">
        <f t="shared" si="142"/>
        <v>0</v>
      </c>
      <c r="AI115" s="290">
        <f t="shared" si="143"/>
        <v>0</v>
      </c>
      <c r="AL115" s="268" t="s">
        <v>141</v>
      </c>
      <c r="AM115" s="270">
        <f>DATE($AM113,$AN113,1)</f>
        <v>45901</v>
      </c>
      <c r="AN115" s="271"/>
      <c r="AO115" s="271"/>
      <c r="AP115" s="271"/>
      <c r="AQ115" s="271"/>
      <c r="AR115" s="271"/>
      <c r="AS115" s="271"/>
      <c r="AT115" s="391" t="s">
        <v>80</v>
      </c>
      <c r="AU115" s="393" t="s">
        <v>219</v>
      </c>
      <c r="AV115" s="395" t="s">
        <v>220</v>
      </c>
      <c r="AW115" s="395" t="s">
        <v>74</v>
      </c>
      <c r="AX115" s="396" t="s">
        <v>221</v>
      </c>
      <c r="AY115" s="252"/>
      <c r="AZ115" s="257">
        <f t="shared" si="144"/>
        <v>0</v>
      </c>
      <c r="BA115" s="257">
        <f t="shared" si="145"/>
        <v>0</v>
      </c>
      <c r="BC115" s="268" t="s">
        <v>141</v>
      </c>
      <c r="BD115" s="270">
        <f>DATE($BD113,$BE113,1)</f>
        <v>45931</v>
      </c>
      <c r="BE115" s="271"/>
      <c r="BF115" s="271"/>
      <c r="BG115" s="271"/>
      <c r="BH115" s="271"/>
      <c r="BI115" s="271"/>
      <c r="BJ115" s="271"/>
      <c r="BK115" s="391" t="s">
        <v>80</v>
      </c>
      <c r="BL115" s="393" t="s">
        <v>219</v>
      </c>
      <c r="BM115" s="395" t="s">
        <v>220</v>
      </c>
      <c r="BN115" s="395" t="s">
        <v>74</v>
      </c>
      <c r="BO115" s="396" t="s">
        <v>221</v>
      </c>
      <c r="BP115" s="252"/>
      <c r="BQ115" s="257">
        <f t="shared" si="146"/>
        <v>0</v>
      </c>
      <c r="BR115" s="257">
        <f t="shared" si="147"/>
        <v>0</v>
      </c>
      <c r="BU115" s="268" t="s">
        <v>141</v>
      </c>
      <c r="BV115" s="270">
        <f>DATE($BV113,$BW113,1)</f>
        <v>45962</v>
      </c>
      <c r="BW115" s="271"/>
      <c r="BX115" s="271"/>
      <c r="BY115" s="271"/>
      <c r="BZ115" s="271"/>
      <c r="CA115" s="271"/>
      <c r="CB115" s="271"/>
      <c r="CC115" s="391" t="s">
        <v>80</v>
      </c>
      <c r="CD115" s="393" t="s">
        <v>219</v>
      </c>
      <c r="CE115" s="395" t="s">
        <v>220</v>
      </c>
      <c r="CF115" s="395" t="s">
        <v>74</v>
      </c>
      <c r="CG115" s="396" t="s">
        <v>221</v>
      </c>
      <c r="CH115" s="252"/>
      <c r="CI115" s="257">
        <f t="shared" si="148"/>
        <v>0</v>
      </c>
      <c r="CJ115" s="257">
        <f t="shared" si="149"/>
        <v>0</v>
      </c>
      <c r="CK115" s="265"/>
      <c r="CL115" s="268" t="s">
        <v>141</v>
      </c>
      <c r="CM115" s="270">
        <f>DATE($CM113,$CN113,1)</f>
        <v>46023</v>
      </c>
      <c r="CN115" s="271"/>
      <c r="CO115" s="271"/>
      <c r="CP115" s="271"/>
      <c r="CQ115" s="271"/>
      <c r="CR115" s="271"/>
      <c r="CS115" s="271"/>
      <c r="CT115" s="391" t="s">
        <v>80</v>
      </c>
      <c r="CU115" s="393" t="s">
        <v>219</v>
      </c>
      <c r="CV115" s="395" t="s">
        <v>220</v>
      </c>
      <c r="CW115" s="395" t="s">
        <v>74</v>
      </c>
      <c r="CX115" s="396" t="s">
        <v>221</v>
      </c>
      <c r="CY115" s="252"/>
      <c r="CZ115" s="255">
        <f t="shared" si="150"/>
        <v>0</v>
      </c>
      <c r="DA115" s="255">
        <f t="shared" si="151"/>
        <v>0</v>
      </c>
    </row>
    <row r="116" spans="1:105" ht="14.25" customHeight="1" x14ac:dyDescent="0.15">
      <c r="A116" s="250"/>
      <c r="B116" s="250"/>
      <c r="C116" s="272" t="s">
        <v>222</v>
      </c>
      <c r="D116" s="273" t="str">
        <f>IF(J93&lt;$H$5,J95+1,"")</f>
        <v/>
      </c>
      <c r="E116" s="274" t="str">
        <f t="shared" ref="E116:J116" si="214">IF(D114&lt;$H$5,D116+1,"")</f>
        <v/>
      </c>
      <c r="F116" s="274" t="str">
        <f t="shared" si="214"/>
        <v/>
      </c>
      <c r="G116" s="274" t="str">
        <f t="shared" si="214"/>
        <v/>
      </c>
      <c r="H116" s="274" t="str">
        <f t="shared" si="214"/>
        <v/>
      </c>
      <c r="I116" s="274" t="str">
        <f t="shared" si="214"/>
        <v/>
      </c>
      <c r="J116" s="274" t="str">
        <f t="shared" si="214"/>
        <v/>
      </c>
      <c r="K116" s="392"/>
      <c r="L116" s="394"/>
      <c r="M116" s="388"/>
      <c r="N116" s="388"/>
      <c r="O116" s="397"/>
      <c r="P116" s="310">
        <f>COUNT(D116:J116)</f>
        <v>0</v>
      </c>
      <c r="Q116" s="252">
        <f t="shared" si="139"/>
        <v>0</v>
      </c>
      <c r="R116" s="252">
        <f t="shared" si="140"/>
        <v>0</v>
      </c>
      <c r="S116" s="250"/>
      <c r="T116" s="272" t="s">
        <v>222</v>
      </c>
      <c r="U116" s="273" t="str">
        <f>IF(AA93&lt;$H$5,AA95+1,"")</f>
        <v/>
      </c>
      <c r="V116" s="274" t="str">
        <f t="shared" ref="V116:Z116" si="215">IF(U114&lt;$H$5,U116+1,"")</f>
        <v/>
      </c>
      <c r="W116" s="274" t="str">
        <f t="shared" si="215"/>
        <v/>
      </c>
      <c r="X116" s="274" t="str">
        <f t="shared" si="215"/>
        <v/>
      </c>
      <c r="Y116" s="274" t="str">
        <f t="shared" si="215"/>
        <v/>
      </c>
      <c r="Z116" s="274" t="str">
        <f t="shared" si="215"/>
        <v/>
      </c>
      <c r="AA116" s="274" t="str">
        <f>IF(Z114&lt;$H$5,Z116+1,"")</f>
        <v/>
      </c>
      <c r="AB116" s="392"/>
      <c r="AC116" s="394"/>
      <c r="AD116" s="388"/>
      <c r="AE116" s="388"/>
      <c r="AF116" s="397"/>
      <c r="AG116" s="277">
        <f t="shared" ref="AG116" si="216">COUNT(U116:AA116)</f>
        <v>0</v>
      </c>
      <c r="AH116" s="290">
        <f t="shared" si="142"/>
        <v>0</v>
      </c>
      <c r="AI116" s="290">
        <f t="shared" si="143"/>
        <v>0</v>
      </c>
      <c r="AL116" s="272" t="s">
        <v>222</v>
      </c>
      <c r="AM116" s="273" t="str">
        <f>IF(AS93&lt;$H$5,AS95+1,"")</f>
        <v/>
      </c>
      <c r="AN116" s="274" t="str">
        <f t="shared" ref="AN116:AS116" si="217">IF(AM114&lt;$H$5,AM116+1,"")</f>
        <v/>
      </c>
      <c r="AO116" s="274" t="str">
        <f t="shared" si="217"/>
        <v/>
      </c>
      <c r="AP116" s="274" t="str">
        <f t="shared" si="217"/>
        <v/>
      </c>
      <c r="AQ116" s="274" t="str">
        <f t="shared" si="217"/>
        <v/>
      </c>
      <c r="AR116" s="274" t="str">
        <f t="shared" si="217"/>
        <v/>
      </c>
      <c r="AS116" s="274" t="str">
        <f t="shared" si="217"/>
        <v/>
      </c>
      <c r="AT116" s="392"/>
      <c r="AU116" s="394"/>
      <c r="AV116" s="388"/>
      <c r="AW116" s="388"/>
      <c r="AX116" s="397"/>
      <c r="AY116" s="277">
        <f t="shared" ref="AY116" si="218">COUNT(AM116:AS116)</f>
        <v>0</v>
      </c>
      <c r="AZ116" s="257">
        <f t="shared" si="144"/>
        <v>0</v>
      </c>
      <c r="BA116" s="257">
        <f t="shared" si="145"/>
        <v>0</v>
      </c>
      <c r="BC116" s="272" t="s">
        <v>222</v>
      </c>
      <c r="BD116" s="273" t="str">
        <f>IF(BJ93&lt;$H$5,BJ95+1,"")</f>
        <v/>
      </c>
      <c r="BE116" s="274" t="str">
        <f t="shared" ref="BE116:BJ116" si="219">IF(BD114&lt;$H$5,BD116+1,"")</f>
        <v/>
      </c>
      <c r="BF116" s="274" t="str">
        <f t="shared" si="219"/>
        <v/>
      </c>
      <c r="BG116" s="274" t="str">
        <f t="shared" si="219"/>
        <v/>
      </c>
      <c r="BH116" s="274" t="str">
        <f t="shared" si="219"/>
        <v/>
      </c>
      <c r="BI116" s="274" t="str">
        <f t="shared" si="219"/>
        <v/>
      </c>
      <c r="BJ116" s="274" t="str">
        <f t="shared" si="219"/>
        <v/>
      </c>
      <c r="BK116" s="392"/>
      <c r="BL116" s="394"/>
      <c r="BM116" s="388"/>
      <c r="BN116" s="388"/>
      <c r="BO116" s="397"/>
      <c r="BP116" s="277">
        <f>COUNT(BD116:BJ116)</f>
        <v>0</v>
      </c>
      <c r="BQ116" s="257">
        <f t="shared" si="146"/>
        <v>0</v>
      </c>
      <c r="BR116" s="257">
        <f t="shared" si="147"/>
        <v>0</v>
      </c>
      <c r="BU116" s="272" t="s">
        <v>222</v>
      </c>
      <c r="BV116" s="273" t="str">
        <f>IF(CB93&lt;$H$5,CB95+1,"")</f>
        <v/>
      </c>
      <c r="BW116" s="274" t="str">
        <f t="shared" ref="BW116:CB116" si="220">IF(BV114&lt;$H$5,BV116+1,"")</f>
        <v/>
      </c>
      <c r="BX116" s="274" t="str">
        <f t="shared" si="220"/>
        <v/>
      </c>
      <c r="BY116" s="274" t="str">
        <f t="shared" si="220"/>
        <v/>
      </c>
      <c r="BZ116" s="274" t="str">
        <f t="shared" si="220"/>
        <v/>
      </c>
      <c r="CA116" s="274" t="str">
        <f t="shared" si="220"/>
        <v/>
      </c>
      <c r="CB116" s="274" t="str">
        <f t="shared" si="220"/>
        <v/>
      </c>
      <c r="CC116" s="392"/>
      <c r="CD116" s="394"/>
      <c r="CE116" s="388"/>
      <c r="CF116" s="388"/>
      <c r="CG116" s="397"/>
      <c r="CH116" s="277">
        <f t="shared" ref="CH116" si="221">COUNT(BV116:CB116)</f>
        <v>0</v>
      </c>
      <c r="CI116" s="257">
        <f t="shared" si="148"/>
        <v>0</v>
      </c>
      <c r="CJ116" s="257">
        <f t="shared" si="149"/>
        <v>0</v>
      </c>
      <c r="CK116" s="250"/>
      <c r="CL116" s="272" t="s">
        <v>222</v>
      </c>
      <c r="CM116" s="273" t="str">
        <f>IF(CS93&lt;$H$5,CS95+1,"")</f>
        <v/>
      </c>
      <c r="CN116" s="274" t="str">
        <f t="shared" ref="CN116:CS116" si="222">IF(CM114&lt;$H$5,CM116+1,"")</f>
        <v/>
      </c>
      <c r="CO116" s="274" t="str">
        <f t="shared" si="222"/>
        <v/>
      </c>
      <c r="CP116" s="274" t="str">
        <f t="shared" si="222"/>
        <v/>
      </c>
      <c r="CQ116" s="274" t="str">
        <f t="shared" si="222"/>
        <v/>
      </c>
      <c r="CR116" s="274" t="str">
        <f t="shared" si="222"/>
        <v/>
      </c>
      <c r="CS116" s="274" t="str">
        <f t="shared" si="222"/>
        <v/>
      </c>
      <c r="CT116" s="392"/>
      <c r="CU116" s="394"/>
      <c r="CV116" s="388"/>
      <c r="CW116" s="388"/>
      <c r="CX116" s="397"/>
      <c r="CY116" s="277">
        <f t="shared" ref="CY116" si="223">COUNT(CM116:CS116)</f>
        <v>0</v>
      </c>
      <c r="CZ116" s="255">
        <f t="shared" si="150"/>
        <v>0</v>
      </c>
      <c r="DA116" s="255">
        <f t="shared" si="151"/>
        <v>0</v>
      </c>
    </row>
    <row r="117" spans="1:105" ht="14.25" customHeight="1" x14ac:dyDescent="0.15">
      <c r="A117" s="250"/>
      <c r="B117" s="250"/>
      <c r="C117" s="272" t="s">
        <v>65</v>
      </c>
      <c r="D117" s="279" t="str">
        <f>IF(D116="","","月")</f>
        <v/>
      </c>
      <c r="E117" s="279" t="str">
        <f>IF(E116="","","火")</f>
        <v/>
      </c>
      <c r="F117" s="279" t="str">
        <f>IF(F116="","","水")</f>
        <v/>
      </c>
      <c r="G117" s="279" t="str">
        <f>IF(G116="","","木")</f>
        <v/>
      </c>
      <c r="H117" s="279" t="str">
        <f>IF(H116="","","金")</f>
        <v/>
      </c>
      <c r="I117" s="279" t="str">
        <f>IF(I116="","","土")</f>
        <v/>
      </c>
      <c r="J117" s="279" t="str">
        <f>IF(J116="","","日")</f>
        <v/>
      </c>
      <c r="K117" s="392"/>
      <c r="L117" s="394"/>
      <c r="M117" s="388"/>
      <c r="N117" s="388"/>
      <c r="O117" s="397"/>
      <c r="P117" s="252"/>
      <c r="Q117" s="252">
        <f t="shared" si="139"/>
        <v>0</v>
      </c>
      <c r="R117" s="252">
        <f t="shared" si="140"/>
        <v>0</v>
      </c>
      <c r="S117" s="250"/>
      <c r="T117" s="272" t="s">
        <v>65</v>
      </c>
      <c r="U117" s="279" t="str">
        <f>IF(U116="","","月")</f>
        <v/>
      </c>
      <c r="V117" s="279" t="str">
        <f>IF(V116="","","火")</f>
        <v/>
      </c>
      <c r="W117" s="279" t="str">
        <f>IF(W116="","","水")</f>
        <v/>
      </c>
      <c r="X117" s="279" t="str">
        <f>IF(X116="","","木")</f>
        <v/>
      </c>
      <c r="Y117" s="279" t="str">
        <f>IF(Y116="","","金")</f>
        <v/>
      </c>
      <c r="Z117" s="279" t="str">
        <f>IF(Z116="","","土")</f>
        <v/>
      </c>
      <c r="AA117" s="279" t="str">
        <f>IF(AA116="","","日")</f>
        <v/>
      </c>
      <c r="AB117" s="392"/>
      <c r="AC117" s="394"/>
      <c r="AD117" s="388"/>
      <c r="AE117" s="388"/>
      <c r="AF117" s="397"/>
      <c r="AG117" s="250"/>
      <c r="AH117" s="290">
        <f t="shared" si="142"/>
        <v>0</v>
      </c>
      <c r="AI117" s="290">
        <f t="shared" si="143"/>
        <v>0</v>
      </c>
      <c r="AL117" s="272" t="s">
        <v>65</v>
      </c>
      <c r="AM117" s="279" t="str">
        <f>IF(AM116="","","月")</f>
        <v/>
      </c>
      <c r="AN117" s="279" t="str">
        <f>IF(AN116="","","火")</f>
        <v/>
      </c>
      <c r="AO117" s="279" t="str">
        <f>IF(AO116="","","水")</f>
        <v/>
      </c>
      <c r="AP117" s="279" t="str">
        <f>IF(AP116="","","木")</f>
        <v/>
      </c>
      <c r="AQ117" s="279" t="str">
        <f>IF(AQ116="","","金")</f>
        <v/>
      </c>
      <c r="AR117" s="279" t="str">
        <f>IF(AR116="","","土")</f>
        <v/>
      </c>
      <c r="AS117" s="279" t="str">
        <f>IF(AS116="","","日")</f>
        <v/>
      </c>
      <c r="AT117" s="392"/>
      <c r="AU117" s="394"/>
      <c r="AV117" s="388"/>
      <c r="AW117" s="388"/>
      <c r="AX117" s="397"/>
      <c r="AY117" s="250"/>
      <c r="AZ117" s="257">
        <f t="shared" si="144"/>
        <v>0</v>
      </c>
      <c r="BA117" s="257">
        <f t="shared" si="145"/>
        <v>0</v>
      </c>
      <c r="BC117" s="272" t="s">
        <v>65</v>
      </c>
      <c r="BD117" s="279" t="str">
        <f>IF(BD116="","","月")</f>
        <v/>
      </c>
      <c r="BE117" s="279" t="str">
        <f>IF(BE116="","","火")</f>
        <v/>
      </c>
      <c r="BF117" s="279" t="str">
        <f>IF(BF116="","","水")</f>
        <v/>
      </c>
      <c r="BG117" s="279" t="str">
        <f>IF(BG116="","","木")</f>
        <v/>
      </c>
      <c r="BH117" s="279" t="str">
        <f>IF(BH116="","","金")</f>
        <v/>
      </c>
      <c r="BI117" s="279" t="str">
        <f>IF(BI116="","","土")</f>
        <v/>
      </c>
      <c r="BJ117" s="279" t="str">
        <f>IF(BJ116="","","日")</f>
        <v/>
      </c>
      <c r="BK117" s="392"/>
      <c r="BL117" s="394"/>
      <c r="BM117" s="388"/>
      <c r="BN117" s="388"/>
      <c r="BO117" s="397"/>
      <c r="BP117" s="250"/>
      <c r="BQ117" s="257">
        <f t="shared" si="146"/>
        <v>0</v>
      </c>
      <c r="BR117" s="257">
        <f t="shared" si="147"/>
        <v>0</v>
      </c>
      <c r="BU117" s="272" t="s">
        <v>65</v>
      </c>
      <c r="BV117" s="279" t="str">
        <f>IF(BV116="","","月")</f>
        <v/>
      </c>
      <c r="BW117" s="279" t="str">
        <f>IF(BW116="","","火")</f>
        <v/>
      </c>
      <c r="BX117" s="279" t="str">
        <f>IF(BX116="","","水")</f>
        <v/>
      </c>
      <c r="BY117" s="279" t="str">
        <f>IF(BY116="","","木")</f>
        <v/>
      </c>
      <c r="BZ117" s="279" t="str">
        <f>IF(BZ116="","","金")</f>
        <v/>
      </c>
      <c r="CA117" s="279" t="str">
        <f>IF(CA116="","","土")</f>
        <v/>
      </c>
      <c r="CB117" s="279" t="str">
        <f>IF(CB116="","","日")</f>
        <v/>
      </c>
      <c r="CC117" s="392"/>
      <c r="CD117" s="394"/>
      <c r="CE117" s="388"/>
      <c r="CF117" s="388"/>
      <c r="CG117" s="397"/>
      <c r="CH117" s="250"/>
      <c r="CI117" s="257">
        <f t="shared" si="148"/>
        <v>0</v>
      </c>
      <c r="CJ117" s="257">
        <f t="shared" si="149"/>
        <v>0</v>
      </c>
      <c r="CK117" s="250"/>
      <c r="CL117" s="272" t="s">
        <v>65</v>
      </c>
      <c r="CM117" s="279" t="str">
        <f>IF(CM116="","","月")</f>
        <v/>
      </c>
      <c r="CN117" s="279" t="str">
        <f>IF(CN116="","","火")</f>
        <v/>
      </c>
      <c r="CO117" s="279" t="str">
        <f>IF(CO116="","","水")</f>
        <v/>
      </c>
      <c r="CP117" s="279" t="str">
        <f>IF(CP116="","","木")</f>
        <v/>
      </c>
      <c r="CQ117" s="279" t="str">
        <f>IF(CQ116="","","金")</f>
        <v/>
      </c>
      <c r="CR117" s="279" t="str">
        <f>IF(CR116="","","土")</f>
        <v/>
      </c>
      <c r="CS117" s="279" t="str">
        <f>IF(CS116="","","日")</f>
        <v/>
      </c>
      <c r="CT117" s="392"/>
      <c r="CU117" s="394"/>
      <c r="CV117" s="388"/>
      <c r="CW117" s="388"/>
      <c r="CX117" s="397"/>
      <c r="CZ117" s="255">
        <f t="shared" si="150"/>
        <v>0</v>
      </c>
      <c r="DA117" s="255">
        <f t="shared" si="151"/>
        <v>0</v>
      </c>
    </row>
    <row r="118" spans="1:105" ht="14.25" customHeight="1" x14ac:dyDescent="0.15">
      <c r="A118" s="250"/>
      <c r="B118" s="250"/>
      <c r="C118" s="379" t="s">
        <v>76</v>
      </c>
      <c r="D118" s="381"/>
      <c r="E118" s="371"/>
      <c r="F118" s="371"/>
      <c r="G118" s="371"/>
      <c r="H118" s="371"/>
      <c r="I118" s="371"/>
      <c r="J118" s="398"/>
      <c r="K118" s="373"/>
      <c r="L118" s="374"/>
      <c r="M118" s="374"/>
      <c r="N118" s="375"/>
      <c r="O118" s="383" t="e">
        <f>ROUND(AVERAGE(N120:N131),3)</f>
        <v>#DIV/0!</v>
      </c>
      <c r="P118" s="252"/>
      <c r="Q118" s="252">
        <f t="shared" si="139"/>
        <v>0</v>
      </c>
      <c r="R118" s="252">
        <f t="shared" si="140"/>
        <v>0</v>
      </c>
      <c r="S118" s="250"/>
      <c r="T118" s="379" t="s">
        <v>76</v>
      </c>
      <c r="U118" s="381"/>
      <c r="V118" s="371"/>
      <c r="W118" s="371"/>
      <c r="X118" s="371"/>
      <c r="Y118" s="371"/>
      <c r="Z118" s="371"/>
      <c r="AA118" s="398"/>
      <c r="AB118" s="373"/>
      <c r="AC118" s="374"/>
      <c r="AD118" s="374"/>
      <c r="AE118" s="375"/>
      <c r="AF118" s="383" t="e">
        <f>ROUND(AVERAGE(AE120:AE131),3)</f>
        <v>#DIV/0!</v>
      </c>
      <c r="AG118" s="250"/>
      <c r="AH118" s="290">
        <f t="shared" si="142"/>
        <v>0</v>
      </c>
      <c r="AI118" s="290">
        <f t="shared" si="143"/>
        <v>0</v>
      </c>
      <c r="AL118" s="379" t="s">
        <v>76</v>
      </c>
      <c r="AM118" s="381"/>
      <c r="AN118" s="371"/>
      <c r="AO118" s="371"/>
      <c r="AP118" s="371"/>
      <c r="AQ118" s="371"/>
      <c r="AR118" s="371"/>
      <c r="AS118" s="398"/>
      <c r="AT118" s="373"/>
      <c r="AU118" s="374"/>
      <c r="AV118" s="374"/>
      <c r="AW118" s="375"/>
      <c r="AX118" s="383" t="e">
        <f>ROUND(AVERAGE(AW120:AW131),3)</f>
        <v>#DIV/0!</v>
      </c>
      <c r="AY118" s="250"/>
      <c r="AZ118" s="257">
        <f t="shared" si="144"/>
        <v>0</v>
      </c>
      <c r="BA118" s="257">
        <f t="shared" si="145"/>
        <v>0</v>
      </c>
      <c r="BC118" s="379" t="s">
        <v>76</v>
      </c>
      <c r="BD118" s="381"/>
      <c r="BE118" s="371"/>
      <c r="BF118" s="371"/>
      <c r="BG118" s="371"/>
      <c r="BH118" s="371"/>
      <c r="BI118" s="371"/>
      <c r="BJ118" s="398"/>
      <c r="BK118" s="373"/>
      <c r="BL118" s="374"/>
      <c r="BM118" s="374"/>
      <c r="BN118" s="375"/>
      <c r="BO118" s="383" t="e">
        <f>ROUND(AVERAGE(BN120:BN131),3)</f>
        <v>#DIV/0!</v>
      </c>
      <c r="BP118" s="250"/>
      <c r="BQ118" s="257">
        <f t="shared" si="146"/>
        <v>0</v>
      </c>
      <c r="BR118" s="257">
        <f t="shared" si="147"/>
        <v>0</v>
      </c>
      <c r="BU118" s="379" t="s">
        <v>76</v>
      </c>
      <c r="BV118" s="381"/>
      <c r="BW118" s="371"/>
      <c r="BX118" s="371"/>
      <c r="BY118" s="371"/>
      <c r="BZ118" s="371"/>
      <c r="CA118" s="371"/>
      <c r="CB118" s="398"/>
      <c r="CC118" s="373"/>
      <c r="CD118" s="374"/>
      <c r="CE118" s="374"/>
      <c r="CF118" s="375"/>
      <c r="CG118" s="383" t="e">
        <f>ROUND(AVERAGE(CF120:CF131),3)</f>
        <v>#DIV/0!</v>
      </c>
      <c r="CH118" s="250"/>
      <c r="CI118" s="257">
        <f t="shared" si="148"/>
        <v>0</v>
      </c>
      <c r="CJ118" s="257">
        <f t="shared" si="149"/>
        <v>0</v>
      </c>
      <c r="CK118" s="250"/>
      <c r="CL118" s="379" t="s">
        <v>76</v>
      </c>
      <c r="CM118" s="381"/>
      <c r="CN118" s="371"/>
      <c r="CO118" s="371"/>
      <c r="CP118" s="371"/>
      <c r="CQ118" s="371"/>
      <c r="CR118" s="371"/>
      <c r="CS118" s="398"/>
      <c r="CT118" s="373"/>
      <c r="CU118" s="374"/>
      <c r="CV118" s="374"/>
      <c r="CW118" s="375"/>
      <c r="CX118" s="383" t="e">
        <f>ROUND(AVERAGE(CW120:CW131),3)</f>
        <v>#DIV/0!</v>
      </c>
      <c r="CZ118" s="255">
        <f t="shared" si="150"/>
        <v>0</v>
      </c>
      <c r="DA118" s="255">
        <f t="shared" si="151"/>
        <v>0</v>
      </c>
    </row>
    <row r="119" spans="1:105" ht="14.25" customHeight="1" x14ac:dyDescent="0.15">
      <c r="A119" s="250"/>
      <c r="B119" s="250"/>
      <c r="C119" s="380"/>
      <c r="D119" s="382"/>
      <c r="E119" s="372"/>
      <c r="F119" s="372"/>
      <c r="G119" s="372"/>
      <c r="H119" s="372"/>
      <c r="I119" s="372"/>
      <c r="J119" s="399"/>
      <c r="K119" s="376"/>
      <c r="L119" s="377"/>
      <c r="M119" s="377"/>
      <c r="N119" s="378"/>
      <c r="O119" s="384"/>
      <c r="P119" s="252"/>
      <c r="Q119" s="252" t="str">
        <f t="shared" si="139"/>
        <v/>
      </c>
      <c r="R119" s="252" t="str">
        <f t="shared" si="140"/>
        <v/>
      </c>
      <c r="S119" s="250"/>
      <c r="T119" s="380"/>
      <c r="U119" s="382"/>
      <c r="V119" s="372"/>
      <c r="W119" s="372"/>
      <c r="X119" s="372"/>
      <c r="Y119" s="372"/>
      <c r="Z119" s="372"/>
      <c r="AA119" s="399"/>
      <c r="AB119" s="376"/>
      <c r="AC119" s="377"/>
      <c r="AD119" s="377"/>
      <c r="AE119" s="378"/>
      <c r="AF119" s="384"/>
      <c r="AG119" s="250"/>
      <c r="AH119" s="290" t="str">
        <f t="shared" si="142"/>
        <v/>
      </c>
      <c r="AI119" s="290" t="str">
        <f t="shared" si="143"/>
        <v/>
      </c>
      <c r="AL119" s="380"/>
      <c r="AM119" s="382"/>
      <c r="AN119" s="372"/>
      <c r="AO119" s="372"/>
      <c r="AP119" s="372"/>
      <c r="AQ119" s="372"/>
      <c r="AR119" s="372"/>
      <c r="AS119" s="399"/>
      <c r="AT119" s="376"/>
      <c r="AU119" s="377"/>
      <c r="AV119" s="377"/>
      <c r="AW119" s="378"/>
      <c r="AX119" s="384"/>
      <c r="AY119" s="250"/>
      <c r="AZ119" s="257" t="str">
        <f t="shared" si="144"/>
        <v/>
      </c>
      <c r="BA119" s="257" t="str">
        <f t="shared" si="145"/>
        <v/>
      </c>
      <c r="BC119" s="380"/>
      <c r="BD119" s="382"/>
      <c r="BE119" s="372"/>
      <c r="BF119" s="372"/>
      <c r="BG119" s="372"/>
      <c r="BH119" s="372"/>
      <c r="BI119" s="372"/>
      <c r="BJ119" s="399"/>
      <c r="BK119" s="376"/>
      <c r="BL119" s="377"/>
      <c r="BM119" s="377"/>
      <c r="BN119" s="378"/>
      <c r="BO119" s="384"/>
      <c r="BP119" s="250"/>
      <c r="BQ119" s="257" t="str">
        <f t="shared" si="146"/>
        <v/>
      </c>
      <c r="BR119" s="257" t="str">
        <f t="shared" si="147"/>
        <v/>
      </c>
      <c r="BU119" s="380"/>
      <c r="BV119" s="382"/>
      <c r="BW119" s="372"/>
      <c r="BX119" s="372"/>
      <c r="BY119" s="372"/>
      <c r="BZ119" s="372"/>
      <c r="CA119" s="372"/>
      <c r="CB119" s="399"/>
      <c r="CC119" s="376"/>
      <c r="CD119" s="377"/>
      <c r="CE119" s="377"/>
      <c r="CF119" s="378"/>
      <c r="CG119" s="384"/>
      <c r="CH119" s="250"/>
      <c r="CI119" s="257" t="str">
        <f t="shared" si="148"/>
        <v/>
      </c>
      <c r="CJ119" s="257" t="str">
        <f t="shared" si="149"/>
        <v/>
      </c>
      <c r="CK119" s="250"/>
      <c r="CL119" s="380"/>
      <c r="CM119" s="382"/>
      <c r="CN119" s="372"/>
      <c r="CO119" s="372"/>
      <c r="CP119" s="372"/>
      <c r="CQ119" s="372"/>
      <c r="CR119" s="372"/>
      <c r="CS119" s="399"/>
      <c r="CT119" s="376"/>
      <c r="CU119" s="377"/>
      <c r="CV119" s="377"/>
      <c r="CW119" s="378"/>
      <c r="CX119" s="384"/>
      <c r="CZ119" s="255" t="str">
        <f t="shared" si="150"/>
        <v/>
      </c>
      <c r="DA119" s="255" t="str">
        <f t="shared" si="151"/>
        <v/>
      </c>
    </row>
    <row r="120" spans="1:105" ht="14.25" customHeight="1" x14ac:dyDescent="0.15">
      <c r="A120" s="250"/>
      <c r="B120" s="250"/>
      <c r="C120" s="281" t="s">
        <v>223</v>
      </c>
      <c r="D120" s="282"/>
      <c r="E120" s="283"/>
      <c r="F120" s="283"/>
      <c r="G120" s="283"/>
      <c r="H120" s="283"/>
      <c r="I120" s="283"/>
      <c r="J120" s="284"/>
      <c r="K120" s="285">
        <f>IF(C120="","",COUNT($D$116:$J$116)-L120)</f>
        <v>0</v>
      </c>
      <c r="L120" s="286">
        <f>IF(C120="","",Q120+R120)</f>
        <v>0</v>
      </c>
      <c r="M120" s="287">
        <f>IF(C120="","",COUNTIF(D120:J120,"休"))</f>
        <v>0</v>
      </c>
      <c r="N120" s="288" t="str">
        <f>IF(K120&lt;1,"対象外",IF(C120="","",IFERROR(ROUND(M120/K120,3),"")))</f>
        <v>対象外</v>
      </c>
      <c r="O120" s="384"/>
      <c r="P120" s="252"/>
      <c r="Q120" s="252">
        <f t="shared" si="139"/>
        <v>0</v>
      </c>
      <c r="R120" s="252">
        <f t="shared" si="140"/>
        <v>0</v>
      </c>
      <c r="S120" s="250"/>
      <c r="T120" s="281" t="s">
        <v>223</v>
      </c>
      <c r="U120" s="282"/>
      <c r="V120" s="283"/>
      <c r="W120" s="283"/>
      <c r="X120" s="283"/>
      <c r="Y120" s="283"/>
      <c r="Z120" s="283"/>
      <c r="AA120" s="284"/>
      <c r="AB120" s="285">
        <f>IF(T120="","",COUNT($U$116:$AA$116)-AC120)</f>
        <v>0</v>
      </c>
      <c r="AC120" s="286">
        <f>IF(T120="","",AH120+AI120)</f>
        <v>0</v>
      </c>
      <c r="AD120" s="287">
        <f>IF(T120="","",COUNTIF(U120:AA120,"休"))</f>
        <v>0</v>
      </c>
      <c r="AE120" s="288" t="str">
        <f>IF(AB120&lt;1,"対象外",IF(T120="","",IFERROR(ROUND(AD120/AB120,3),"")))</f>
        <v>対象外</v>
      </c>
      <c r="AF120" s="384"/>
      <c r="AG120" s="289"/>
      <c r="AH120" s="290">
        <f t="shared" si="142"/>
        <v>0</v>
      </c>
      <c r="AI120" s="290">
        <f t="shared" si="143"/>
        <v>0</v>
      </c>
      <c r="AL120" s="281" t="s">
        <v>223</v>
      </c>
      <c r="AM120" s="282"/>
      <c r="AN120" s="283"/>
      <c r="AO120" s="283"/>
      <c r="AP120" s="283"/>
      <c r="AQ120" s="283"/>
      <c r="AR120" s="283"/>
      <c r="AS120" s="284"/>
      <c r="AT120" s="285">
        <f>IF(AL120="","",COUNT($AM$116:$AS$116)-AU120)</f>
        <v>0</v>
      </c>
      <c r="AU120" s="286">
        <f>IF(AL120="","",AZ120+BA120)</f>
        <v>0</v>
      </c>
      <c r="AV120" s="287">
        <f>IF(AL120="","",COUNTIF(AM120:AS120,"休"))</f>
        <v>0</v>
      </c>
      <c r="AW120" s="288" t="str">
        <f>IF(AT120&lt;7,"対象外",IF(AL120="","",IFERROR(ROUND(AV120/AT120,3),"")))</f>
        <v>対象外</v>
      </c>
      <c r="AX120" s="384"/>
      <c r="AY120" s="289"/>
      <c r="AZ120" s="257">
        <f t="shared" si="144"/>
        <v>0</v>
      </c>
      <c r="BA120" s="257">
        <f t="shared" si="145"/>
        <v>0</v>
      </c>
      <c r="BC120" s="281" t="s">
        <v>223</v>
      </c>
      <c r="BD120" s="282"/>
      <c r="BE120" s="283"/>
      <c r="BF120" s="283"/>
      <c r="BG120" s="283"/>
      <c r="BH120" s="283"/>
      <c r="BI120" s="283"/>
      <c r="BJ120" s="284"/>
      <c r="BK120" s="285">
        <f>IF(BC120="","",COUNT($BD$116:$BJ$116)-BL120)</f>
        <v>0</v>
      </c>
      <c r="BL120" s="286">
        <f>IF(BC120="","",BQ120+BR120)</f>
        <v>0</v>
      </c>
      <c r="BM120" s="287">
        <f>IF(BC120="","",COUNTIF(BD120:BJ120,"休"))</f>
        <v>0</v>
      </c>
      <c r="BN120" s="288" t="str">
        <f>IF(BK120&lt;7,"対象外",IF(BC120="","",IFERROR(ROUND(BM120/BK120,3),"")))</f>
        <v>対象外</v>
      </c>
      <c r="BO120" s="384"/>
      <c r="BP120" s="289"/>
      <c r="BQ120" s="257">
        <f t="shared" si="146"/>
        <v>0</v>
      </c>
      <c r="BR120" s="257">
        <f t="shared" si="147"/>
        <v>0</v>
      </c>
      <c r="BU120" s="281" t="s">
        <v>223</v>
      </c>
      <c r="BV120" s="282"/>
      <c r="BW120" s="283"/>
      <c r="BX120" s="283"/>
      <c r="BY120" s="283"/>
      <c r="BZ120" s="283"/>
      <c r="CA120" s="283"/>
      <c r="CB120" s="284"/>
      <c r="CC120" s="285">
        <f>IF(BU120="","",COUNT($BV$116:$CB$116)-CD120)</f>
        <v>0</v>
      </c>
      <c r="CD120" s="286">
        <f>IF(BU120="","",CI120+CJ120)</f>
        <v>0</v>
      </c>
      <c r="CE120" s="287">
        <f>IF(BU120="","",COUNTIF(BV120:CB120,"休"))</f>
        <v>0</v>
      </c>
      <c r="CF120" s="288" t="str">
        <f>IF(CC120&lt;7,"対象外",IF(BU120="","",IFERROR(ROUND(CE120/CC120,3),"")))</f>
        <v>対象外</v>
      </c>
      <c r="CG120" s="384"/>
      <c r="CH120" s="289"/>
      <c r="CI120" s="257">
        <f t="shared" si="148"/>
        <v>0</v>
      </c>
      <c r="CJ120" s="257">
        <f t="shared" si="149"/>
        <v>0</v>
      </c>
      <c r="CK120" s="289"/>
      <c r="CL120" s="281" t="s">
        <v>223</v>
      </c>
      <c r="CM120" s="282"/>
      <c r="CN120" s="283"/>
      <c r="CO120" s="283"/>
      <c r="CP120" s="283"/>
      <c r="CQ120" s="283"/>
      <c r="CR120" s="283"/>
      <c r="CS120" s="284"/>
      <c r="CT120" s="285">
        <f>IF(CL120="","",COUNT($CM$116:$CS$116)-CU120)</f>
        <v>0</v>
      </c>
      <c r="CU120" s="286">
        <f>IF(CL120="","",CZ120+DA120)</f>
        <v>0</v>
      </c>
      <c r="CV120" s="287">
        <f>IF(CL120="","",COUNTIF(CM120:CS120,"休"))</f>
        <v>0</v>
      </c>
      <c r="CW120" s="288" t="str">
        <f>IF(CT120&lt;7,"対象外",IF(CL120="","",IFERROR(ROUND(CV120/CT120,3),"")))</f>
        <v>対象外</v>
      </c>
      <c r="CX120" s="384"/>
      <c r="CY120" s="289"/>
      <c r="CZ120" s="255">
        <f t="shared" si="150"/>
        <v>0</v>
      </c>
      <c r="DA120" s="255">
        <f t="shared" si="151"/>
        <v>0</v>
      </c>
    </row>
    <row r="121" spans="1:105" ht="14.25" customHeight="1" x14ac:dyDescent="0.15">
      <c r="A121" s="250"/>
      <c r="B121" s="250"/>
      <c r="C121" s="281" t="s">
        <v>224</v>
      </c>
      <c r="D121" s="282"/>
      <c r="E121" s="283"/>
      <c r="F121" s="283"/>
      <c r="G121" s="283"/>
      <c r="H121" s="283"/>
      <c r="I121" s="283"/>
      <c r="J121" s="284"/>
      <c r="K121" s="285">
        <f>IF(C121="","",COUNT($D$116:$J$116)-L121)</f>
        <v>0</v>
      </c>
      <c r="L121" s="286">
        <f t="shared" ref="L121:L123" si="224">IF(C121="","",Q121+R121)</f>
        <v>0</v>
      </c>
      <c r="M121" s="287">
        <f t="shared" ref="M121:M123" si="225">IF(C121="","",COUNTIF(D121:J121,"休"))</f>
        <v>0</v>
      </c>
      <c r="N121" s="288" t="str">
        <f t="shared" ref="N121:N123" si="226">IF(K121&lt;1,"対象外",IF(C121="","",IFERROR(ROUND(M121/K121,3),"")))</f>
        <v>対象外</v>
      </c>
      <c r="O121" s="384"/>
      <c r="P121" s="252"/>
      <c r="Q121" s="252">
        <f t="shared" si="139"/>
        <v>0</v>
      </c>
      <c r="R121" s="252">
        <f t="shared" si="140"/>
        <v>0</v>
      </c>
      <c r="S121" s="250"/>
      <c r="T121" s="281" t="s">
        <v>224</v>
      </c>
      <c r="U121" s="282"/>
      <c r="V121" s="283"/>
      <c r="W121" s="283"/>
      <c r="X121" s="283"/>
      <c r="Y121" s="283"/>
      <c r="Z121" s="283"/>
      <c r="AA121" s="284"/>
      <c r="AB121" s="285">
        <f>IF(T121="","",COUNT($U$116:$AA$116)-AC121)</f>
        <v>0</v>
      </c>
      <c r="AC121" s="286">
        <f>IF(T121="","",AH121+AI121)</f>
        <v>0</v>
      </c>
      <c r="AD121" s="287">
        <f t="shared" ref="AD121:AD123" si="227">IF(T121="","",COUNTIF(U121:AA121,"休"))</f>
        <v>0</v>
      </c>
      <c r="AE121" s="288" t="str">
        <f>IF(AB121&lt;1,"対象外",IF(T121="","",IFERROR(ROUND(AD121/AB121,3),"")))</f>
        <v>対象外</v>
      </c>
      <c r="AF121" s="384"/>
      <c r="AG121" s="250"/>
      <c r="AH121" s="290">
        <f t="shared" si="142"/>
        <v>0</v>
      </c>
      <c r="AI121" s="290">
        <f t="shared" si="143"/>
        <v>0</v>
      </c>
      <c r="AL121" s="281" t="s">
        <v>224</v>
      </c>
      <c r="AM121" s="282"/>
      <c r="AN121" s="283"/>
      <c r="AO121" s="283"/>
      <c r="AP121" s="283"/>
      <c r="AQ121" s="283"/>
      <c r="AR121" s="283"/>
      <c r="AS121" s="284"/>
      <c r="AT121" s="285">
        <f>IF(AL121="","",COUNT($AM$116:$AS$116)-AU121)</f>
        <v>0</v>
      </c>
      <c r="AU121" s="286">
        <f>IF(AL121="","",AZ121+BA121)</f>
        <v>0</v>
      </c>
      <c r="AV121" s="287">
        <f t="shared" ref="AV121:AV123" si="228">IF(AL121="","",COUNTIF(AM121:AS121,"休"))</f>
        <v>0</v>
      </c>
      <c r="AW121" s="288" t="str">
        <f>IF(AT121&lt;7,"対象外",IF(AL121="","",IFERROR(ROUND(AV121/AT121,3),"")))</f>
        <v>対象外</v>
      </c>
      <c r="AX121" s="384"/>
      <c r="AY121" s="250"/>
      <c r="AZ121" s="257">
        <f t="shared" si="144"/>
        <v>0</v>
      </c>
      <c r="BA121" s="257">
        <f t="shared" si="145"/>
        <v>0</v>
      </c>
      <c r="BC121" s="281" t="s">
        <v>224</v>
      </c>
      <c r="BD121" s="282"/>
      <c r="BE121" s="283"/>
      <c r="BF121" s="283"/>
      <c r="BG121" s="283"/>
      <c r="BH121" s="283"/>
      <c r="BI121" s="283"/>
      <c r="BJ121" s="284"/>
      <c r="BK121" s="285">
        <f>IF(BC121="","",COUNT($BD$116:$BJ$116)-BL121)</f>
        <v>0</v>
      </c>
      <c r="BL121" s="286">
        <f>IF(BC121="","",BQ121+BR121)</f>
        <v>0</v>
      </c>
      <c r="BM121" s="287">
        <f t="shared" ref="BM121:BM123" si="229">IF(BC121="","",COUNTIF(BD121:BJ121,"休"))</f>
        <v>0</v>
      </c>
      <c r="BN121" s="288" t="str">
        <f>IF(BK121&lt;7,"対象外",IF(BC121="","",IFERROR(ROUND(BM121/BK121,3),"")))</f>
        <v>対象外</v>
      </c>
      <c r="BO121" s="384"/>
      <c r="BP121" s="250"/>
      <c r="BQ121" s="257">
        <f t="shared" si="146"/>
        <v>0</v>
      </c>
      <c r="BR121" s="257">
        <f t="shared" si="147"/>
        <v>0</v>
      </c>
      <c r="BU121" s="281" t="s">
        <v>224</v>
      </c>
      <c r="BV121" s="282"/>
      <c r="BW121" s="283"/>
      <c r="BX121" s="283"/>
      <c r="BY121" s="283"/>
      <c r="BZ121" s="283"/>
      <c r="CA121" s="283"/>
      <c r="CB121" s="284"/>
      <c r="CC121" s="285">
        <f>IF(BU121="","",COUNT($BV$116:$CB$116)-CD121)</f>
        <v>0</v>
      </c>
      <c r="CD121" s="286">
        <f>IF(BU121="","",CI121+CJ121)</f>
        <v>0</v>
      </c>
      <c r="CE121" s="287">
        <f t="shared" ref="CE121:CE122" si="230">IF(BU121="","",COUNTIF(BV121:CB121,"休"))</f>
        <v>0</v>
      </c>
      <c r="CF121" s="288" t="str">
        <f>IF(CC121&lt;7,"対象外",IF(BU121="","",IFERROR(ROUND(CE121/CC121,3),"")))</f>
        <v>対象外</v>
      </c>
      <c r="CG121" s="384"/>
      <c r="CH121" s="250"/>
      <c r="CI121" s="257">
        <f t="shared" si="148"/>
        <v>0</v>
      </c>
      <c r="CJ121" s="257">
        <f t="shared" si="149"/>
        <v>0</v>
      </c>
      <c r="CK121" s="250"/>
      <c r="CL121" s="281" t="s">
        <v>224</v>
      </c>
      <c r="CM121" s="282"/>
      <c r="CN121" s="283"/>
      <c r="CO121" s="283"/>
      <c r="CP121" s="283"/>
      <c r="CQ121" s="283"/>
      <c r="CR121" s="283"/>
      <c r="CS121" s="284"/>
      <c r="CT121" s="285">
        <f>IF(CL121="","",COUNT($CM$116:$CS$116)-CU121)</f>
        <v>0</v>
      </c>
      <c r="CU121" s="286">
        <f>IF(CL121="","",CZ121+DA121)</f>
        <v>0</v>
      </c>
      <c r="CV121" s="287">
        <f t="shared" ref="CV121:CV123" si="231">IF(CL121="","",COUNTIF(CM121:CS121,"休"))</f>
        <v>0</v>
      </c>
      <c r="CW121" s="288" t="str">
        <f>IF(CT121&lt;7,"対象外",IF(CL121="","",IFERROR(ROUND(CV121/CT121,3),"")))</f>
        <v>対象外</v>
      </c>
      <c r="CX121" s="384"/>
      <c r="CZ121" s="255">
        <f t="shared" si="150"/>
        <v>0</v>
      </c>
      <c r="DA121" s="255">
        <f t="shared" si="151"/>
        <v>0</v>
      </c>
    </row>
    <row r="122" spans="1:105" ht="14.25" customHeight="1" x14ac:dyDescent="0.15">
      <c r="A122" s="250"/>
      <c r="B122" s="250"/>
      <c r="C122" s="281" t="s">
        <v>225</v>
      </c>
      <c r="D122" s="282"/>
      <c r="E122" s="283"/>
      <c r="F122" s="283"/>
      <c r="G122" s="283"/>
      <c r="H122" s="283"/>
      <c r="I122" s="283"/>
      <c r="J122" s="284"/>
      <c r="K122" s="285">
        <f>IF(C122="","",COUNT($D$116:$J$116)-L122)</f>
        <v>0</v>
      </c>
      <c r="L122" s="286">
        <f t="shared" si="224"/>
        <v>0</v>
      </c>
      <c r="M122" s="287">
        <f t="shared" si="225"/>
        <v>0</v>
      </c>
      <c r="N122" s="288" t="str">
        <f t="shared" si="226"/>
        <v>対象外</v>
      </c>
      <c r="O122" s="384"/>
      <c r="P122" s="252"/>
      <c r="Q122" s="252">
        <f t="shared" si="139"/>
        <v>0</v>
      </c>
      <c r="R122" s="252">
        <f t="shared" si="140"/>
        <v>0</v>
      </c>
      <c r="S122" s="250"/>
      <c r="T122" s="281" t="s">
        <v>225</v>
      </c>
      <c r="U122" s="282"/>
      <c r="V122" s="283"/>
      <c r="W122" s="283"/>
      <c r="X122" s="283"/>
      <c r="Y122" s="283"/>
      <c r="Z122" s="283"/>
      <c r="AA122" s="284"/>
      <c r="AB122" s="285">
        <f>IF(T122="","",COUNT($U$116:$AA$116)-AC122)</f>
        <v>0</v>
      </c>
      <c r="AC122" s="286">
        <f>IF(T122="","",AH122+AI122)</f>
        <v>0</v>
      </c>
      <c r="AD122" s="287">
        <f t="shared" si="227"/>
        <v>0</v>
      </c>
      <c r="AE122" s="288" t="str">
        <f>IF(AB122&lt;1,"対象外",IF(T122="","",IFERROR(ROUND(AD122/AB122,3),"")))</f>
        <v>対象外</v>
      </c>
      <c r="AF122" s="384"/>
      <c r="AG122" s="289"/>
      <c r="AH122" s="290">
        <f t="shared" si="142"/>
        <v>0</v>
      </c>
      <c r="AI122" s="290">
        <f t="shared" si="143"/>
        <v>0</v>
      </c>
      <c r="AL122" s="281" t="s">
        <v>225</v>
      </c>
      <c r="AM122" s="282"/>
      <c r="AN122" s="283"/>
      <c r="AO122" s="283"/>
      <c r="AP122" s="283"/>
      <c r="AQ122" s="283"/>
      <c r="AR122" s="283"/>
      <c r="AS122" s="284"/>
      <c r="AT122" s="285">
        <f>IF(AL122="","",COUNT($AM$116:$AS$116)-AU122)</f>
        <v>0</v>
      </c>
      <c r="AU122" s="286">
        <f>IF(AL122="","",AZ122+BA122)</f>
        <v>0</v>
      </c>
      <c r="AV122" s="287">
        <f t="shared" si="228"/>
        <v>0</v>
      </c>
      <c r="AW122" s="288" t="str">
        <f>IF(AT122&lt;7,"対象外",IF(AL122="","",IFERROR(ROUND(AV122/AT122,3),"")))</f>
        <v>対象外</v>
      </c>
      <c r="AX122" s="384"/>
      <c r="AY122" s="289"/>
      <c r="AZ122" s="257">
        <f t="shared" si="144"/>
        <v>0</v>
      </c>
      <c r="BA122" s="257">
        <f t="shared" si="145"/>
        <v>0</v>
      </c>
      <c r="BC122" s="281" t="s">
        <v>225</v>
      </c>
      <c r="BD122" s="282"/>
      <c r="BE122" s="283"/>
      <c r="BF122" s="283"/>
      <c r="BG122" s="283"/>
      <c r="BH122" s="283"/>
      <c r="BI122" s="283"/>
      <c r="BJ122" s="284"/>
      <c r="BK122" s="285">
        <f>IF(BC122="","",COUNT($BD$116:$BJ$116)-BL122)</f>
        <v>0</v>
      </c>
      <c r="BL122" s="286">
        <f>IF(BC122="","",BQ122+BR122)</f>
        <v>0</v>
      </c>
      <c r="BM122" s="287">
        <f t="shared" si="229"/>
        <v>0</v>
      </c>
      <c r="BN122" s="288" t="str">
        <f>IF(BK122&lt;7,"対象外",IF(BC122="","",IFERROR(ROUND(BM122/BK122,3),"")))</f>
        <v>対象外</v>
      </c>
      <c r="BO122" s="384"/>
      <c r="BP122" s="289"/>
      <c r="BQ122" s="257">
        <f t="shared" si="146"/>
        <v>0</v>
      </c>
      <c r="BR122" s="257">
        <f t="shared" si="147"/>
        <v>0</v>
      </c>
      <c r="BU122" s="281" t="s">
        <v>225</v>
      </c>
      <c r="BV122" s="282"/>
      <c r="BW122" s="283"/>
      <c r="BX122" s="283"/>
      <c r="BY122" s="283"/>
      <c r="BZ122" s="283"/>
      <c r="CA122" s="283"/>
      <c r="CB122" s="284"/>
      <c r="CC122" s="285">
        <f>IF(BU122="","",COUNT($BV$116:$CB$116)-CD122)</f>
        <v>0</v>
      </c>
      <c r="CD122" s="286">
        <f>IF(BU122="","",CI122+CJ122)</f>
        <v>0</v>
      </c>
      <c r="CE122" s="287">
        <f t="shared" si="230"/>
        <v>0</v>
      </c>
      <c r="CF122" s="288" t="str">
        <f>IF(CC122&lt;7,"対象外",IF(BU122="","",IFERROR(ROUND(CE122/CC122,3),"")))</f>
        <v>対象外</v>
      </c>
      <c r="CG122" s="384"/>
      <c r="CH122" s="289"/>
      <c r="CI122" s="257">
        <f t="shared" si="148"/>
        <v>0</v>
      </c>
      <c r="CJ122" s="257">
        <f t="shared" si="149"/>
        <v>0</v>
      </c>
      <c r="CK122" s="289"/>
      <c r="CL122" s="281" t="s">
        <v>225</v>
      </c>
      <c r="CM122" s="282"/>
      <c r="CN122" s="283"/>
      <c r="CO122" s="283"/>
      <c r="CP122" s="283"/>
      <c r="CQ122" s="283"/>
      <c r="CR122" s="283"/>
      <c r="CS122" s="284"/>
      <c r="CT122" s="285">
        <f>IF(CL122="","",COUNT($CM$116:$CS$116)-CU122)</f>
        <v>0</v>
      </c>
      <c r="CU122" s="286">
        <f>IF(CL122="","",CZ122+DA122)</f>
        <v>0</v>
      </c>
      <c r="CV122" s="287">
        <f t="shared" si="231"/>
        <v>0</v>
      </c>
      <c r="CW122" s="288" t="str">
        <f>IF(CT122&lt;7,"対象外",IF(CL122="","",IFERROR(ROUND(CV122/CT122,3),"")))</f>
        <v>対象外</v>
      </c>
      <c r="CX122" s="384"/>
      <c r="CY122" s="289"/>
      <c r="CZ122" s="255">
        <f t="shared" si="150"/>
        <v>0</v>
      </c>
      <c r="DA122" s="255">
        <f t="shared" si="151"/>
        <v>0</v>
      </c>
    </row>
    <row r="123" spans="1:105" ht="14.25" customHeight="1" x14ac:dyDescent="0.15">
      <c r="A123" s="250"/>
      <c r="B123" s="250"/>
      <c r="C123" s="291" t="s">
        <v>226</v>
      </c>
      <c r="D123" s="292"/>
      <c r="E123" s="293"/>
      <c r="F123" s="293"/>
      <c r="G123" s="293"/>
      <c r="H123" s="293"/>
      <c r="I123" s="293"/>
      <c r="J123" s="294"/>
      <c r="K123" s="285">
        <f>IF(C123="","",COUNT($D$116:$J$116)-L123)</f>
        <v>0</v>
      </c>
      <c r="L123" s="295">
        <f t="shared" si="224"/>
        <v>0</v>
      </c>
      <c r="M123" s="296">
        <f t="shared" si="225"/>
        <v>0</v>
      </c>
      <c r="N123" s="288" t="str">
        <f t="shared" si="226"/>
        <v>対象外</v>
      </c>
      <c r="O123" s="384"/>
      <c r="P123" s="252"/>
      <c r="Q123" s="252">
        <f t="shared" si="139"/>
        <v>0</v>
      </c>
      <c r="R123" s="252">
        <f t="shared" si="140"/>
        <v>0</v>
      </c>
      <c r="S123" s="250"/>
      <c r="T123" s="291" t="s">
        <v>226</v>
      </c>
      <c r="U123" s="292"/>
      <c r="V123" s="293"/>
      <c r="W123" s="293"/>
      <c r="X123" s="293"/>
      <c r="Y123" s="293"/>
      <c r="Z123" s="293"/>
      <c r="AA123" s="294"/>
      <c r="AB123" s="292">
        <f>IF(T123="","",COUNT($U$116:$AA$116)-AC123)</f>
        <v>0</v>
      </c>
      <c r="AC123" s="295">
        <f>IF(T123="","",AH123+AI123)</f>
        <v>0</v>
      </c>
      <c r="AD123" s="296">
        <f t="shared" si="227"/>
        <v>0</v>
      </c>
      <c r="AE123" s="297" t="str">
        <f>IF(AB123&lt;1,"対象外",IF(T123="","",IFERROR(ROUND(AD123/AB123,3),"")))</f>
        <v>対象外</v>
      </c>
      <c r="AF123" s="384"/>
      <c r="AG123" s="250"/>
      <c r="AH123" s="290">
        <f t="shared" si="142"/>
        <v>0</v>
      </c>
      <c r="AI123" s="290">
        <f t="shared" si="143"/>
        <v>0</v>
      </c>
      <c r="AL123" s="291" t="s">
        <v>226</v>
      </c>
      <c r="AM123" s="292"/>
      <c r="AN123" s="293"/>
      <c r="AO123" s="293"/>
      <c r="AP123" s="293"/>
      <c r="AQ123" s="293"/>
      <c r="AR123" s="293"/>
      <c r="AS123" s="294"/>
      <c r="AT123" s="292">
        <f>IF(AL123="","",COUNT($AM$116:$AS$116)-AU123)</f>
        <v>0</v>
      </c>
      <c r="AU123" s="295">
        <f>IF(AL123="","",AZ123+BA123)</f>
        <v>0</v>
      </c>
      <c r="AV123" s="296">
        <f t="shared" si="228"/>
        <v>0</v>
      </c>
      <c r="AW123" s="297" t="str">
        <f>IF(AT123&lt;7,"対象外",IF(AL123="","",IFERROR(ROUND(AV123/AT123,3),"")))</f>
        <v>対象外</v>
      </c>
      <c r="AX123" s="384"/>
      <c r="AY123" s="250"/>
      <c r="AZ123" s="257">
        <f t="shared" si="144"/>
        <v>0</v>
      </c>
      <c r="BA123" s="257">
        <f t="shared" si="145"/>
        <v>0</v>
      </c>
      <c r="BC123" s="291" t="s">
        <v>226</v>
      </c>
      <c r="BD123" s="292"/>
      <c r="BE123" s="293"/>
      <c r="BF123" s="293"/>
      <c r="BG123" s="293"/>
      <c r="BH123" s="293"/>
      <c r="BI123" s="293"/>
      <c r="BJ123" s="294"/>
      <c r="BK123" s="292">
        <f>IF(BC123="","",COUNT($BD$116:$BJ$116)-BL123)</f>
        <v>0</v>
      </c>
      <c r="BL123" s="295">
        <f>IF(BC123="","",BQ123+BR123)</f>
        <v>0</v>
      </c>
      <c r="BM123" s="296">
        <f t="shared" si="229"/>
        <v>0</v>
      </c>
      <c r="BN123" s="297" t="str">
        <f>IF(BK123&lt;7,"対象外",IF(BC123="","",IFERROR(ROUND(BM123/BK123,3),"")))</f>
        <v>対象外</v>
      </c>
      <c r="BO123" s="384"/>
      <c r="BP123" s="250"/>
      <c r="BQ123" s="257">
        <f t="shared" si="146"/>
        <v>0</v>
      </c>
      <c r="BR123" s="257">
        <f t="shared" si="147"/>
        <v>0</v>
      </c>
      <c r="BU123" s="291" t="s">
        <v>226</v>
      </c>
      <c r="BV123" s="292"/>
      <c r="BW123" s="293"/>
      <c r="BX123" s="293"/>
      <c r="BY123" s="293"/>
      <c r="BZ123" s="293"/>
      <c r="CA123" s="293"/>
      <c r="CB123" s="294"/>
      <c r="CC123" s="292">
        <f>IF(BU123="","",COUNT($BV$116:$CB$116)-CD123)</f>
        <v>0</v>
      </c>
      <c r="CD123" s="295">
        <f>IF(BU123="","",CI123+CJ123)</f>
        <v>0</v>
      </c>
      <c r="CE123" s="296">
        <f>IF(BU123="","",COUNTIF(BV123:CB123,"休"))</f>
        <v>0</v>
      </c>
      <c r="CF123" s="297" t="str">
        <f>IF(CC123&lt;7,"対象外",IF(BU123="","",IFERROR(ROUND(CE123/CC123,3),"")))</f>
        <v>対象外</v>
      </c>
      <c r="CG123" s="384"/>
      <c r="CH123" s="250"/>
      <c r="CI123" s="257">
        <f t="shared" si="148"/>
        <v>0</v>
      </c>
      <c r="CJ123" s="257">
        <f t="shared" si="149"/>
        <v>0</v>
      </c>
      <c r="CK123" s="250"/>
      <c r="CL123" s="291" t="s">
        <v>226</v>
      </c>
      <c r="CM123" s="292"/>
      <c r="CN123" s="293"/>
      <c r="CO123" s="293"/>
      <c r="CP123" s="293"/>
      <c r="CQ123" s="293"/>
      <c r="CR123" s="293"/>
      <c r="CS123" s="294"/>
      <c r="CT123" s="292">
        <f>IF(CL123="","",COUNT($CM$116:$CS$116)-CU123)</f>
        <v>0</v>
      </c>
      <c r="CU123" s="295">
        <f>IF(CL123="","",CZ123+DA123)</f>
        <v>0</v>
      </c>
      <c r="CV123" s="296">
        <f t="shared" si="231"/>
        <v>0</v>
      </c>
      <c r="CW123" s="297" t="str">
        <f>IF(CT123&lt;7,"対象外",IF(CL123="","",IFERROR(ROUND(CV123/CT123,3),"")))</f>
        <v>対象外</v>
      </c>
      <c r="CX123" s="384"/>
      <c r="CZ123" s="255">
        <f t="shared" si="150"/>
        <v>0</v>
      </c>
      <c r="DA123" s="255">
        <f t="shared" si="151"/>
        <v>0</v>
      </c>
    </row>
    <row r="124" spans="1:105" ht="14.25" customHeight="1" x14ac:dyDescent="0.15">
      <c r="A124" s="250"/>
      <c r="B124" s="250"/>
      <c r="C124" s="379" t="s">
        <v>78</v>
      </c>
      <c r="D124" s="381"/>
      <c r="E124" s="371"/>
      <c r="F124" s="371"/>
      <c r="G124" s="371"/>
      <c r="H124" s="371"/>
      <c r="I124" s="371"/>
      <c r="J124" s="398"/>
      <c r="K124" s="373"/>
      <c r="L124" s="374"/>
      <c r="M124" s="374"/>
      <c r="N124" s="375"/>
      <c r="O124" s="384"/>
      <c r="P124" s="252"/>
      <c r="Q124" s="252">
        <f t="shared" si="139"/>
        <v>0</v>
      </c>
      <c r="R124" s="252">
        <f t="shared" si="140"/>
        <v>0</v>
      </c>
      <c r="S124" s="250"/>
      <c r="T124" s="379" t="s">
        <v>78</v>
      </c>
      <c r="U124" s="381"/>
      <c r="V124" s="371"/>
      <c r="W124" s="371"/>
      <c r="X124" s="371"/>
      <c r="Y124" s="371"/>
      <c r="Z124" s="371"/>
      <c r="AA124" s="398"/>
      <c r="AB124" s="373"/>
      <c r="AC124" s="374"/>
      <c r="AD124" s="374"/>
      <c r="AE124" s="375"/>
      <c r="AF124" s="384"/>
      <c r="AG124" s="250"/>
      <c r="AH124" s="290">
        <f t="shared" si="142"/>
        <v>0</v>
      </c>
      <c r="AI124" s="290">
        <f t="shared" si="143"/>
        <v>0</v>
      </c>
      <c r="AL124" s="379" t="s">
        <v>78</v>
      </c>
      <c r="AM124" s="381"/>
      <c r="AN124" s="371"/>
      <c r="AO124" s="371"/>
      <c r="AP124" s="371"/>
      <c r="AQ124" s="371"/>
      <c r="AR124" s="371"/>
      <c r="AS124" s="398"/>
      <c r="AT124" s="373"/>
      <c r="AU124" s="374"/>
      <c r="AV124" s="374"/>
      <c r="AW124" s="375"/>
      <c r="AX124" s="384"/>
      <c r="AY124" s="250"/>
      <c r="AZ124" s="257">
        <f t="shared" si="144"/>
        <v>0</v>
      </c>
      <c r="BA124" s="257">
        <f t="shared" si="145"/>
        <v>0</v>
      </c>
      <c r="BC124" s="379" t="s">
        <v>78</v>
      </c>
      <c r="BD124" s="381"/>
      <c r="BE124" s="371"/>
      <c r="BF124" s="371"/>
      <c r="BG124" s="371"/>
      <c r="BH124" s="371"/>
      <c r="BI124" s="371"/>
      <c r="BJ124" s="398"/>
      <c r="BK124" s="373"/>
      <c r="BL124" s="374"/>
      <c r="BM124" s="374"/>
      <c r="BN124" s="375"/>
      <c r="BO124" s="384"/>
      <c r="BP124" s="250"/>
      <c r="BQ124" s="257">
        <f t="shared" si="146"/>
        <v>0</v>
      </c>
      <c r="BR124" s="257">
        <f t="shared" si="147"/>
        <v>0</v>
      </c>
      <c r="BU124" s="379" t="s">
        <v>78</v>
      </c>
      <c r="BV124" s="381"/>
      <c r="BW124" s="371"/>
      <c r="BX124" s="371"/>
      <c r="BY124" s="371"/>
      <c r="BZ124" s="371"/>
      <c r="CA124" s="371"/>
      <c r="CB124" s="398"/>
      <c r="CC124" s="373"/>
      <c r="CD124" s="374"/>
      <c r="CE124" s="374"/>
      <c r="CF124" s="375"/>
      <c r="CG124" s="384"/>
      <c r="CH124" s="250"/>
      <c r="CI124" s="257">
        <f t="shared" si="148"/>
        <v>0</v>
      </c>
      <c r="CJ124" s="257">
        <f t="shared" si="149"/>
        <v>0</v>
      </c>
      <c r="CK124" s="250"/>
      <c r="CL124" s="379" t="s">
        <v>78</v>
      </c>
      <c r="CM124" s="381"/>
      <c r="CN124" s="371"/>
      <c r="CO124" s="371"/>
      <c r="CP124" s="371"/>
      <c r="CQ124" s="371"/>
      <c r="CR124" s="371"/>
      <c r="CS124" s="398"/>
      <c r="CT124" s="373"/>
      <c r="CU124" s="374"/>
      <c r="CV124" s="374"/>
      <c r="CW124" s="375"/>
      <c r="CX124" s="384"/>
      <c r="CZ124" s="255">
        <f t="shared" si="150"/>
        <v>0</v>
      </c>
      <c r="DA124" s="255">
        <f t="shared" si="151"/>
        <v>0</v>
      </c>
    </row>
    <row r="125" spans="1:105" ht="14.25" customHeight="1" x14ac:dyDescent="0.15">
      <c r="A125" s="250"/>
      <c r="B125" s="250"/>
      <c r="C125" s="380"/>
      <c r="D125" s="382"/>
      <c r="E125" s="372"/>
      <c r="F125" s="372"/>
      <c r="G125" s="372"/>
      <c r="H125" s="372"/>
      <c r="I125" s="372"/>
      <c r="J125" s="399"/>
      <c r="K125" s="376"/>
      <c r="L125" s="377"/>
      <c r="M125" s="377"/>
      <c r="N125" s="378"/>
      <c r="O125" s="384"/>
      <c r="P125" s="252"/>
      <c r="Q125" s="252" t="str">
        <f t="shared" si="139"/>
        <v/>
      </c>
      <c r="R125" s="252" t="str">
        <f t="shared" si="140"/>
        <v/>
      </c>
      <c r="S125" s="250"/>
      <c r="T125" s="380"/>
      <c r="U125" s="382"/>
      <c r="V125" s="372"/>
      <c r="W125" s="372"/>
      <c r="X125" s="372"/>
      <c r="Y125" s="372"/>
      <c r="Z125" s="372"/>
      <c r="AA125" s="399"/>
      <c r="AB125" s="376"/>
      <c r="AC125" s="377"/>
      <c r="AD125" s="377"/>
      <c r="AE125" s="378"/>
      <c r="AF125" s="384"/>
      <c r="AG125" s="250"/>
      <c r="AH125" s="290" t="str">
        <f t="shared" si="142"/>
        <v/>
      </c>
      <c r="AI125" s="290" t="str">
        <f t="shared" si="143"/>
        <v/>
      </c>
      <c r="AL125" s="380"/>
      <c r="AM125" s="382"/>
      <c r="AN125" s="372"/>
      <c r="AO125" s="372"/>
      <c r="AP125" s="372"/>
      <c r="AQ125" s="372"/>
      <c r="AR125" s="372"/>
      <c r="AS125" s="399"/>
      <c r="AT125" s="376"/>
      <c r="AU125" s="377"/>
      <c r="AV125" s="377"/>
      <c r="AW125" s="378"/>
      <c r="AX125" s="384"/>
      <c r="AY125" s="250"/>
      <c r="AZ125" s="257" t="str">
        <f t="shared" si="144"/>
        <v/>
      </c>
      <c r="BA125" s="257" t="str">
        <f t="shared" si="145"/>
        <v/>
      </c>
      <c r="BC125" s="380"/>
      <c r="BD125" s="382"/>
      <c r="BE125" s="372"/>
      <c r="BF125" s="372"/>
      <c r="BG125" s="372"/>
      <c r="BH125" s="372"/>
      <c r="BI125" s="372"/>
      <c r="BJ125" s="399"/>
      <c r="BK125" s="376"/>
      <c r="BL125" s="377"/>
      <c r="BM125" s="377"/>
      <c r="BN125" s="378"/>
      <c r="BO125" s="384"/>
      <c r="BP125" s="250"/>
      <c r="BQ125" s="257" t="str">
        <f t="shared" si="146"/>
        <v/>
      </c>
      <c r="BR125" s="257" t="str">
        <f t="shared" si="147"/>
        <v/>
      </c>
      <c r="BU125" s="380"/>
      <c r="BV125" s="382"/>
      <c r="BW125" s="372"/>
      <c r="BX125" s="372"/>
      <c r="BY125" s="372"/>
      <c r="BZ125" s="372"/>
      <c r="CA125" s="372"/>
      <c r="CB125" s="399"/>
      <c r="CC125" s="376"/>
      <c r="CD125" s="377"/>
      <c r="CE125" s="377"/>
      <c r="CF125" s="378"/>
      <c r="CG125" s="384"/>
      <c r="CH125" s="250"/>
      <c r="CI125" s="257" t="str">
        <f t="shared" si="148"/>
        <v/>
      </c>
      <c r="CJ125" s="257" t="str">
        <f t="shared" si="149"/>
        <v/>
      </c>
      <c r="CK125" s="250"/>
      <c r="CL125" s="380"/>
      <c r="CM125" s="382"/>
      <c r="CN125" s="372"/>
      <c r="CO125" s="372"/>
      <c r="CP125" s="372"/>
      <c r="CQ125" s="372"/>
      <c r="CR125" s="372"/>
      <c r="CS125" s="399"/>
      <c r="CT125" s="376"/>
      <c r="CU125" s="377"/>
      <c r="CV125" s="377"/>
      <c r="CW125" s="378"/>
      <c r="CX125" s="384"/>
      <c r="CZ125" s="255" t="str">
        <f t="shared" si="150"/>
        <v/>
      </c>
      <c r="DA125" s="255" t="str">
        <f t="shared" si="151"/>
        <v/>
      </c>
    </row>
    <row r="126" spans="1:105" ht="14.25" customHeight="1" x14ac:dyDescent="0.15">
      <c r="A126" s="250"/>
      <c r="B126" s="250"/>
      <c r="C126" s="298" t="s">
        <v>223</v>
      </c>
      <c r="D126" s="285"/>
      <c r="E126" s="299"/>
      <c r="F126" s="299"/>
      <c r="G126" s="299"/>
      <c r="H126" s="299"/>
      <c r="I126" s="299"/>
      <c r="J126" s="300"/>
      <c r="K126" s="301">
        <f>IF(C126="","",COUNT($D$116:$J$116)-L126)</f>
        <v>0</v>
      </c>
      <c r="L126" s="302">
        <f t="shared" ref="L126:L128" si="232">IF(C126="","",Q126+R126)</f>
        <v>0</v>
      </c>
      <c r="M126" s="302">
        <f t="shared" ref="M126:M128" si="233">IF(C126="","",COUNTIF(D126:J126,"休"))</f>
        <v>0</v>
      </c>
      <c r="N126" s="313" t="str">
        <f>IF(K126&lt;1,"対象外",IF(C126="","",IFERROR(ROUND(M126/K126,3),"")))</f>
        <v>対象外</v>
      </c>
      <c r="O126" s="384"/>
      <c r="P126" s="252"/>
      <c r="Q126" s="252">
        <f t="shared" si="139"/>
        <v>0</v>
      </c>
      <c r="R126" s="252">
        <f t="shared" si="140"/>
        <v>0</v>
      </c>
      <c r="S126" s="250"/>
      <c r="T126" s="298" t="s">
        <v>223</v>
      </c>
      <c r="U126" s="285"/>
      <c r="V126" s="299"/>
      <c r="W126" s="299"/>
      <c r="X126" s="299"/>
      <c r="Y126" s="299"/>
      <c r="Z126" s="299"/>
      <c r="AA126" s="300"/>
      <c r="AB126" s="301">
        <f>IF(T126="","",COUNT($U$116:$AA$116)-AC126)</f>
        <v>0</v>
      </c>
      <c r="AC126" s="302">
        <f>IF(T126="","",AH126+AI126)</f>
        <v>0</v>
      </c>
      <c r="AD126" s="302">
        <f t="shared" ref="AD126:AD128" si="234">IF(T126="","",COUNTIF(U126:AA126,"休"))</f>
        <v>0</v>
      </c>
      <c r="AE126" s="303" t="str">
        <f>IF(AB126&lt;1,"対象外",IF(T126="","",IFERROR(ROUND(AD126/AB126,3),"")))</f>
        <v>対象外</v>
      </c>
      <c r="AF126" s="384"/>
      <c r="AG126" s="304"/>
      <c r="AH126" s="290">
        <f t="shared" si="142"/>
        <v>0</v>
      </c>
      <c r="AI126" s="290">
        <f t="shared" si="143"/>
        <v>0</v>
      </c>
      <c r="AL126" s="298" t="s">
        <v>223</v>
      </c>
      <c r="AM126" s="285"/>
      <c r="AN126" s="299"/>
      <c r="AO126" s="299"/>
      <c r="AP126" s="299"/>
      <c r="AQ126" s="299"/>
      <c r="AR126" s="299"/>
      <c r="AS126" s="300"/>
      <c r="AT126" s="301">
        <f>IF(AL126="","",COUNT($AM$116:$AS$116)-AU126)</f>
        <v>0</v>
      </c>
      <c r="AU126" s="302">
        <f>IF(AL126="","",AZ126+BA126)</f>
        <v>0</v>
      </c>
      <c r="AV126" s="302">
        <f t="shared" ref="AV126:AV128" si="235">IF(AL126="","",COUNTIF(AM126:AS126,"休"))</f>
        <v>0</v>
      </c>
      <c r="AW126" s="303" t="str">
        <f>IF(AT126&lt;7,"対象外",IF(AL126="","",IFERROR(ROUND(AV126/AT126,3),"")))</f>
        <v>対象外</v>
      </c>
      <c r="AX126" s="384"/>
      <c r="AY126" s="304"/>
      <c r="AZ126" s="257">
        <f t="shared" si="144"/>
        <v>0</v>
      </c>
      <c r="BA126" s="257">
        <f t="shared" si="145"/>
        <v>0</v>
      </c>
      <c r="BC126" s="298" t="s">
        <v>223</v>
      </c>
      <c r="BD126" s="285"/>
      <c r="BE126" s="299"/>
      <c r="BF126" s="299"/>
      <c r="BG126" s="299"/>
      <c r="BH126" s="299"/>
      <c r="BI126" s="299"/>
      <c r="BJ126" s="300"/>
      <c r="BK126" s="301">
        <f>IF(BC126="","",COUNT($BD$116:$BJ$116)-BL126)</f>
        <v>0</v>
      </c>
      <c r="BL126" s="302">
        <f>IF(BC126="","",BQ126+BR126)</f>
        <v>0</v>
      </c>
      <c r="BM126" s="302">
        <f t="shared" ref="BM126:BM128" si="236">IF(BC126="","",COUNTIF(BD126:BJ126,"休"))</f>
        <v>0</v>
      </c>
      <c r="BN126" s="303" t="str">
        <f>IF(BK126&lt;7,"対象外",IF(BC126="","",IFERROR(ROUND(BM126/BK126,3),"")))</f>
        <v>対象外</v>
      </c>
      <c r="BO126" s="384"/>
      <c r="BP126" s="304"/>
      <c r="BQ126" s="257">
        <f t="shared" si="146"/>
        <v>0</v>
      </c>
      <c r="BR126" s="257">
        <f t="shared" si="147"/>
        <v>0</v>
      </c>
      <c r="BU126" s="298" t="s">
        <v>223</v>
      </c>
      <c r="BV126" s="285"/>
      <c r="BW126" s="299"/>
      <c r="BX126" s="299"/>
      <c r="BY126" s="299"/>
      <c r="BZ126" s="299"/>
      <c r="CA126" s="299"/>
      <c r="CB126" s="300"/>
      <c r="CC126" s="301">
        <f>IF(BU126="","",COUNT($BV$116:$CB$116)-CD126)</f>
        <v>0</v>
      </c>
      <c r="CD126" s="302">
        <f>IF(BU126="","",CI126+CJ126)</f>
        <v>0</v>
      </c>
      <c r="CE126" s="302">
        <f t="shared" ref="CE126:CE128" si="237">IF(BU126="","",COUNTIF(BV126:CB126,"休"))</f>
        <v>0</v>
      </c>
      <c r="CF126" s="303" t="str">
        <f>IF(CC126&lt;7,"対象外",IF(BU126="","",IFERROR(ROUND(CE126/CC126,3),"")))</f>
        <v>対象外</v>
      </c>
      <c r="CG126" s="384"/>
      <c r="CH126" s="304"/>
      <c r="CI126" s="257">
        <f t="shared" si="148"/>
        <v>0</v>
      </c>
      <c r="CJ126" s="257">
        <f t="shared" si="149"/>
        <v>0</v>
      </c>
      <c r="CK126" s="250"/>
      <c r="CL126" s="298" t="s">
        <v>223</v>
      </c>
      <c r="CM126" s="285"/>
      <c r="CN126" s="299"/>
      <c r="CO126" s="299"/>
      <c r="CP126" s="299"/>
      <c r="CQ126" s="299"/>
      <c r="CR126" s="299"/>
      <c r="CS126" s="300"/>
      <c r="CT126" s="301">
        <f>IF(CL126="","",COUNT($CM$116:$CS$116)-CU126)</f>
        <v>0</v>
      </c>
      <c r="CU126" s="302">
        <f>IF(CL126="","",CZ126+DA126)</f>
        <v>0</v>
      </c>
      <c r="CV126" s="302">
        <f t="shared" ref="CV126:CV128" si="238">IF(CL126="","",COUNTIF(CM126:CS126,"休"))</f>
        <v>0</v>
      </c>
      <c r="CW126" s="303" t="str">
        <f>IF(CT126&lt;7,"対象外",IF(CL126="","",IFERROR(ROUND(CV126/CT126,3),"")))</f>
        <v>対象外</v>
      </c>
      <c r="CX126" s="384"/>
      <c r="CY126" s="304"/>
      <c r="CZ126" s="255">
        <f t="shared" si="150"/>
        <v>0</v>
      </c>
      <c r="DA126" s="255">
        <f t="shared" si="151"/>
        <v>0</v>
      </c>
    </row>
    <row r="127" spans="1:105" ht="14.25" customHeight="1" x14ac:dyDescent="0.15">
      <c r="A127" s="250"/>
      <c r="B127" s="250"/>
      <c r="C127" s="281" t="s">
        <v>224</v>
      </c>
      <c r="D127" s="282"/>
      <c r="E127" s="283"/>
      <c r="F127" s="283"/>
      <c r="G127" s="283"/>
      <c r="H127" s="283"/>
      <c r="I127" s="283"/>
      <c r="J127" s="284"/>
      <c r="K127" s="282">
        <f>IF(C127="","",COUNT($D$116:$J$116)-L127)</f>
        <v>0</v>
      </c>
      <c r="L127" s="306">
        <f t="shared" si="232"/>
        <v>0</v>
      </c>
      <c r="M127" s="306">
        <f t="shared" si="233"/>
        <v>0</v>
      </c>
      <c r="N127" s="307" t="str">
        <f t="shared" ref="N127:N128" si="239">IF(K127&lt;1,"対象外",IF(C127="","",IFERROR(ROUND(M127/K127,3),"")))</f>
        <v>対象外</v>
      </c>
      <c r="O127" s="384"/>
      <c r="P127" s="252"/>
      <c r="Q127" s="252">
        <f t="shared" si="139"/>
        <v>0</v>
      </c>
      <c r="R127" s="252">
        <f t="shared" si="140"/>
        <v>0</v>
      </c>
      <c r="S127" s="250"/>
      <c r="T127" s="281" t="s">
        <v>224</v>
      </c>
      <c r="U127" s="282"/>
      <c r="V127" s="283"/>
      <c r="W127" s="283"/>
      <c r="X127" s="283"/>
      <c r="Y127" s="283"/>
      <c r="Z127" s="283"/>
      <c r="AA127" s="284"/>
      <c r="AB127" s="282">
        <f>IF(T127="","",COUNT($U$116:$AA$116)-AC127)</f>
        <v>0</v>
      </c>
      <c r="AC127" s="306">
        <f>IF(T127="","",AH127+AI127)</f>
        <v>0</v>
      </c>
      <c r="AD127" s="306">
        <f t="shared" si="234"/>
        <v>0</v>
      </c>
      <c r="AE127" s="307" t="str">
        <f>IF(AB127&lt;1,"対象外",IF(T127="","",IFERROR(ROUND(AD127/AB127,3),"")))</f>
        <v>対象外</v>
      </c>
      <c r="AF127" s="384"/>
      <c r="AG127" s="304"/>
      <c r="AH127" s="290">
        <f t="shared" si="142"/>
        <v>0</v>
      </c>
      <c r="AI127" s="290">
        <f t="shared" si="143"/>
        <v>0</v>
      </c>
      <c r="AL127" s="281" t="s">
        <v>224</v>
      </c>
      <c r="AM127" s="282"/>
      <c r="AN127" s="283"/>
      <c r="AO127" s="283"/>
      <c r="AP127" s="283"/>
      <c r="AQ127" s="283"/>
      <c r="AR127" s="283"/>
      <c r="AS127" s="284"/>
      <c r="AT127" s="282">
        <f>IF(AL127="","",COUNT($AM$116:$AS$116)-AU127)</f>
        <v>0</v>
      </c>
      <c r="AU127" s="306">
        <f>IF(AL127="","",AZ127+BA127)</f>
        <v>0</v>
      </c>
      <c r="AV127" s="306">
        <f t="shared" si="235"/>
        <v>0</v>
      </c>
      <c r="AW127" s="307" t="str">
        <f>IF(AT127&lt;7,"対象外",IF(AL127="","",IFERROR(ROUND(AV127/AT127,3),"")))</f>
        <v>対象外</v>
      </c>
      <c r="AX127" s="384"/>
      <c r="AY127" s="304"/>
      <c r="AZ127" s="257">
        <f t="shared" si="144"/>
        <v>0</v>
      </c>
      <c r="BA127" s="257">
        <f t="shared" si="145"/>
        <v>0</v>
      </c>
      <c r="BC127" s="281" t="s">
        <v>224</v>
      </c>
      <c r="BD127" s="282"/>
      <c r="BE127" s="283"/>
      <c r="BF127" s="283"/>
      <c r="BG127" s="283"/>
      <c r="BH127" s="283"/>
      <c r="BI127" s="283"/>
      <c r="BJ127" s="284"/>
      <c r="BK127" s="282">
        <f>IF(BC127="","",COUNT($BD$116:$BJ$116)-BL127)</f>
        <v>0</v>
      </c>
      <c r="BL127" s="306">
        <f>IF(BC127="","",BQ127+BR127)</f>
        <v>0</v>
      </c>
      <c r="BM127" s="306">
        <f t="shared" si="236"/>
        <v>0</v>
      </c>
      <c r="BN127" s="307" t="str">
        <f>IF(BK127&lt;7,"対象外",IF(BC127="","",IFERROR(ROUND(BM127/BK127,3),"")))</f>
        <v>対象外</v>
      </c>
      <c r="BO127" s="384"/>
      <c r="BP127" s="304"/>
      <c r="BQ127" s="257">
        <f t="shared" si="146"/>
        <v>0</v>
      </c>
      <c r="BR127" s="257">
        <f t="shared" si="147"/>
        <v>0</v>
      </c>
      <c r="BU127" s="281" t="s">
        <v>224</v>
      </c>
      <c r="BV127" s="282"/>
      <c r="BW127" s="283"/>
      <c r="BX127" s="283"/>
      <c r="BY127" s="283"/>
      <c r="BZ127" s="283"/>
      <c r="CA127" s="283"/>
      <c r="CB127" s="284"/>
      <c r="CC127" s="282">
        <f>IF(BU127="","",COUNT($BV$116:$CB$116)-CD127)</f>
        <v>0</v>
      </c>
      <c r="CD127" s="306">
        <f>IF(BU127="","",CI127+CJ127)</f>
        <v>0</v>
      </c>
      <c r="CE127" s="306">
        <f t="shared" si="237"/>
        <v>0</v>
      </c>
      <c r="CF127" s="307" t="str">
        <f>IF(CC127&lt;7,"対象外",IF(BU127="","",IFERROR(ROUND(CE127/CC127,3),"")))</f>
        <v>対象外</v>
      </c>
      <c r="CG127" s="384"/>
      <c r="CH127" s="304"/>
      <c r="CI127" s="257">
        <f t="shared" si="148"/>
        <v>0</v>
      </c>
      <c r="CJ127" s="257">
        <f t="shared" si="149"/>
        <v>0</v>
      </c>
      <c r="CK127" s="250"/>
      <c r="CL127" s="281" t="s">
        <v>224</v>
      </c>
      <c r="CM127" s="282"/>
      <c r="CN127" s="283"/>
      <c r="CO127" s="283"/>
      <c r="CP127" s="283"/>
      <c r="CQ127" s="283"/>
      <c r="CR127" s="283"/>
      <c r="CS127" s="284"/>
      <c r="CT127" s="282">
        <f>IF(CL127="","",COUNT($CM$116:$CS$116)-CU127)</f>
        <v>0</v>
      </c>
      <c r="CU127" s="306">
        <f>IF(CL127="","",CZ127+DA127)</f>
        <v>0</v>
      </c>
      <c r="CV127" s="306">
        <f t="shared" si="238"/>
        <v>0</v>
      </c>
      <c r="CW127" s="307" t="str">
        <f>IF(CT127&lt;7,"対象外",IF(CL127="","",IFERROR(ROUND(CV127/CT127,3),"")))</f>
        <v>対象外</v>
      </c>
      <c r="CX127" s="384"/>
      <c r="CY127" s="304"/>
      <c r="CZ127" s="255">
        <f t="shared" si="150"/>
        <v>0</v>
      </c>
      <c r="DA127" s="255">
        <f t="shared" si="151"/>
        <v>0</v>
      </c>
    </row>
    <row r="128" spans="1:105" ht="14.25" customHeight="1" x14ac:dyDescent="0.15">
      <c r="A128" s="250"/>
      <c r="B128" s="250"/>
      <c r="C128" s="281" t="s">
        <v>225</v>
      </c>
      <c r="D128" s="282"/>
      <c r="E128" s="283"/>
      <c r="F128" s="283"/>
      <c r="G128" s="283"/>
      <c r="H128" s="283"/>
      <c r="I128" s="283"/>
      <c r="J128" s="284"/>
      <c r="K128" s="282">
        <f>IF(C128="","",COUNT($D$116:$J$116)-L128)</f>
        <v>0</v>
      </c>
      <c r="L128" s="306">
        <f t="shared" si="232"/>
        <v>0</v>
      </c>
      <c r="M128" s="306">
        <f t="shared" si="233"/>
        <v>0</v>
      </c>
      <c r="N128" s="288" t="str">
        <f t="shared" si="239"/>
        <v>対象外</v>
      </c>
      <c r="O128" s="384"/>
      <c r="P128" s="252"/>
      <c r="Q128" s="252">
        <f t="shared" si="139"/>
        <v>0</v>
      </c>
      <c r="R128" s="252">
        <f t="shared" si="140"/>
        <v>0</v>
      </c>
      <c r="S128" s="250"/>
      <c r="T128" s="281" t="s">
        <v>225</v>
      </c>
      <c r="U128" s="282"/>
      <c r="V128" s="283"/>
      <c r="W128" s="283"/>
      <c r="X128" s="283"/>
      <c r="Y128" s="283"/>
      <c r="Z128" s="283"/>
      <c r="AA128" s="284"/>
      <c r="AB128" s="282">
        <f>IF(T128="","",COUNT($U$116:$AA$116)-AC128)</f>
        <v>0</v>
      </c>
      <c r="AC128" s="306">
        <f>IF(T128="","",AH128+AI128)</f>
        <v>0</v>
      </c>
      <c r="AD128" s="306">
        <f t="shared" si="234"/>
        <v>0</v>
      </c>
      <c r="AE128" s="307" t="str">
        <f>IF(AB128&lt;1,"対象外",IF(T128="","",IFERROR(ROUND(AD128/AB128,3),"")))</f>
        <v>対象外</v>
      </c>
      <c r="AF128" s="384"/>
      <c r="AG128" s="304"/>
      <c r="AH128" s="290">
        <f t="shared" si="142"/>
        <v>0</v>
      </c>
      <c r="AI128" s="290">
        <f t="shared" si="143"/>
        <v>0</v>
      </c>
      <c r="AL128" s="281" t="s">
        <v>225</v>
      </c>
      <c r="AM128" s="282"/>
      <c r="AN128" s="283"/>
      <c r="AO128" s="283"/>
      <c r="AP128" s="283"/>
      <c r="AQ128" s="283"/>
      <c r="AR128" s="283"/>
      <c r="AS128" s="284"/>
      <c r="AT128" s="282">
        <f>IF(AL128="","",COUNT($AM$116:$AS$116)-AU128)</f>
        <v>0</v>
      </c>
      <c r="AU128" s="306">
        <f>IF(AL128="","",AZ128+BA128)</f>
        <v>0</v>
      </c>
      <c r="AV128" s="306">
        <f t="shared" si="235"/>
        <v>0</v>
      </c>
      <c r="AW128" s="307" t="str">
        <f>IF(AT128&lt;7,"対象外",IF(AL128="","",IFERROR(ROUND(AV128/AT128,3),"")))</f>
        <v>対象外</v>
      </c>
      <c r="AX128" s="384"/>
      <c r="AY128" s="304"/>
      <c r="AZ128" s="257">
        <f t="shared" si="144"/>
        <v>0</v>
      </c>
      <c r="BA128" s="257">
        <f t="shared" si="145"/>
        <v>0</v>
      </c>
      <c r="BC128" s="281" t="s">
        <v>225</v>
      </c>
      <c r="BD128" s="282"/>
      <c r="BE128" s="283"/>
      <c r="BF128" s="283"/>
      <c r="BG128" s="283"/>
      <c r="BH128" s="283"/>
      <c r="BI128" s="283"/>
      <c r="BJ128" s="284"/>
      <c r="BK128" s="282">
        <f>IF(BC128="","",COUNT($BD$116:$BJ$116)-BL128)</f>
        <v>0</v>
      </c>
      <c r="BL128" s="306">
        <f>IF(BC128="","",BQ128+BR128)</f>
        <v>0</v>
      </c>
      <c r="BM128" s="306">
        <f t="shared" si="236"/>
        <v>0</v>
      </c>
      <c r="BN128" s="307" t="str">
        <f>IF(BK128&lt;7,"対象外",IF(BC128="","",IFERROR(ROUND(BM128/BK128,3),"")))</f>
        <v>対象外</v>
      </c>
      <c r="BO128" s="384"/>
      <c r="BP128" s="304"/>
      <c r="BQ128" s="257">
        <f t="shared" si="146"/>
        <v>0</v>
      </c>
      <c r="BR128" s="257">
        <f t="shared" si="147"/>
        <v>0</v>
      </c>
      <c r="BU128" s="281" t="s">
        <v>225</v>
      </c>
      <c r="BV128" s="282"/>
      <c r="BW128" s="283"/>
      <c r="BX128" s="283"/>
      <c r="BY128" s="283"/>
      <c r="BZ128" s="283"/>
      <c r="CA128" s="283"/>
      <c r="CB128" s="284"/>
      <c r="CC128" s="282">
        <f>IF(BU128="","",COUNT($BV$116:$CB$116)-CD128)</f>
        <v>0</v>
      </c>
      <c r="CD128" s="306">
        <f>IF(BU128="","",CI128+CJ128)</f>
        <v>0</v>
      </c>
      <c r="CE128" s="306">
        <f t="shared" si="237"/>
        <v>0</v>
      </c>
      <c r="CF128" s="307" t="str">
        <f>IF(CC128&lt;7,"対象外",IF(BU128="","",IFERROR(ROUND(CE128/CC128,3),"")))</f>
        <v>対象外</v>
      </c>
      <c r="CG128" s="384"/>
      <c r="CH128" s="304"/>
      <c r="CI128" s="257">
        <f t="shared" si="148"/>
        <v>0</v>
      </c>
      <c r="CJ128" s="257">
        <f t="shared" si="149"/>
        <v>0</v>
      </c>
      <c r="CK128" s="250"/>
      <c r="CL128" s="281" t="s">
        <v>225</v>
      </c>
      <c r="CM128" s="282"/>
      <c r="CN128" s="283"/>
      <c r="CO128" s="283"/>
      <c r="CP128" s="283"/>
      <c r="CQ128" s="283"/>
      <c r="CR128" s="283"/>
      <c r="CS128" s="284"/>
      <c r="CT128" s="282">
        <f>IF(CL128="","",COUNT($CM$116:$CS$116)-CU128)</f>
        <v>0</v>
      </c>
      <c r="CU128" s="306">
        <f>IF(CL128="","",CZ128+DA128)</f>
        <v>0</v>
      </c>
      <c r="CV128" s="306">
        <f t="shared" si="238"/>
        <v>0</v>
      </c>
      <c r="CW128" s="307" t="str">
        <f>IF(CT128&lt;7,"対象外",IF(CL128="","",IFERROR(ROUND(CV128/CT128,3),"")))</f>
        <v>対象外</v>
      </c>
      <c r="CX128" s="384"/>
      <c r="CY128" s="304"/>
      <c r="CZ128" s="255">
        <f t="shared" si="150"/>
        <v>0</v>
      </c>
      <c r="DA128" s="255">
        <f t="shared" si="151"/>
        <v>0</v>
      </c>
    </row>
    <row r="129" spans="1:105" ht="14.25" customHeight="1" x14ac:dyDescent="0.15">
      <c r="A129" s="250"/>
      <c r="B129" s="250"/>
      <c r="C129" s="379" t="s">
        <v>79</v>
      </c>
      <c r="D129" s="381"/>
      <c r="E129" s="371"/>
      <c r="F129" s="371"/>
      <c r="G129" s="371"/>
      <c r="H129" s="371"/>
      <c r="I129" s="371"/>
      <c r="J129" s="398"/>
      <c r="K129" s="373"/>
      <c r="L129" s="374"/>
      <c r="M129" s="374"/>
      <c r="N129" s="375"/>
      <c r="O129" s="384"/>
      <c r="P129" s="252"/>
      <c r="Q129" s="252">
        <f t="shared" si="139"/>
        <v>0</v>
      </c>
      <c r="R129" s="252">
        <f t="shared" si="140"/>
        <v>0</v>
      </c>
      <c r="S129" s="250"/>
      <c r="T129" s="379" t="s">
        <v>79</v>
      </c>
      <c r="U129" s="381"/>
      <c r="V129" s="371"/>
      <c r="W129" s="371"/>
      <c r="X129" s="371"/>
      <c r="Y129" s="371"/>
      <c r="Z129" s="371"/>
      <c r="AA129" s="398"/>
      <c r="AB129" s="373"/>
      <c r="AC129" s="374"/>
      <c r="AD129" s="374"/>
      <c r="AE129" s="375"/>
      <c r="AF129" s="384"/>
      <c r="AG129" s="250"/>
      <c r="AH129" s="290">
        <f t="shared" si="142"/>
        <v>0</v>
      </c>
      <c r="AI129" s="290">
        <f t="shared" si="143"/>
        <v>0</v>
      </c>
      <c r="AL129" s="379" t="s">
        <v>79</v>
      </c>
      <c r="AM129" s="381"/>
      <c r="AN129" s="371"/>
      <c r="AO129" s="371"/>
      <c r="AP129" s="371"/>
      <c r="AQ129" s="371"/>
      <c r="AR129" s="371"/>
      <c r="AS129" s="398"/>
      <c r="AT129" s="373"/>
      <c r="AU129" s="374"/>
      <c r="AV129" s="374"/>
      <c r="AW129" s="375"/>
      <c r="AX129" s="384"/>
      <c r="AY129" s="250"/>
      <c r="AZ129" s="257">
        <f t="shared" si="144"/>
        <v>0</v>
      </c>
      <c r="BA129" s="257">
        <f t="shared" si="145"/>
        <v>0</v>
      </c>
      <c r="BC129" s="379" t="s">
        <v>79</v>
      </c>
      <c r="BD129" s="381"/>
      <c r="BE129" s="371"/>
      <c r="BF129" s="371"/>
      <c r="BG129" s="371"/>
      <c r="BH129" s="371"/>
      <c r="BI129" s="371"/>
      <c r="BJ129" s="398"/>
      <c r="BK129" s="373"/>
      <c r="BL129" s="374"/>
      <c r="BM129" s="374"/>
      <c r="BN129" s="375"/>
      <c r="BO129" s="384"/>
      <c r="BP129" s="250"/>
      <c r="BQ129" s="257">
        <f t="shared" si="146"/>
        <v>0</v>
      </c>
      <c r="BR129" s="257">
        <f t="shared" si="147"/>
        <v>0</v>
      </c>
      <c r="BU129" s="379" t="s">
        <v>79</v>
      </c>
      <c r="BV129" s="381"/>
      <c r="BW129" s="371"/>
      <c r="BX129" s="371"/>
      <c r="BY129" s="371"/>
      <c r="BZ129" s="371"/>
      <c r="CA129" s="371"/>
      <c r="CB129" s="398"/>
      <c r="CC129" s="373"/>
      <c r="CD129" s="374"/>
      <c r="CE129" s="374"/>
      <c r="CF129" s="375"/>
      <c r="CG129" s="384"/>
      <c r="CH129" s="250"/>
      <c r="CI129" s="257">
        <f t="shared" si="148"/>
        <v>0</v>
      </c>
      <c r="CJ129" s="257">
        <f t="shared" si="149"/>
        <v>0</v>
      </c>
      <c r="CK129" s="250"/>
      <c r="CL129" s="379" t="s">
        <v>79</v>
      </c>
      <c r="CM129" s="381"/>
      <c r="CN129" s="371"/>
      <c r="CO129" s="371"/>
      <c r="CP129" s="371"/>
      <c r="CQ129" s="371"/>
      <c r="CR129" s="371"/>
      <c r="CS129" s="398"/>
      <c r="CT129" s="373"/>
      <c r="CU129" s="374"/>
      <c r="CV129" s="374"/>
      <c r="CW129" s="375"/>
      <c r="CX129" s="384"/>
      <c r="CZ129" s="255">
        <f t="shared" si="150"/>
        <v>0</v>
      </c>
      <c r="DA129" s="255">
        <f t="shared" si="151"/>
        <v>0</v>
      </c>
    </row>
    <row r="130" spans="1:105" ht="14.25" customHeight="1" x14ac:dyDescent="0.15">
      <c r="A130" s="250"/>
      <c r="B130" s="250"/>
      <c r="C130" s="380"/>
      <c r="D130" s="382"/>
      <c r="E130" s="372"/>
      <c r="F130" s="372"/>
      <c r="G130" s="372"/>
      <c r="H130" s="372"/>
      <c r="I130" s="372"/>
      <c r="J130" s="399"/>
      <c r="K130" s="376"/>
      <c r="L130" s="377"/>
      <c r="M130" s="377"/>
      <c r="N130" s="378"/>
      <c r="O130" s="384"/>
      <c r="P130" s="252"/>
      <c r="Q130" s="252" t="str">
        <f t="shared" si="139"/>
        <v/>
      </c>
      <c r="R130" s="252" t="str">
        <f t="shared" si="140"/>
        <v/>
      </c>
      <c r="S130" s="250"/>
      <c r="T130" s="380"/>
      <c r="U130" s="382"/>
      <c r="V130" s="372"/>
      <c r="W130" s="372"/>
      <c r="X130" s="372"/>
      <c r="Y130" s="372"/>
      <c r="Z130" s="372"/>
      <c r="AA130" s="399"/>
      <c r="AB130" s="376"/>
      <c r="AC130" s="377"/>
      <c r="AD130" s="377"/>
      <c r="AE130" s="378"/>
      <c r="AF130" s="384"/>
      <c r="AG130" s="250"/>
      <c r="AH130" s="290" t="str">
        <f t="shared" si="142"/>
        <v/>
      </c>
      <c r="AI130" s="290" t="str">
        <f t="shared" si="143"/>
        <v/>
      </c>
      <c r="AL130" s="380"/>
      <c r="AM130" s="382"/>
      <c r="AN130" s="372"/>
      <c r="AO130" s="372"/>
      <c r="AP130" s="372"/>
      <c r="AQ130" s="372"/>
      <c r="AR130" s="372"/>
      <c r="AS130" s="399"/>
      <c r="AT130" s="376"/>
      <c r="AU130" s="377"/>
      <c r="AV130" s="377"/>
      <c r="AW130" s="378"/>
      <c r="AX130" s="384"/>
      <c r="AY130" s="250"/>
      <c r="AZ130" s="257" t="str">
        <f t="shared" si="144"/>
        <v/>
      </c>
      <c r="BA130" s="257" t="str">
        <f t="shared" si="145"/>
        <v/>
      </c>
      <c r="BC130" s="380"/>
      <c r="BD130" s="382"/>
      <c r="BE130" s="372"/>
      <c r="BF130" s="372"/>
      <c r="BG130" s="372"/>
      <c r="BH130" s="372"/>
      <c r="BI130" s="372"/>
      <c r="BJ130" s="399"/>
      <c r="BK130" s="376"/>
      <c r="BL130" s="377"/>
      <c r="BM130" s="377"/>
      <c r="BN130" s="378"/>
      <c r="BO130" s="384"/>
      <c r="BP130" s="250"/>
      <c r="BQ130" s="257" t="str">
        <f t="shared" si="146"/>
        <v/>
      </c>
      <c r="BR130" s="257" t="str">
        <f t="shared" si="147"/>
        <v/>
      </c>
      <c r="BU130" s="380"/>
      <c r="BV130" s="382"/>
      <c r="BW130" s="372"/>
      <c r="BX130" s="372"/>
      <c r="BY130" s="372"/>
      <c r="BZ130" s="372"/>
      <c r="CA130" s="372"/>
      <c r="CB130" s="399"/>
      <c r="CC130" s="376"/>
      <c r="CD130" s="377"/>
      <c r="CE130" s="377"/>
      <c r="CF130" s="378"/>
      <c r="CG130" s="384"/>
      <c r="CH130" s="250"/>
      <c r="CI130" s="257" t="str">
        <f t="shared" si="148"/>
        <v/>
      </c>
      <c r="CJ130" s="257" t="str">
        <f t="shared" si="149"/>
        <v/>
      </c>
      <c r="CK130" s="250"/>
      <c r="CL130" s="380"/>
      <c r="CM130" s="382"/>
      <c r="CN130" s="372"/>
      <c r="CO130" s="372"/>
      <c r="CP130" s="372"/>
      <c r="CQ130" s="372"/>
      <c r="CR130" s="372"/>
      <c r="CS130" s="399"/>
      <c r="CT130" s="376"/>
      <c r="CU130" s="377"/>
      <c r="CV130" s="377"/>
      <c r="CW130" s="378"/>
      <c r="CX130" s="384"/>
      <c r="CZ130" s="255" t="str">
        <f t="shared" si="150"/>
        <v/>
      </c>
      <c r="DA130" s="255" t="str">
        <f t="shared" si="151"/>
        <v/>
      </c>
    </row>
    <row r="131" spans="1:105" ht="14.25" customHeight="1" x14ac:dyDescent="0.15">
      <c r="A131" s="250"/>
      <c r="B131" s="250"/>
      <c r="C131" s="291" t="s">
        <v>226</v>
      </c>
      <c r="D131" s="292"/>
      <c r="E131" s="293"/>
      <c r="F131" s="293"/>
      <c r="G131" s="293"/>
      <c r="H131" s="293"/>
      <c r="I131" s="293"/>
      <c r="J131" s="294"/>
      <c r="K131" s="292">
        <f>IF(C131="","",COUNT($D$116:$J$116)-L131)</f>
        <v>0</v>
      </c>
      <c r="L131" s="296">
        <f t="shared" ref="L131" si="240">IF(C131="","",Q131+R131)</f>
        <v>0</v>
      </c>
      <c r="M131" s="296">
        <f t="shared" ref="M131" si="241">IF(C131="","",COUNTIF(D131:J131,"休"))</f>
        <v>0</v>
      </c>
      <c r="N131" s="297" t="str">
        <f>IF(K131&lt;1,"対象外",IF(C131="","",IFERROR(ROUND(M131/K131,3),"")))</f>
        <v>対象外</v>
      </c>
      <c r="O131" s="385"/>
      <c r="P131" s="252" t="str">
        <f>IF(1&gt;P116,"対象外",IF(O118&gt;=0.285,"OK","NG"))</f>
        <v>対象外</v>
      </c>
      <c r="Q131" s="252">
        <f t="shared" si="139"/>
        <v>0</v>
      </c>
      <c r="R131" s="252">
        <f t="shared" si="140"/>
        <v>0</v>
      </c>
      <c r="S131" s="250"/>
      <c r="T131" s="291" t="s">
        <v>226</v>
      </c>
      <c r="U131" s="292"/>
      <c r="V131" s="293"/>
      <c r="W131" s="293"/>
      <c r="X131" s="293"/>
      <c r="Y131" s="293"/>
      <c r="Z131" s="293"/>
      <c r="AA131" s="294"/>
      <c r="AB131" s="292">
        <f>IF(T131="","",COUNT($U$116:$AA$116)-AC131)</f>
        <v>0</v>
      </c>
      <c r="AC131" s="296">
        <f>IF(T131="","",AH131+AI131)</f>
        <v>0</v>
      </c>
      <c r="AD131" s="296">
        <f t="shared" ref="AD131" si="242">IF(T131="","",COUNTIF(U131:AA131,"休"))</f>
        <v>0</v>
      </c>
      <c r="AE131" s="297" t="str">
        <f>IF(AB131&lt;1,"対象外",IF(T131="","",IFERROR(ROUND(AD131/AB131,3),"")))</f>
        <v>対象外</v>
      </c>
      <c r="AF131" s="385"/>
      <c r="AG131" s="252" t="str">
        <f>IF(1&gt;AG116,"対象外",IF(AF118&gt;=0.285,"OK","NG"))</f>
        <v>対象外</v>
      </c>
      <c r="AH131" s="290">
        <f>IF(T131="","",COUNTIF(U131:AA131,"ー"))</f>
        <v>0</v>
      </c>
      <c r="AI131" s="290">
        <f>IF(T131="","",COUNTIF(U131:AA131,"外"))</f>
        <v>0</v>
      </c>
      <c r="AL131" s="291" t="s">
        <v>226</v>
      </c>
      <c r="AM131" s="292"/>
      <c r="AN131" s="293"/>
      <c r="AO131" s="293"/>
      <c r="AP131" s="293"/>
      <c r="AQ131" s="293"/>
      <c r="AR131" s="293"/>
      <c r="AS131" s="294"/>
      <c r="AT131" s="292">
        <f>IF(AL131="","",COUNT($AM$116:$AS$116)-AU131)</f>
        <v>0</v>
      </c>
      <c r="AU131" s="296">
        <f>IF(AL131="","",AZ131+BA131)</f>
        <v>0</v>
      </c>
      <c r="AV131" s="296">
        <f t="shared" ref="AV131" si="243">IF(AL131="","",COUNTIF(AM131:AS131,"休"))</f>
        <v>0</v>
      </c>
      <c r="AW131" s="297" t="str">
        <f>IF(AT131&lt;7,"対象外",IF(AL131="","",IFERROR(ROUND(AV131/AT131,3),"")))</f>
        <v>対象外</v>
      </c>
      <c r="AX131" s="385"/>
      <c r="AY131" s="252" t="str">
        <f>IF(1&gt;AY116,"対象外",IF(AX118&gt;=0.285,"OK","NG"))</f>
        <v>対象外</v>
      </c>
      <c r="AZ131" s="257">
        <f t="shared" si="144"/>
        <v>0</v>
      </c>
      <c r="BA131" s="257">
        <f t="shared" si="145"/>
        <v>0</v>
      </c>
      <c r="BC131" s="291" t="s">
        <v>226</v>
      </c>
      <c r="BD131" s="292"/>
      <c r="BE131" s="293"/>
      <c r="BF131" s="293"/>
      <c r="BG131" s="293"/>
      <c r="BH131" s="293"/>
      <c r="BI131" s="293"/>
      <c r="BJ131" s="294"/>
      <c r="BK131" s="292">
        <f>IF(BC131="","",COUNT($BD$116:$BJ$116)-BL131)</f>
        <v>0</v>
      </c>
      <c r="BL131" s="296">
        <f>IF(BC131="","",BQ131+BR131)</f>
        <v>0</v>
      </c>
      <c r="BM131" s="296">
        <f t="shared" ref="BM131" si="244">IF(BC131="","",COUNTIF(BD131:BJ131,"休"))</f>
        <v>0</v>
      </c>
      <c r="BN131" s="297" t="str">
        <f>IF(BK131&lt;7,"対象外",IF(BC131="","",IFERROR(ROUND(BM131/BK131,3),"")))</f>
        <v>対象外</v>
      </c>
      <c r="BO131" s="385"/>
      <c r="BP131" s="252" t="str">
        <f>IF(1&gt;BP116,"対象外",IF(BO118&gt;=0.285,"OK","NG"))</f>
        <v>対象外</v>
      </c>
      <c r="BQ131" s="257">
        <f t="shared" si="146"/>
        <v>0</v>
      </c>
      <c r="BR131" s="257">
        <f t="shared" si="147"/>
        <v>0</v>
      </c>
      <c r="BU131" s="291" t="s">
        <v>226</v>
      </c>
      <c r="BV131" s="292"/>
      <c r="BW131" s="293"/>
      <c r="BX131" s="293"/>
      <c r="BY131" s="293"/>
      <c r="BZ131" s="293"/>
      <c r="CA131" s="293"/>
      <c r="CB131" s="294"/>
      <c r="CC131" s="292">
        <f>IF(BU131="","",COUNT($BV$116:$CB$116)-CD131)</f>
        <v>0</v>
      </c>
      <c r="CD131" s="296">
        <f>IF(BU131="","",CI131+CJ131)</f>
        <v>0</v>
      </c>
      <c r="CE131" s="296">
        <f t="shared" ref="CE131" si="245">IF(BU131="","",COUNTIF(BV131:CB131,"休"))</f>
        <v>0</v>
      </c>
      <c r="CF131" s="297" t="str">
        <f>IF(CC131&lt;7,"対象外",IF(BU131="","",IFERROR(ROUND(CE131/CC131,3),"")))</f>
        <v>対象外</v>
      </c>
      <c r="CG131" s="385"/>
      <c r="CH131" s="252" t="str">
        <f>IF(1&gt;CH116,"対象外",IF(CG118&gt;=0.285,"OK","NG"))</f>
        <v>対象外</v>
      </c>
      <c r="CI131" s="257">
        <f t="shared" si="148"/>
        <v>0</v>
      </c>
      <c r="CJ131" s="257">
        <f t="shared" si="149"/>
        <v>0</v>
      </c>
      <c r="CK131" s="250"/>
      <c r="CL131" s="291" t="s">
        <v>226</v>
      </c>
      <c r="CM131" s="292"/>
      <c r="CN131" s="293"/>
      <c r="CO131" s="293"/>
      <c r="CP131" s="293"/>
      <c r="CQ131" s="293"/>
      <c r="CR131" s="293"/>
      <c r="CS131" s="294"/>
      <c r="CT131" s="292">
        <f>IF(CL131="","",COUNT($CM$116:$CS$116)-CU131)</f>
        <v>0</v>
      </c>
      <c r="CU131" s="296">
        <f>IF(CL131="","",CZ131+DA131)</f>
        <v>0</v>
      </c>
      <c r="CV131" s="296">
        <f t="shared" ref="CV131" si="246">IF(CL131="","",COUNTIF(CM131:CS131,"休"))</f>
        <v>0</v>
      </c>
      <c r="CW131" s="297" t="str">
        <f>IF(CT131&lt;7,"対象外",IF(CL131="","",IFERROR(ROUND(CV131/CT131,3),"")))</f>
        <v>対象外</v>
      </c>
      <c r="CX131" s="385"/>
      <c r="CY131" s="252" t="str">
        <f>IF(1&gt;CY116,"対象外",IF(CX118&gt;=0.285,"OK","NG"))</f>
        <v>対象外</v>
      </c>
      <c r="CZ131" s="255">
        <f t="shared" si="150"/>
        <v>0</v>
      </c>
      <c r="DA131" s="255">
        <f t="shared" si="151"/>
        <v>0</v>
      </c>
    </row>
    <row r="132" spans="1:105" ht="14.25" customHeight="1" x14ac:dyDescent="0.15">
      <c r="A132" s="250"/>
      <c r="B132" s="250"/>
      <c r="C132" s="252"/>
      <c r="D132" s="252"/>
      <c r="E132" s="252"/>
      <c r="F132" s="252"/>
      <c r="G132" s="252"/>
      <c r="H132" s="252"/>
      <c r="I132" s="311"/>
      <c r="J132" s="252"/>
      <c r="K132" s="250"/>
      <c r="L132" s="250"/>
      <c r="M132" s="250"/>
      <c r="N132" s="250"/>
      <c r="O132" s="250"/>
      <c r="P132" s="250"/>
      <c r="Q132" s="252" t="str">
        <f t="shared" si="139"/>
        <v/>
      </c>
      <c r="R132" s="252" t="str">
        <f t="shared" si="140"/>
        <v/>
      </c>
      <c r="S132" s="250"/>
      <c r="T132" s="252"/>
      <c r="U132" s="252"/>
      <c r="V132" s="252"/>
      <c r="W132" s="252"/>
      <c r="X132" s="252"/>
      <c r="Y132" s="252"/>
      <c r="Z132" s="311"/>
      <c r="AA132" s="252"/>
      <c r="AB132" s="250"/>
      <c r="AC132" s="250"/>
      <c r="AD132" s="250"/>
      <c r="AE132" s="250"/>
      <c r="AF132" s="250"/>
      <c r="AG132" s="250"/>
      <c r="AH132" s="290" t="str">
        <f t="shared" si="142"/>
        <v/>
      </c>
      <c r="AI132" s="290" t="str">
        <f t="shared" si="143"/>
        <v/>
      </c>
      <c r="AL132" s="252"/>
      <c r="AM132" s="252"/>
      <c r="AN132" s="252"/>
      <c r="AO132" s="252"/>
      <c r="AP132" s="252"/>
      <c r="AQ132" s="252"/>
      <c r="AR132" s="311"/>
      <c r="AS132" s="252"/>
      <c r="AT132" s="250"/>
      <c r="AU132" s="250"/>
      <c r="AV132" s="250"/>
      <c r="AW132" s="250"/>
      <c r="AX132" s="250"/>
      <c r="AY132" s="250"/>
      <c r="AZ132" s="257"/>
      <c r="BA132" s="257"/>
      <c r="BC132" s="252"/>
      <c r="BD132" s="252"/>
      <c r="BE132" s="252"/>
      <c r="BF132" s="252"/>
      <c r="BG132" s="252"/>
      <c r="BH132" s="252"/>
      <c r="BI132" s="311"/>
      <c r="BJ132" s="252"/>
      <c r="BK132" s="250"/>
      <c r="BL132" s="250"/>
      <c r="BM132" s="250"/>
      <c r="BN132" s="250"/>
      <c r="BO132" s="250"/>
      <c r="BP132" s="250"/>
      <c r="BQ132" s="257"/>
      <c r="BR132" s="257"/>
      <c r="BU132" s="252"/>
      <c r="BV132" s="252"/>
      <c r="BW132" s="252"/>
      <c r="BX132" s="252"/>
      <c r="BY132" s="252"/>
      <c r="BZ132" s="252"/>
      <c r="CA132" s="311"/>
      <c r="CB132" s="252"/>
      <c r="CC132" s="250"/>
      <c r="CD132" s="250"/>
      <c r="CE132" s="250"/>
      <c r="CF132" s="250"/>
      <c r="CG132" s="250"/>
      <c r="CH132" s="250"/>
      <c r="CI132" s="257"/>
      <c r="CJ132" s="257"/>
      <c r="CK132" s="250"/>
      <c r="CL132" s="252"/>
      <c r="CM132" s="252"/>
      <c r="CN132" s="252"/>
      <c r="CO132" s="252"/>
      <c r="CP132" s="252"/>
      <c r="CQ132" s="252"/>
      <c r="CR132" s="311"/>
      <c r="CS132" s="252"/>
      <c r="CT132" s="250"/>
      <c r="CU132" s="250"/>
    </row>
  </sheetData>
  <mergeCells count="1206">
    <mergeCell ref="BZ3:CF3"/>
    <mergeCell ref="H4:K4"/>
    <mergeCell ref="H5:K5"/>
    <mergeCell ref="K129:N130"/>
    <mergeCell ref="T129:T130"/>
    <mergeCell ref="U129:U130"/>
    <mergeCell ref="V129:V130"/>
    <mergeCell ref="CC129:CF130"/>
    <mergeCell ref="CL129:CL130"/>
    <mergeCell ref="CM129:CM130"/>
    <mergeCell ref="CN129:CN130"/>
    <mergeCell ref="CO129:CO130"/>
    <mergeCell ref="CP129:CP130"/>
    <mergeCell ref="BW129:BW130"/>
    <mergeCell ref="BX129:BX130"/>
    <mergeCell ref="BY129:BY130"/>
    <mergeCell ref="BZ129:BZ130"/>
    <mergeCell ref="CA129:CA130"/>
    <mergeCell ref="CB129:CB130"/>
    <mergeCell ref="BD129:BD130"/>
    <mergeCell ref="BE129:BE130"/>
    <mergeCell ref="BF129:BF130"/>
    <mergeCell ref="BG129:BG130"/>
    <mergeCell ref="BH129:BH130"/>
    <mergeCell ref="BI129:BI130"/>
    <mergeCell ref="BV129:BV130"/>
    <mergeCell ref="C129:C130"/>
    <mergeCell ref="D129:D130"/>
    <mergeCell ref="E129:E130"/>
    <mergeCell ref="F129:F130"/>
    <mergeCell ref="G129:G130"/>
    <mergeCell ref="H129:H130"/>
    <mergeCell ref="CO124:CO125"/>
    <mergeCell ref="CP124:CP125"/>
    <mergeCell ref="CQ124:CQ125"/>
    <mergeCell ref="CR124:CR125"/>
    <mergeCell ref="CS124:CS125"/>
    <mergeCell ref="CT124:CW125"/>
    <mergeCell ref="BW124:BW125"/>
    <mergeCell ref="BX124:BX125"/>
    <mergeCell ref="BY124:BY125"/>
    <mergeCell ref="BZ124:BZ125"/>
    <mergeCell ref="CA124:CA125"/>
    <mergeCell ref="CB124:CB125"/>
    <mergeCell ref="BH124:BH125"/>
    <mergeCell ref="BI124:BI125"/>
    <mergeCell ref="BJ124:BJ125"/>
    <mergeCell ref="BK124:BN125"/>
    <mergeCell ref="BU124:BU125"/>
    <mergeCell ref="BV124:BV125"/>
    <mergeCell ref="AT124:AW125"/>
    <mergeCell ref="BC124:BC125"/>
    <mergeCell ref="BD124:BD125"/>
    <mergeCell ref="BE124:BE125"/>
    <mergeCell ref="BF124:BF125"/>
    <mergeCell ref="BG124:BG125"/>
    <mergeCell ref="AA124:AA125"/>
    <mergeCell ref="AB124:AE125"/>
    <mergeCell ref="G124:G125"/>
    <mergeCell ref="H124:H125"/>
    <mergeCell ref="CP118:CP119"/>
    <mergeCell ref="BW118:BW119"/>
    <mergeCell ref="BX118:BX119"/>
    <mergeCell ref="BY118:BY119"/>
    <mergeCell ref="BZ118:BZ119"/>
    <mergeCell ref="CA118:CA119"/>
    <mergeCell ref="CB118:CB119"/>
    <mergeCell ref="BI118:BI119"/>
    <mergeCell ref="BJ118:BJ119"/>
    <mergeCell ref="BK118:BN119"/>
    <mergeCell ref="BO118:BO131"/>
    <mergeCell ref="BU118:BU119"/>
    <mergeCell ref="BV118:BV119"/>
    <mergeCell ref="BJ129:BJ130"/>
    <mergeCell ref="BK129:BN130"/>
    <mergeCell ref="BU129:BU130"/>
    <mergeCell ref="AP129:AP130"/>
    <mergeCell ref="AQ129:AQ130"/>
    <mergeCell ref="AR129:AR130"/>
    <mergeCell ref="AS129:AS130"/>
    <mergeCell ref="AT129:AW130"/>
    <mergeCell ref="BC129:BC130"/>
    <mergeCell ref="W129:W130"/>
    <mergeCell ref="X129:X130"/>
    <mergeCell ref="Y129:Y130"/>
    <mergeCell ref="Z129:Z130"/>
    <mergeCell ref="AA129:AA130"/>
    <mergeCell ref="AB129:AE130"/>
    <mergeCell ref="I129:I130"/>
    <mergeCell ref="J129:J130"/>
    <mergeCell ref="CQ118:CQ119"/>
    <mergeCell ref="CR118:CR119"/>
    <mergeCell ref="CS118:CS119"/>
    <mergeCell ref="CT118:CW119"/>
    <mergeCell ref="CX118:CX131"/>
    <mergeCell ref="CQ129:CQ130"/>
    <mergeCell ref="CR129:CR130"/>
    <mergeCell ref="CS129:CS130"/>
    <mergeCell ref="CT129:CW130"/>
    <mergeCell ref="CC118:CF119"/>
    <mergeCell ref="CG118:CG131"/>
    <mergeCell ref="CL118:CL119"/>
    <mergeCell ref="CM118:CM119"/>
    <mergeCell ref="CN118:CN119"/>
    <mergeCell ref="CO118:CO119"/>
    <mergeCell ref="CC124:CF125"/>
    <mergeCell ref="CL124:CL125"/>
    <mergeCell ref="CM124:CM125"/>
    <mergeCell ref="CN124:CN125"/>
    <mergeCell ref="BC118:BC119"/>
    <mergeCell ref="BD118:BD119"/>
    <mergeCell ref="BE118:BE119"/>
    <mergeCell ref="BF118:BF119"/>
    <mergeCell ref="BG118:BG119"/>
    <mergeCell ref="BH118:BH119"/>
    <mergeCell ref="AP118:AP119"/>
    <mergeCell ref="AQ118:AQ119"/>
    <mergeCell ref="AR118:AR119"/>
    <mergeCell ref="AS118:AS119"/>
    <mergeCell ref="AT118:AW119"/>
    <mergeCell ref="AX118:AX131"/>
    <mergeCell ref="AP124:AP125"/>
    <mergeCell ref="AQ124:AQ125"/>
    <mergeCell ref="AR124:AR125"/>
    <mergeCell ref="AS124:AS125"/>
    <mergeCell ref="AB118:AE119"/>
    <mergeCell ref="AF118:AF131"/>
    <mergeCell ref="AL118:AL119"/>
    <mergeCell ref="AM118:AM119"/>
    <mergeCell ref="AN118:AN119"/>
    <mergeCell ref="AO118:AO119"/>
    <mergeCell ref="AL129:AL130"/>
    <mergeCell ref="AM129:AM130"/>
    <mergeCell ref="AN129:AN130"/>
    <mergeCell ref="AO129:AO130"/>
    <mergeCell ref="AL124:AL125"/>
    <mergeCell ref="AM124:AM125"/>
    <mergeCell ref="AN124:AN125"/>
    <mergeCell ref="AO124:AO125"/>
    <mergeCell ref="V118:V119"/>
    <mergeCell ref="W118:W119"/>
    <mergeCell ref="X118:X119"/>
    <mergeCell ref="Y118:Y119"/>
    <mergeCell ref="Z118:Z119"/>
    <mergeCell ref="AA118:AA119"/>
    <mergeCell ref="I118:I119"/>
    <mergeCell ref="J118:J119"/>
    <mergeCell ref="K118:N119"/>
    <mergeCell ref="O118:O131"/>
    <mergeCell ref="T118:T119"/>
    <mergeCell ref="U118:U119"/>
    <mergeCell ref="I124:I125"/>
    <mergeCell ref="J124:J125"/>
    <mergeCell ref="K124:N125"/>
    <mergeCell ref="T124:T125"/>
    <mergeCell ref="C118:C119"/>
    <mergeCell ref="D118:D119"/>
    <mergeCell ref="E118:E119"/>
    <mergeCell ref="F118:F119"/>
    <mergeCell ref="G118:G119"/>
    <mergeCell ref="H118:H119"/>
    <mergeCell ref="U124:U125"/>
    <mergeCell ref="V124:V125"/>
    <mergeCell ref="W124:W125"/>
    <mergeCell ref="X124:X125"/>
    <mergeCell ref="Y124:Y125"/>
    <mergeCell ref="Z124:Z125"/>
    <mergeCell ref="C124:C125"/>
    <mergeCell ref="D124:D125"/>
    <mergeCell ref="E124:E125"/>
    <mergeCell ref="F124:F125"/>
    <mergeCell ref="CT115:CT117"/>
    <mergeCell ref="CU115:CU117"/>
    <mergeCell ref="CV115:CV117"/>
    <mergeCell ref="CW115:CW117"/>
    <mergeCell ref="CX115:CX117"/>
    <mergeCell ref="BN115:BN117"/>
    <mergeCell ref="BO115:BO117"/>
    <mergeCell ref="CC115:CC117"/>
    <mergeCell ref="CD115:CD117"/>
    <mergeCell ref="CE115:CE117"/>
    <mergeCell ref="CF115:CF117"/>
    <mergeCell ref="AV115:AV117"/>
    <mergeCell ref="AW115:AW117"/>
    <mergeCell ref="AX115:AX117"/>
    <mergeCell ref="BK115:BK117"/>
    <mergeCell ref="BL115:BL117"/>
    <mergeCell ref="BM115:BM117"/>
    <mergeCell ref="G108:G109"/>
    <mergeCell ref="H108:H109"/>
    <mergeCell ref="CO103:CO104"/>
    <mergeCell ref="CP103:CP104"/>
    <mergeCell ref="AC115:AC117"/>
    <mergeCell ref="AD115:AD117"/>
    <mergeCell ref="AE115:AE117"/>
    <mergeCell ref="AF115:AF117"/>
    <mergeCell ref="AT115:AT117"/>
    <mergeCell ref="AU115:AU117"/>
    <mergeCell ref="K115:K117"/>
    <mergeCell ref="L115:L117"/>
    <mergeCell ref="M115:M117"/>
    <mergeCell ref="N115:N117"/>
    <mergeCell ref="O115:O117"/>
    <mergeCell ref="AB115:AB117"/>
    <mergeCell ref="CC108:CF109"/>
    <mergeCell ref="CL108:CL109"/>
    <mergeCell ref="CM108:CM109"/>
    <mergeCell ref="CN108:CN109"/>
    <mergeCell ref="CO108:CO109"/>
    <mergeCell ref="W108:W109"/>
    <mergeCell ref="X108:X109"/>
    <mergeCell ref="Y108:Y109"/>
    <mergeCell ref="Z108:Z109"/>
    <mergeCell ref="AA108:AA109"/>
    <mergeCell ref="AB108:AE109"/>
    <mergeCell ref="CG115:CG117"/>
    <mergeCell ref="CP108:CP109"/>
    <mergeCell ref="BW108:BW109"/>
    <mergeCell ref="BX108:BX109"/>
    <mergeCell ref="BY108:BY109"/>
    <mergeCell ref="BZ108:BZ109"/>
    <mergeCell ref="CA108:CA109"/>
    <mergeCell ref="CB108:CB109"/>
    <mergeCell ref="BD108:BD109"/>
    <mergeCell ref="BE108:BE109"/>
    <mergeCell ref="BF108:BF109"/>
    <mergeCell ref="BG108:BG109"/>
    <mergeCell ref="BH108:BH109"/>
    <mergeCell ref="BI108:BI109"/>
    <mergeCell ref="AP108:AP109"/>
    <mergeCell ref="AQ108:AQ109"/>
    <mergeCell ref="AR108:AR109"/>
    <mergeCell ref="AS108:AS109"/>
    <mergeCell ref="AT108:AW109"/>
    <mergeCell ref="BC108:BC109"/>
    <mergeCell ref="BC103:BC104"/>
    <mergeCell ref="BD103:BD104"/>
    <mergeCell ref="BE103:BE104"/>
    <mergeCell ref="BF103:BF104"/>
    <mergeCell ref="BG103:BG104"/>
    <mergeCell ref="BO97:BO110"/>
    <mergeCell ref="BU97:BU98"/>
    <mergeCell ref="BV97:BV98"/>
    <mergeCell ref="BJ108:BJ109"/>
    <mergeCell ref="BK108:BN109"/>
    <mergeCell ref="BU108:BU109"/>
    <mergeCell ref="BV108:BV109"/>
    <mergeCell ref="BC97:BC98"/>
    <mergeCell ref="BD97:BD98"/>
    <mergeCell ref="BE97:BE98"/>
    <mergeCell ref="BF97:BF98"/>
    <mergeCell ref="BG97:BG98"/>
    <mergeCell ref="BI97:BI98"/>
    <mergeCell ref="BJ97:BJ98"/>
    <mergeCell ref="BK97:BN98"/>
    <mergeCell ref="CT103:CW104"/>
    <mergeCell ref="BW103:BW104"/>
    <mergeCell ref="BX103:BX104"/>
    <mergeCell ref="BY103:BY104"/>
    <mergeCell ref="BZ103:BZ104"/>
    <mergeCell ref="CA103:CA104"/>
    <mergeCell ref="CB103:CB104"/>
    <mergeCell ref="BH103:BH104"/>
    <mergeCell ref="BI103:BI104"/>
    <mergeCell ref="BJ103:BJ104"/>
    <mergeCell ref="BK103:BN104"/>
    <mergeCell ref="BU103:BU104"/>
    <mergeCell ref="BV103:BV104"/>
    <mergeCell ref="CP97:CP98"/>
    <mergeCell ref="CQ97:CQ98"/>
    <mergeCell ref="CR97:CR98"/>
    <mergeCell ref="CS97:CS98"/>
    <mergeCell ref="CT97:CW98"/>
    <mergeCell ref="CQ103:CQ104"/>
    <mergeCell ref="CR103:CR104"/>
    <mergeCell ref="CS103:CS104"/>
    <mergeCell ref="CX97:CX110"/>
    <mergeCell ref="CQ108:CQ109"/>
    <mergeCell ref="CR108:CR109"/>
    <mergeCell ref="CS108:CS109"/>
    <mergeCell ref="CT108:CW109"/>
    <mergeCell ref="CC97:CF98"/>
    <mergeCell ref="CG97:CG110"/>
    <mergeCell ref="CL97:CL98"/>
    <mergeCell ref="CM97:CM98"/>
    <mergeCell ref="CN97:CN98"/>
    <mergeCell ref="CO97:CO98"/>
    <mergeCell ref="CC103:CF104"/>
    <mergeCell ref="CL103:CL104"/>
    <mergeCell ref="CM103:CM104"/>
    <mergeCell ref="CN103:CN104"/>
    <mergeCell ref="AP97:AP98"/>
    <mergeCell ref="AQ97:AQ98"/>
    <mergeCell ref="AR97:AR98"/>
    <mergeCell ref="AS97:AS98"/>
    <mergeCell ref="AT97:AW98"/>
    <mergeCell ref="AX97:AX110"/>
    <mergeCell ref="AP103:AP104"/>
    <mergeCell ref="AQ103:AQ104"/>
    <mergeCell ref="AR103:AR104"/>
    <mergeCell ref="AS103:AS104"/>
    <mergeCell ref="BH97:BH98"/>
    <mergeCell ref="BW97:BW98"/>
    <mergeCell ref="BX97:BX98"/>
    <mergeCell ref="BY97:BY98"/>
    <mergeCell ref="BZ97:BZ98"/>
    <mergeCell ref="CA97:CA98"/>
    <mergeCell ref="CB97:CB98"/>
    <mergeCell ref="AB97:AE98"/>
    <mergeCell ref="AF97:AF110"/>
    <mergeCell ref="AL97:AL98"/>
    <mergeCell ref="AM97:AM98"/>
    <mergeCell ref="AN97:AN98"/>
    <mergeCell ref="AO97:AO98"/>
    <mergeCell ref="AL108:AL109"/>
    <mergeCell ref="AM108:AM109"/>
    <mergeCell ref="AN108:AN109"/>
    <mergeCell ref="AO108:AO109"/>
    <mergeCell ref="AT103:AW104"/>
    <mergeCell ref="V97:V98"/>
    <mergeCell ref="W97:W98"/>
    <mergeCell ref="X97:X98"/>
    <mergeCell ref="Y97:Y98"/>
    <mergeCell ref="Z97:Z98"/>
    <mergeCell ref="AA97:AA98"/>
    <mergeCell ref="V108:V109"/>
    <mergeCell ref="AA103:AA104"/>
    <mergeCell ref="AB103:AE104"/>
    <mergeCell ref="AL103:AL104"/>
    <mergeCell ref="AM103:AM104"/>
    <mergeCell ref="AN103:AN104"/>
    <mergeCell ref="AO103:AO104"/>
    <mergeCell ref="V103:V104"/>
    <mergeCell ref="W103:W104"/>
    <mergeCell ref="X103:X104"/>
    <mergeCell ref="Y103:Y104"/>
    <mergeCell ref="Z103:Z104"/>
    <mergeCell ref="I97:I98"/>
    <mergeCell ref="J97:J98"/>
    <mergeCell ref="K97:N98"/>
    <mergeCell ref="O97:O110"/>
    <mergeCell ref="T97:T98"/>
    <mergeCell ref="U97:U98"/>
    <mergeCell ref="I103:I104"/>
    <mergeCell ref="J103:J104"/>
    <mergeCell ref="K103:N104"/>
    <mergeCell ref="T103:T104"/>
    <mergeCell ref="C97:C98"/>
    <mergeCell ref="D97:D98"/>
    <mergeCell ref="E97:E98"/>
    <mergeCell ref="F97:F98"/>
    <mergeCell ref="G97:G98"/>
    <mergeCell ref="H97:H98"/>
    <mergeCell ref="F103:F104"/>
    <mergeCell ref="G103:G104"/>
    <mergeCell ref="H103:H104"/>
    <mergeCell ref="I108:I109"/>
    <mergeCell ref="J108:J109"/>
    <mergeCell ref="K108:N109"/>
    <mergeCell ref="T108:T109"/>
    <mergeCell ref="U108:U109"/>
    <mergeCell ref="C108:C109"/>
    <mergeCell ref="U103:U104"/>
    <mergeCell ref="C103:C104"/>
    <mergeCell ref="D103:D104"/>
    <mergeCell ref="E103:E104"/>
    <mergeCell ref="D108:D109"/>
    <mergeCell ref="E108:E109"/>
    <mergeCell ref="F108:F109"/>
    <mergeCell ref="CT94:CT96"/>
    <mergeCell ref="CU94:CU96"/>
    <mergeCell ref="CV94:CV96"/>
    <mergeCell ref="CW94:CW96"/>
    <mergeCell ref="CX94:CX96"/>
    <mergeCell ref="BN94:BN96"/>
    <mergeCell ref="BO94:BO96"/>
    <mergeCell ref="CC94:CC96"/>
    <mergeCell ref="CD94:CD96"/>
    <mergeCell ref="CE94:CE96"/>
    <mergeCell ref="CF94:CF96"/>
    <mergeCell ref="AV94:AV96"/>
    <mergeCell ref="AW94:AW96"/>
    <mergeCell ref="AX94:AX96"/>
    <mergeCell ref="BK94:BK96"/>
    <mergeCell ref="BL94:BL96"/>
    <mergeCell ref="BM94:BM96"/>
    <mergeCell ref="G87:G88"/>
    <mergeCell ref="H87:H88"/>
    <mergeCell ref="CO82:CO83"/>
    <mergeCell ref="CP82:CP83"/>
    <mergeCell ref="AC94:AC96"/>
    <mergeCell ref="AD94:AD96"/>
    <mergeCell ref="AE94:AE96"/>
    <mergeCell ref="AF94:AF96"/>
    <mergeCell ref="AT94:AT96"/>
    <mergeCell ref="AU94:AU96"/>
    <mergeCell ref="K94:K96"/>
    <mergeCell ref="L94:L96"/>
    <mergeCell ref="M94:M96"/>
    <mergeCell ref="N94:N96"/>
    <mergeCell ref="O94:O96"/>
    <mergeCell ref="AB94:AB96"/>
    <mergeCell ref="CC87:CF88"/>
    <mergeCell ref="CL87:CL88"/>
    <mergeCell ref="CM87:CM88"/>
    <mergeCell ref="CN87:CN88"/>
    <mergeCell ref="CO87:CO88"/>
    <mergeCell ref="W87:W88"/>
    <mergeCell ref="X87:X88"/>
    <mergeCell ref="Y87:Y88"/>
    <mergeCell ref="Z87:Z88"/>
    <mergeCell ref="AA87:AA88"/>
    <mergeCell ref="AB87:AE88"/>
    <mergeCell ref="CG94:CG96"/>
    <mergeCell ref="CP87:CP88"/>
    <mergeCell ref="BW87:BW88"/>
    <mergeCell ref="BX87:BX88"/>
    <mergeCell ref="BY87:BY88"/>
    <mergeCell ref="BZ87:BZ88"/>
    <mergeCell ref="CA87:CA88"/>
    <mergeCell ref="CB87:CB88"/>
    <mergeCell ref="BD87:BD88"/>
    <mergeCell ref="BE87:BE88"/>
    <mergeCell ref="BF87:BF88"/>
    <mergeCell ref="BG87:BG88"/>
    <mergeCell ref="BH87:BH88"/>
    <mergeCell ref="BI87:BI88"/>
    <mergeCell ref="AP87:AP88"/>
    <mergeCell ref="AQ87:AQ88"/>
    <mergeCell ref="AR87:AR88"/>
    <mergeCell ref="AS87:AS88"/>
    <mergeCell ref="AT87:AW88"/>
    <mergeCell ref="BC87:BC88"/>
    <mergeCell ref="BC82:BC83"/>
    <mergeCell ref="BD82:BD83"/>
    <mergeCell ref="BE82:BE83"/>
    <mergeCell ref="BF82:BF83"/>
    <mergeCell ref="BG82:BG83"/>
    <mergeCell ref="BO76:BO89"/>
    <mergeCell ref="BU76:BU77"/>
    <mergeCell ref="BV76:BV77"/>
    <mergeCell ref="BJ87:BJ88"/>
    <mergeCell ref="BK87:BN88"/>
    <mergeCell ref="BU87:BU88"/>
    <mergeCell ref="BV87:BV88"/>
    <mergeCell ref="BC76:BC77"/>
    <mergeCell ref="BD76:BD77"/>
    <mergeCell ref="BE76:BE77"/>
    <mergeCell ref="BF76:BF77"/>
    <mergeCell ref="BG76:BG77"/>
    <mergeCell ref="BI76:BI77"/>
    <mergeCell ref="BJ76:BJ77"/>
    <mergeCell ref="BK76:BN77"/>
    <mergeCell ref="CT82:CW83"/>
    <mergeCell ref="BW82:BW83"/>
    <mergeCell ref="BX82:BX83"/>
    <mergeCell ref="BY82:BY83"/>
    <mergeCell ref="BZ82:BZ83"/>
    <mergeCell ref="CA82:CA83"/>
    <mergeCell ref="CB82:CB83"/>
    <mergeCell ref="BH82:BH83"/>
    <mergeCell ref="BI82:BI83"/>
    <mergeCell ref="BJ82:BJ83"/>
    <mergeCell ref="BK82:BN83"/>
    <mergeCell ref="BU82:BU83"/>
    <mergeCell ref="BV82:BV83"/>
    <mergeCell ref="CP76:CP77"/>
    <mergeCell ref="CQ76:CQ77"/>
    <mergeCell ref="CR76:CR77"/>
    <mergeCell ref="CS76:CS77"/>
    <mergeCell ref="CT76:CW77"/>
    <mergeCell ref="CQ82:CQ83"/>
    <mergeCell ref="CR82:CR83"/>
    <mergeCell ref="CS82:CS83"/>
    <mergeCell ref="CX76:CX89"/>
    <mergeCell ref="CQ87:CQ88"/>
    <mergeCell ref="CR87:CR88"/>
    <mergeCell ref="CS87:CS88"/>
    <mergeCell ref="CT87:CW88"/>
    <mergeCell ref="CC76:CF77"/>
    <mergeCell ref="CG76:CG89"/>
    <mergeCell ref="CL76:CL77"/>
    <mergeCell ref="CM76:CM77"/>
    <mergeCell ref="CN76:CN77"/>
    <mergeCell ref="CO76:CO77"/>
    <mergeCell ref="CC82:CF83"/>
    <mergeCell ref="CL82:CL83"/>
    <mergeCell ref="CM82:CM83"/>
    <mergeCell ref="CN82:CN83"/>
    <mergeCell ref="AP76:AP77"/>
    <mergeCell ref="AQ76:AQ77"/>
    <mergeCell ref="AR76:AR77"/>
    <mergeCell ref="AS76:AS77"/>
    <mergeCell ref="AT76:AW77"/>
    <mergeCell ref="AX76:AX89"/>
    <mergeCell ref="AP82:AP83"/>
    <mergeCell ref="AQ82:AQ83"/>
    <mergeCell ref="AR82:AR83"/>
    <mergeCell ref="AS82:AS83"/>
    <mergeCell ref="BH76:BH77"/>
    <mergeCell ref="BW76:BW77"/>
    <mergeCell ref="BX76:BX77"/>
    <mergeCell ref="BY76:BY77"/>
    <mergeCell ref="BZ76:BZ77"/>
    <mergeCell ref="CA76:CA77"/>
    <mergeCell ref="CB76:CB77"/>
    <mergeCell ref="AB76:AE77"/>
    <mergeCell ref="AF76:AF89"/>
    <mergeCell ref="AL76:AL77"/>
    <mergeCell ref="AM76:AM77"/>
    <mergeCell ref="AN76:AN77"/>
    <mergeCell ref="AO76:AO77"/>
    <mergeCell ref="AL87:AL88"/>
    <mergeCell ref="AM87:AM88"/>
    <mergeCell ref="AN87:AN88"/>
    <mergeCell ref="AO87:AO88"/>
    <mergeCell ref="AT82:AW83"/>
    <mergeCell ref="V76:V77"/>
    <mergeCell ref="W76:W77"/>
    <mergeCell ref="X76:X77"/>
    <mergeCell ref="Y76:Y77"/>
    <mergeCell ref="Z76:Z77"/>
    <mergeCell ref="AA76:AA77"/>
    <mergeCell ref="V87:V88"/>
    <mergeCell ref="AA82:AA83"/>
    <mergeCell ref="AB82:AE83"/>
    <mergeCell ref="AL82:AL83"/>
    <mergeCell ref="AM82:AM83"/>
    <mergeCell ref="AN82:AN83"/>
    <mergeCell ref="AO82:AO83"/>
    <mergeCell ref="V82:V83"/>
    <mergeCell ref="W82:W83"/>
    <mergeCell ref="X82:X83"/>
    <mergeCell ref="Y82:Y83"/>
    <mergeCell ref="Z82:Z83"/>
    <mergeCell ref="I76:I77"/>
    <mergeCell ref="J76:J77"/>
    <mergeCell ref="K76:N77"/>
    <mergeCell ref="O76:O89"/>
    <mergeCell ref="T76:T77"/>
    <mergeCell ref="U76:U77"/>
    <mergeCell ref="I82:I83"/>
    <mergeCell ref="J82:J83"/>
    <mergeCell ref="K82:N83"/>
    <mergeCell ref="T82:T83"/>
    <mergeCell ref="C76:C77"/>
    <mergeCell ref="D76:D77"/>
    <mergeCell ref="E76:E77"/>
    <mergeCell ref="F76:F77"/>
    <mergeCell ref="G76:G77"/>
    <mergeCell ref="H76:H77"/>
    <mergeCell ref="F82:F83"/>
    <mergeCell ref="G82:G83"/>
    <mergeCell ref="H82:H83"/>
    <mergeCell ref="I87:I88"/>
    <mergeCell ref="J87:J88"/>
    <mergeCell ref="K87:N88"/>
    <mergeCell ref="T87:T88"/>
    <mergeCell ref="U87:U88"/>
    <mergeCell ref="C87:C88"/>
    <mergeCell ref="U82:U83"/>
    <mergeCell ref="C82:C83"/>
    <mergeCell ref="D82:D83"/>
    <mergeCell ref="E82:E83"/>
    <mergeCell ref="D87:D88"/>
    <mergeCell ref="E87:E88"/>
    <mergeCell ref="F87:F88"/>
    <mergeCell ref="CG73:CG75"/>
    <mergeCell ref="CT73:CT75"/>
    <mergeCell ref="CU73:CU75"/>
    <mergeCell ref="CV73:CV75"/>
    <mergeCell ref="CW73:CW75"/>
    <mergeCell ref="CX73:CX75"/>
    <mergeCell ref="BN73:BN75"/>
    <mergeCell ref="BO73:BO75"/>
    <mergeCell ref="CC73:CC75"/>
    <mergeCell ref="CD73:CD75"/>
    <mergeCell ref="CE73:CE75"/>
    <mergeCell ref="CF73:CF75"/>
    <mergeCell ref="AV73:AV75"/>
    <mergeCell ref="AW73:AW75"/>
    <mergeCell ref="AX73:AX75"/>
    <mergeCell ref="BK73:BK75"/>
    <mergeCell ref="BL73:BL75"/>
    <mergeCell ref="BM73:BM75"/>
    <mergeCell ref="AC73:AC75"/>
    <mergeCell ref="AD73:AD75"/>
    <mergeCell ref="AE73:AE75"/>
    <mergeCell ref="AF73:AF75"/>
    <mergeCell ref="AT73:AT75"/>
    <mergeCell ref="AU73:AU75"/>
    <mergeCell ref="CQ66:CQ67"/>
    <mergeCell ref="CR66:CR67"/>
    <mergeCell ref="CS66:CS67"/>
    <mergeCell ref="CT66:CW67"/>
    <mergeCell ref="K73:K75"/>
    <mergeCell ref="L73:L75"/>
    <mergeCell ref="M73:M75"/>
    <mergeCell ref="N73:N75"/>
    <mergeCell ref="O73:O75"/>
    <mergeCell ref="AB73:AB75"/>
    <mergeCell ref="BY66:BY67"/>
    <mergeCell ref="BZ66:BZ67"/>
    <mergeCell ref="CA66:CA67"/>
    <mergeCell ref="CB66:CB67"/>
    <mergeCell ref="CC66:CF67"/>
    <mergeCell ref="CL66:CL67"/>
    <mergeCell ref="BJ66:BJ67"/>
    <mergeCell ref="BK66:BN67"/>
    <mergeCell ref="BU66:BU67"/>
    <mergeCell ref="BV66:BV67"/>
    <mergeCell ref="BW66:BW67"/>
    <mergeCell ref="BX66:BX67"/>
    <mergeCell ref="BD66:BD67"/>
    <mergeCell ref="BE66:BE67"/>
    <mergeCell ref="BF66:BF67"/>
    <mergeCell ref="BG66:BG67"/>
    <mergeCell ref="I66:I67"/>
    <mergeCell ref="J66:J67"/>
    <mergeCell ref="K66:N67"/>
    <mergeCell ref="T66:T67"/>
    <mergeCell ref="U66:U67"/>
    <mergeCell ref="V66:V67"/>
    <mergeCell ref="AF55:AF68"/>
    <mergeCell ref="AL55:AL56"/>
    <mergeCell ref="AM55:AM56"/>
    <mergeCell ref="AN55:AN56"/>
    <mergeCell ref="AO55:AO56"/>
    <mergeCell ref="AP55:AP56"/>
    <mergeCell ref="AL61:AL62"/>
    <mergeCell ref="AM61:AM62"/>
    <mergeCell ref="AN61:AN62"/>
    <mergeCell ref="AO61:AO62"/>
    <mergeCell ref="W61:W62"/>
    <mergeCell ref="X61:X62"/>
    <mergeCell ref="Y61:Y62"/>
    <mergeCell ref="Z61:Z62"/>
    <mergeCell ref="AA61:AA62"/>
    <mergeCell ref="W55:W56"/>
    <mergeCell ref="X55:X56"/>
    <mergeCell ref="Y55:Y56"/>
    <mergeCell ref="Z55:Z56"/>
    <mergeCell ref="AA55:AA56"/>
    <mergeCell ref="AB55:AE56"/>
    <mergeCell ref="J55:J56"/>
    <mergeCell ref="K55:N56"/>
    <mergeCell ref="O55:O68"/>
    <mergeCell ref="T55:T56"/>
    <mergeCell ref="U55:U56"/>
    <mergeCell ref="CT61:CW62"/>
    <mergeCell ref="C66:C67"/>
    <mergeCell ref="D66:D67"/>
    <mergeCell ref="E66:E67"/>
    <mergeCell ref="F66:F67"/>
    <mergeCell ref="G66:G67"/>
    <mergeCell ref="H66:H67"/>
    <mergeCell ref="CC61:CF62"/>
    <mergeCell ref="CL61:CL62"/>
    <mergeCell ref="CM61:CM62"/>
    <mergeCell ref="CN61:CN62"/>
    <mergeCell ref="CO61:CO62"/>
    <mergeCell ref="CP61:CP62"/>
    <mergeCell ref="BW61:BW62"/>
    <mergeCell ref="BX61:BX62"/>
    <mergeCell ref="BY61:BY62"/>
    <mergeCell ref="BZ61:BZ62"/>
    <mergeCell ref="CA61:CA62"/>
    <mergeCell ref="CB61:CB62"/>
    <mergeCell ref="BD61:BD62"/>
    <mergeCell ref="BE61:BE62"/>
    <mergeCell ref="BF61:BF62"/>
    <mergeCell ref="BG61:BG62"/>
    <mergeCell ref="BH61:BH62"/>
    <mergeCell ref="BI61:BI62"/>
    <mergeCell ref="AP61:AP62"/>
    <mergeCell ref="AQ61:AQ62"/>
    <mergeCell ref="AR61:AR62"/>
    <mergeCell ref="AS61:AS62"/>
    <mergeCell ref="BH66:BH67"/>
    <mergeCell ref="BI66:BI67"/>
    <mergeCell ref="AL66:AL67"/>
    <mergeCell ref="E61:E62"/>
    <mergeCell ref="F61:F62"/>
    <mergeCell ref="G61:G62"/>
    <mergeCell ref="CR55:CR56"/>
    <mergeCell ref="CS55:CS56"/>
    <mergeCell ref="BV61:BV62"/>
    <mergeCell ref="BD55:BD56"/>
    <mergeCell ref="BE55:BE56"/>
    <mergeCell ref="BF55:BF56"/>
    <mergeCell ref="BG55:BG56"/>
    <mergeCell ref="BH55:BH56"/>
    <mergeCell ref="BI55:BI56"/>
    <mergeCell ref="AQ55:AQ56"/>
    <mergeCell ref="AR55:AR56"/>
    <mergeCell ref="AS55:AS56"/>
    <mergeCell ref="AT55:AW56"/>
    <mergeCell ref="AX55:AX68"/>
    <mergeCell ref="BC55:BC56"/>
    <mergeCell ref="AR66:AR67"/>
    <mergeCell ref="AS66:AS67"/>
    <mergeCell ref="CQ61:CQ62"/>
    <mergeCell ref="CR61:CR62"/>
    <mergeCell ref="CS61:CS62"/>
    <mergeCell ref="AT66:AW67"/>
    <mergeCell ref="BC66:BC67"/>
    <mergeCell ref="BK61:BN62"/>
    <mergeCell ref="BU61:BU62"/>
    <mergeCell ref="AT61:AW62"/>
    <mergeCell ref="BC61:BC62"/>
    <mergeCell ref="CG55:CG68"/>
    <mergeCell ref="CL55:CL56"/>
    <mergeCell ref="CM55:CM56"/>
    <mergeCell ref="AV52:AV54"/>
    <mergeCell ref="AW52:AW54"/>
    <mergeCell ref="AX52:AX54"/>
    <mergeCell ref="AB61:AE62"/>
    <mergeCell ref="H61:H62"/>
    <mergeCell ref="I61:I62"/>
    <mergeCell ref="J61:J62"/>
    <mergeCell ref="K61:N62"/>
    <mergeCell ref="T61:T62"/>
    <mergeCell ref="U61:U62"/>
    <mergeCell ref="CQ55:CQ56"/>
    <mergeCell ref="CX52:CX54"/>
    <mergeCell ref="C55:C56"/>
    <mergeCell ref="D55:D56"/>
    <mergeCell ref="E55:E56"/>
    <mergeCell ref="F55:F56"/>
    <mergeCell ref="G55:G56"/>
    <mergeCell ref="H55:H56"/>
    <mergeCell ref="I55:I56"/>
    <mergeCell ref="CD52:CD54"/>
    <mergeCell ref="CE52:CE54"/>
    <mergeCell ref="CF52:CF54"/>
    <mergeCell ref="CG52:CG54"/>
    <mergeCell ref="CT52:CT54"/>
    <mergeCell ref="CU52:CU54"/>
    <mergeCell ref="BK52:BK54"/>
    <mergeCell ref="BL52:BL54"/>
    <mergeCell ref="BM52:BM54"/>
    <mergeCell ref="CT55:CW56"/>
    <mergeCell ref="CX55:CX68"/>
    <mergeCell ref="C61:C62"/>
    <mergeCell ref="D61:D62"/>
    <mergeCell ref="V55:V56"/>
    <mergeCell ref="V61:V62"/>
    <mergeCell ref="AM45:AM46"/>
    <mergeCell ref="AN45:AN46"/>
    <mergeCell ref="AF52:AF54"/>
    <mergeCell ref="AT52:AT54"/>
    <mergeCell ref="AM66:AM67"/>
    <mergeCell ref="AN66:AN67"/>
    <mergeCell ref="AO66:AO67"/>
    <mergeCell ref="AP66:AP67"/>
    <mergeCell ref="AQ66:AQ67"/>
    <mergeCell ref="W66:W67"/>
    <mergeCell ref="X66:X67"/>
    <mergeCell ref="Y66:Y67"/>
    <mergeCell ref="Z66:Z67"/>
    <mergeCell ref="AA66:AA67"/>
    <mergeCell ref="AB66:AE67"/>
    <mergeCell ref="CO66:CO67"/>
    <mergeCell ref="CP66:CP67"/>
    <mergeCell ref="BX55:BX56"/>
    <mergeCell ref="BY55:BY56"/>
    <mergeCell ref="BZ55:BZ56"/>
    <mergeCell ref="CA55:CA56"/>
    <mergeCell ref="CB55:CB56"/>
    <mergeCell ref="CC55:CF56"/>
    <mergeCell ref="BJ55:BJ56"/>
    <mergeCell ref="BK55:BN56"/>
    <mergeCell ref="BO55:BO68"/>
    <mergeCell ref="BU55:BU56"/>
    <mergeCell ref="BV55:BV56"/>
    <mergeCell ref="BW55:BW56"/>
    <mergeCell ref="BJ61:BJ62"/>
    <mergeCell ref="BN52:BN54"/>
    <mergeCell ref="BO52:BO54"/>
    <mergeCell ref="CC52:CC54"/>
    <mergeCell ref="CM66:CM67"/>
    <mergeCell ref="CN66:CN67"/>
    <mergeCell ref="CN55:CN56"/>
    <mergeCell ref="CO55:CO56"/>
    <mergeCell ref="CP55:CP56"/>
    <mergeCell ref="CT45:CW46"/>
    <mergeCell ref="K52:K54"/>
    <mergeCell ref="L52:L54"/>
    <mergeCell ref="M52:M54"/>
    <mergeCell ref="N52:N54"/>
    <mergeCell ref="O52:O54"/>
    <mergeCell ref="AB52:AB54"/>
    <mergeCell ref="AC52:AC54"/>
    <mergeCell ref="AD52:AD54"/>
    <mergeCell ref="AE52:AE54"/>
    <mergeCell ref="CN45:CN46"/>
    <mergeCell ref="CO45:CO46"/>
    <mergeCell ref="CP45:CP46"/>
    <mergeCell ref="CQ45:CQ46"/>
    <mergeCell ref="CR45:CR46"/>
    <mergeCell ref="CS45:CS46"/>
    <mergeCell ref="BV45:BV46"/>
    <mergeCell ref="BW45:BW46"/>
    <mergeCell ref="BX45:BX46"/>
    <mergeCell ref="BY45:BY46"/>
    <mergeCell ref="BZ45:BZ46"/>
    <mergeCell ref="T45:T46"/>
    <mergeCell ref="U45:U46"/>
    <mergeCell ref="V45:V46"/>
    <mergeCell ref="W45:W46"/>
    <mergeCell ref="X45:X46"/>
    <mergeCell ref="Y45:Y46"/>
    <mergeCell ref="CV52:CV54"/>
    <mergeCell ref="CW52:CW54"/>
    <mergeCell ref="CA45:CA46"/>
    <mergeCell ref="BG45:BG46"/>
    <mergeCell ref="AU52:AU54"/>
    <mergeCell ref="C45:C46"/>
    <mergeCell ref="D45:D46"/>
    <mergeCell ref="E45:E46"/>
    <mergeCell ref="F45:F46"/>
    <mergeCell ref="G45:G46"/>
    <mergeCell ref="H45:H46"/>
    <mergeCell ref="CO40:CO41"/>
    <mergeCell ref="CP40:CP41"/>
    <mergeCell ref="CQ40:CQ41"/>
    <mergeCell ref="CR40:CR41"/>
    <mergeCell ref="CS40:CS41"/>
    <mergeCell ref="AN40:AN41"/>
    <mergeCell ref="AO40:AO41"/>
    <mergeCell ref="AP40:AP41"/>
    <mergeCell ref="AQ40:AQ41"/>
    <mergeCell ref="AR40:AR41"/>
    <mergeCell ref="AS40:AS41"/>
    <mergeCell ref="U40:U41"/>
    <mergeCell ref="V40:V41"/>
    <mergeCell ref="W40:W41"/>
    <mergeCell ref="X40:X41"/>
    <mergeCell ref="Y40:Y41"/>
    <mergeCell ref="Z40:Z41"/>
    <mergeCell ref="BH45:BH46"/>
    <mergeCell ref="BI45:BI46"/>
    <mergeCell ref="BJ45:BJ46"/>
    <mergeCell ref="CT40:CW41"/>
    <mergeCell ref="CA40:CA41"/>
    <mergeCell ref="CB40:CB41"/>
    <mergeCell ref="CC40:CF41"/>
    <mergeCell ref="CL40:CL41"/>
    <mergeCell ref="CM40:CM41"/>
    <mergeCell ref="CN40:CN41"/>
    <mergeCell ref="BU40:BU41"/>
    <mergeCell ref="BV40:BV41"/>
    <mergeCell ref="BW40:BW41"/>
    <mergeCell ref="BX40:BX41"/>
    <mergeCell ref="BY40:BY41"/>
    <mergeCell ref="BZ40:BZ41"/>
    <mergeCell ref="AT40:AW41"/>
    <mergeCell ref="BC40:BC41"/>
    <mergeCell ref="BD40:BD41"/>
    <mergeCell ref="BE40:BE41"/>
    <mergeCell ref="BF40:BF41"/>
    <mergeCell ref="BG40:BG41"/>
    <mergeCell ref="CX34:CX47"/>
    <mergeCell ref="C40:C41"/>
    <mergeCell ref="D40:D41"/>
    <mergeCell ref="E40:E41"/>
    <mergeCell ref="F40:F41"/>
    <mergeCell ref="G40:G41"/>
    <mergeCell ref="H40:H41"/>
    <mergeCell ref="I40:I41"/>
    <mergeCell ref="J40:J41"/>
    <mergeCell ref="K40:N41"/>
    <mergeCell ref="CO34:CO35"/>
    <mergeCell ref="CP34:CP35"/>
    <mergeCell ref="CQ34:CQ35"/>
    <mergeCell ref="CR34:CR35"/>
    <mergeCell ref="CS34:CS35"/>
    <mergeCell ref="CT34:CW35"/>
    <mergeCell ref="CB34:CB35"/>
    <mergeCell ref="CC34:CF35"/>
    <mergeCell ref="CG34:CG47"/>
    <mergeCell ref="CL34:CL35"/>
    <mergeCell ref="CM34:CM35"/>
    <mergeCell ref="CN34:CN35"/>
    <mergeCell ref="CB45:CB46"/>
    <mergeCell ref="CC45:CF46"/>
    <mergeCell ref="CL45:CL46"/>
    <mergeCell ref="CM45:CM46"/>
    <mergeCell ref="BV34:BV35"/>
    <mergeCell ref="BW34:BW35"/>
    <mergeCell ref="BX34:BX35"/>
    <mergeCell ref="BY34:BY35"/>
    <mergeCell ref="BZ34:BZ35"/>
    <mergeCell ref="CA34:CA35"/>
    <mergeCell ref="BH34:BH35"/>
    <mergeCell ref="BI34:BI35"/>
    <mergeCell ref="BJ34:BJ35"/>
    <mergeCell ref="BK34:BN35"/>
    <mergeCell ref="BO34:BO47"/>
    <mergeCell ref="BU34:BU35"/>
    <mergeCell ref="BH40:BH41"/>
    <mergeCell ref="BI40:BI41"/>
    <mergeCell ref="BJ40:BJ41"/>
    <mergeCell ref="BK40:BN41"/>
    <mergeCell ref="AX34:AX47"/>
    <mergeCell ref="BC34:BC35"/>
    <mergeCell ref="BD34:BD35"/>
    <mergeCell ref="BE34:BE35"/>
    <mergeCell ref="BF34:BF35"/>
    <mergeCell ref="BG34:BG35"/>
    <mergeCell ref="BC45:BC46"/>
    <mergeCell ref="BD45:BD46"/>
    <mergeCell ref="BE45:BE46"/>
    <mergeCell ref="BF45:BF46"/>
    <mergeCell ref="BK45:BN46"/>
    <mergeCell ref="BU45:BU46"/>
    <mergeCell ref="AO34:AO35"/>
    <mergeCell ref="AP34:AP35"/>
    <mergeCell ref="AQ34:AQ35"/>
    <mergeCell ref="AR34:AR35"/>
    <mergeCell ref="AS34:AS35"/>
    <mergeCell ref="AT34:AW35"/>
    <mergeCell ref="AA34:AA35"/>
    <mergeCell ref="AB34:AE35"/>
    <mergeCell ref="AF34:AF47"/>
    <mergeCell ref="AL34:AL35"/>
    <mergeCell ref="AM34:AM35"/>
    <mergeCell ref="AN34:AN35"/>
    <mergeCell ref="AA40:AA41"/>
    <mergeCell ref="AB40:AE41"/>
    <mergeCell ref="AL40:AL41"/>
    <mergeCell ref="AM40:AM41"/>
    <mergeCell ref="U34:U35"/>
    <mergeCell ref="V34:V35"/>
    <mergeCell ref="W34:W35"/>
    <mergeCell ref="X34:X35"/>
    <mergeCell ref="Y34:Y35"/>
    <mergeCell ref="Z34:Z35"/>
    <mergeCell ref="AO45:AO46"/>
    <mergeCell ref="AP45:AP46"/>
    <mergeCell ref="AQ45:AQ46"/>
    <mergeCell ref="AR45:AR46"/>
    <mergeCell ref="AS45:AS46"/>
    <mergeCell ref="AT45:AW46"/>
    <mergeCell ref="Z45:Z46"/>
    <mergeCell ref="AA45:AA46"/>
    <mergeCell ref="AB45:AE46"/>
    <mergeCell ref="AL45:AL46"/>
    <mergeCell ref="H34:H35"/>
    <mergeCell ref="I34:I35"/>
    <mergeCell ref="J34:J35"/>
    <mergeCell ref="K34:N35"/>
    <mergeCell ref="O34:O47"/>
    <mergeCell ref="T34:T35"/>
    <mergeCell ref="T40:T41"/>
    <mergeCell ref="I45:I46"/>
    <mergeCell ref="J45:J46"/>
    <mergeCell ref="K45:N46"/>
    <mergeCell ref="CT31:CT33"/>
    <mergeCell ref="CU31:CU33"/>
    <mergeCell ref="CV31:CV33"/>
    <mergeCell ref="CW31:CW33"/>
    <mergeCell ref="CX31:CX33"/>
    <mergeCell ref="C34:C35"/>
    <mergeCell ref="D34:D35"/>
    <mergeCell ref="E34:E35"/>
    <mergeCell ref="F34:F35"/>
    <mergeCell ref="G34:G35"/>
    <mergeCell ref="BO31:BO33"/>
    <mergeCell ref="CC31:CC33"/>
    <mergeCell ref="CD31:CD33"/>
    <mergeCell ref="CE31:CE33"/>
    <mergeCell ref="CF31:CF33"/>
    <mergeCell ref="CG31:CG33"/>
    <mergeCell ref="AW31:AW33"/>
    <mergeCell ref="AX31:AX33"/>
    <mergeCell ref="BK31:BK33"/>
    <mergeCell ref="BL31:BL33"/>
    <mergeCell ref="BM31:BM33"/>
    <mergeCell ref="BN31:BN33"/>
    <mergeCell ref="AD31:AD33"/>
    <mergeCell ref="AE31:AE33"/>
    <mergeCell ref="AF31:AF33"/>
    <mergeCell ref="AT31:AT33"/>
    <mergeCell ref="AU31:AU33"/>
    <mergeCell ref="AV31:AV33"/>
    <mergeCell ref="CS24:CS25"/>
    <mergeCell ref="CT24:CW25"/>
    <mergeCell ref="D31:J31"/>
    <mergeCell ref="K31:K33"/>
    <mergeCell ref="L31:L33"/>
    <mergeCell ref="M31:M33"/>
    <mergeCell ref="N31:N33"/>
    <mergeCell ref="O31:O33"/>
    <mergeCell ref="AB31:AB33"/>
    <mergeCell ref="AC31:AC33"/>
    <mergeCell ref="CM24:CM25"/>
    <mergeCell ref="CN24:CN25"/>
    <mergeCell ref="CO24:CO25"/>
    <mergeCell ref="CP24:CP25"/>
    <mergeCell ref="CQ24:CQ25"/>
    <mergeCell ref="CR24:CR25"/>
    <mergeCell ref="BU24:BU25"/>
    <mergeCell ref="BV24:BV25"/>
    <mergeCell ref="BW24:BW25"/>
    <mergeCell ref="BX24:BX25"/>
    <mergeCell ref="BY24:BY25"/>
    <mergeCell ref="BZ24:BZ25"/>
    <mergeCell ref="BF24:BF25"/>
    <mergeCell ref="BG24:BG25"/>
    <mergeCell ref="BH24:BH25"/>
    <mergeCell ref="BI24:BI25"/>
    <mergeCell ref="BJ24:BJ25"/>
    <mergeCell ref="BK24:BN25"/>
    <mergeCell ref="AN24:AN25"/>
    <mergeCell ref="AO24:AO25"/>
    <mergeCell ref="AP24:AP25"/>
    <mergeCell ref="AQ24:AQ25"/>
    <mergeCell ref="AR24:AR25"/>
    <mergeCell ref="AS24:AS25"/>
    <mergeCell ref="Y24:Y25"/>
    <mergeCell ref="Z24:Z25"/>
    <mergeCell ref="AA24:AA25"/>
    <mergeCell ref="AB24:AE25"/>
    <mergeCell ref="AL24:AL25"/>
    <mergeCell ref="AM24:AM25"/>
    <mergeCell ref="K24:N25"/>
    <mergeCell ref="T24:T25"/>
    <mergeCell ref="U24:U25"/>
    <mergeCell ref="V24:V25"/>
    <mergeCell ref="W24:W25"/>
    <mergeCell ref="X24:X25"/>
    <mergeCell ref="BD24:BD25"/>
    <mergeCell ref="BE24:BE25"/>
    <mergeCell ref="CS19:CS20"/>
    <mergeCell ref="CT19:CW20"/>
    <mergeCell ref="C24:C25"/>
    <mergeCell ref="D24:D25"/>
    <mergeCell ref="E24:E25"/>
    <mergeCell ref="F24:F25"/>
    <mergeCell ref="G24:G25"/>
    <mergeCell ref="H24:H25"/>
    <mergeCell ref="I24:I25"/>
    <mergeCell ref="J24:J25"/>
    <mergeCell ref="CM19:CM20"/>
    <mergeCell ref="CN19:CN20"/>
    <mergeCell ref="CO19:CO20"/>
    <mergeCell ref="CP19:CP20"/>
    <mergeCell ref="CQ19:CQ20"/>
    <mergeCell ref="CR19:CR20"/>
    <mergeCell ref="BY19:BY20"/>
    <mergeCell ref="BZ19:BZ20"/>
    <mergeCell ref="CA19:CA20"/>
    <mergeCell ref="CB19:CB20"/>
    <mergeCell ref="CC19:CF20"/>
    <mergeCell ref="CL19:CL20"/>
    <mergeCell ref="BF19:BF20"/>
    <mergeCell ref="BG19:BG20"/>
    <mergeCell ref="BH19:BH20"/>
    <mergeCell ref="BI19:BI20"/>
    <mergeCell ref="BJ19:BJ20"/>
    <mergeCell ref="BK19:BN20"/>
    <mergeCell ref="AR19:AR20"/>
    <mergeCell ref="AS19:AS20"/>
    <mergeCell ref="AT19:AW20"/>
    <mergeCell ref="BC19:BC20"/>
    <mergeCell ref="BD19:BD20"/>
    <mergeCell ref="BE19:BE20"/>
    <mergeCell ref="AL19:AL20"/>
    <mergeCell ref="AM19:AM20"/>
    <mergeCell ref="AN19:AN20"/>
    <mergeCell ref="AO19:AO20"/>
    <mergeCell ref="AP19:AP20"/>
    <mergeCell ref="AQ19:AQ20"/>
    <mergeCell ref="J19:J20"/>
    <mergeCell ref="K19:N20"/>
    <mergeCell ref="T19:T20"/>
    <mergeCell ref="U19:U20"/>
    <mergeCell ref="V19:V20"/>
    <mergeCell ref="W19:W20"/>
    <mergeCell ref="CS13:CS14"/>
    <mergeCell ref="CT13:CW14"/>
    <mergeCell ref="CX13:CX26"/>
    <mergeCell ref="BX19:BX20"/>
    <mergeCell ref="BF13:BF14"/>
    <mergeCell ref="BG13:BG14"/>
    <mergeCell ref="BH13:BH14"/>
    <mergeCell ref="BI13:BI14"/>
    <mergeCell ref="BJ13:BJ14"/>
    <mergeCell ref="BK13:BN14"/>
    <mergeCell ref="AS13:AS14"/>
    <mergeCell ref="AT13:AW14"/>
    <mergeCell ref="AX13:AX26"/>
    <mergeCell ref="BC13:BC14"/>
    <mergeCell ref="BD13:BD14"/>
    <mergeCell ref="BE13:BE14"/>
    <mergeCell ref="AT24:AW25"/>
    <mergeCell ref="BC24:BC25"/>
    <mergeCell ref="C19:C20"/>
    <mergeCell ref="D19:D20"/>
    <mergeCell ref="E19:E20"/>
    <mergeCell ref="F19:F20"/>
    <mergeCell ref="G19:G20"/>
    <mergeCell ref="H19:H20"/>
    <mergeCell ref="I19:I20"/>
    <mergeCell ref="CM13:CM14"/>
    <mergeCell ref="CN13:CN14"/>
    <mergeCell ref="CO13:CO14"/>
    <mergeCell ref="CP13:CP14"/>
    <mergeCell ref="CQ13:CQ14"/>
    <mergeCell ref="CR13:CR14"/>
    <mergeCell ref="BZ13:BZ14"/>
    <mergeCell ref="CA13:CA14"/>
    <mergeCell ref="CB13:CB14"/>
    <mergeCell ref="CC13:CF14"/>
    <mergeCell ref="CG13:CG26"/>
    <mergeCell ref="CL13:CL14"/>
    <mergeCell ref="CA24:CA25"/>
    <mergeCell ref="CB24:CB25"/>
    <mergeCell ref="CC24:CF25"/>
    <mergeCell ref="CL24:CL25"/>
    <mergeCell ref="BO13:BO26"/>
    <mergeCell ref="BU13:BU14"/>
    <mergeCell ref="BV13:BV14"/>
    <mergeCell ref="BW13:BW14"/>
    <mergeCell ref="BX13:BX14"/>
    <mergeCell ref="BY13:BY14"/>
    <mergeCell ref="BU19:BU20"/>
    <mergeCell ref="BV19:BV20"/>
    <mergeCell ref="BW19:BW20"/>
    <mergeCell ref="AM13:AM14"/>
    <mergeCell ref="AN13:AN14"/>
    <mergeCell ref="AO13:AO14"/>
    <mergeCell ref="AP13:AP14"/>
    <mergeCell ref="AQ13:AQ14"/>
    <mergeCell ref="AR13:AR14"/>
    <mergeCell ref="Y13:Y14"/>
    <mergeCell ref="Z13:Z14"/>
    <mergeCell ref="AA13:AA14"/>
    <mergeCell ref="AB13:AE14"/>
    <mergeCell ref="AF13:AF26"/>
    <mergeCell ref="AL13:AL14"/>
    <mergeCell ref="Y19:Y20"/>
    <mergeCell ref="Z19:Z20"/>
    <mergeCell ref="AA19:AA20"/>
    <mergeCell ref="AB19:AE20"/>
    <mergeCell ref="O13:O26"/>
    <mergeCell ref="T13:T14"/>
    <mergeCell ref="U13:U14"/>
    <mergeCell ref="V13:V14"/>
    <mergeCell ref="W13:W14"/>
    <mergeCell ref="X13:X14"/>
    <mergeCell ref="X19:X20"/>
    <mergeCell ref="CX10:CX12"/>
    <mergeCell ref="C13:C14"/>
    <mergeCell ref="D13:D14"/>
    <mergeCell ref="E13:E14"/>
    <mergeCell ref="F13:F14"/>
    <mergeCell ref="G13:G14"/>
    <mergeCell ref="H13:H14"/>
    <mergeCell ref="I13:I14"/>
    <mergeCell ref="J13:J14"/>
    <mergeCell ref="K13:N14"/>
    <mergeCell ref="CF10:CF12"/>
    <mergeCell ref="CG10:CG12"/>
    <mergeCell ref="CT10:CT12"/>
    <mergeCell ref="CU10:CU12"/>
    <mergeCell ref="CV10:CV12"/>
    <mergeCell ref="CW10:CW12"/>
    <mergeCell ref="BM10:BM12"/>
    <mergeCell ref="BN10:BN12"/>
    <mergeCell ref="BO10:BO12"/>
    <mergeCell ref="CC10:CC12"/>
    <mergeCell ref="CD10:CD12"/>
    <mergeCell ref="CE10:CE12"/>
    <mergeCell ref="AU10:AU12"/>
    <mergeCell ref="AV10:AV12"/>
    <mergeCell ref="AW10:AW12"/>
    <mergeCell ref="AX10:AX12"/>
    <mergeCell ref="BK10:BK12"/>
    <mergeCell ref="BL10:BL12"/>
    <mergeCell ref="AB10:AB12"/>
    <mergeCell ref="AC10:AC12"/>
    <mergeCell ref="AD10:AD12"/>
    <mergeCell ref="AE10:AE12"/>
    <mergeCell ref="AF10:AF12"/>
    <mergeCell ref="AT10:AT12"/>
    <mergeCell ref="C5:F5"/>
    <mergeCell ref="AL5:AO5"/>
    <mergeCell ref="BU5:BX5"/>
    <mergeCell ref="D10:J10"/>
    <mergeCell ref="K10:K12"/>
    <mergeCell ref="L10:L12"/>
    <mergeCell ref="M10:M12"/>
    <mergeCell ref="N10:N12"/>
    <mergeCell ref="O10:O12"/>
    <mergeCell ref="U10:AA10"/>
    <mergeCell ref="C3:F3"/>
    <mergeCell ref="H3:N3"/>
    <mergeCell ref="AB3:AD3"/>
    <mergeCell ref="AL3:AO3"/>
    <mergeCell ref="BU3:BX3"/>
    <mergeCell ref="C4:F4"/>
    <mergeCell ref="AL4:AO4"/>
    <mergeCell ref="BU4:BX4"/>
    <mergeCell ref="AQ3:AW3"/>
  </mergeCells>
  <phoneticPr fontId="19"/>
  <conditionalFormatting sqref="D12:J12 D33:J33 D54:J54 D75:J75 D96:J96">
    <cfRule type="containsText" dxfId="1412" priority="483" operator="containsText" text="土,日">
      <formula>NOT(ISERROR(SEARCH("土,日",D12)))</formula>
    </cfRule>
  </conditionalFormatting>
  <conditionalFormatting sqref="D15:J18 D21:J23 D26:J27">
    <cfRule type="containsText" dxfId="1411" priority="180" operator="containsText" text="ー">
      <formula>NOT(ISERROR(SEARCH("ー",D15)))</formula>
    </cfRule>
    <cfRule type="containsText" dxfId="1410" priority="181" operator="containsText" text="外">
      <formula>NOT(ISERROR(SEARCH("外",D15)))</formula>
    </cfRule>
    <cfRule type="containsText" dxfId="1409" priority="182" operator="containsText" text="休">
      <formula>NOT(ISERROR(SEARCH("休",D15)))</formula>
    </cfRule>
    <cfRule type="containsText" dxfId="1408" priority="183" operator="containsText" text="退">
      <formula>NOT(ISERROR(SEARCH("退",D15)))</formula>
    </cfRule>
    <cfRule type="containsText" dxfId="1407" priority="184" operator="containsText" text="入">
      <formula>NOT(ISERROR(SEARCH("入",D15)))</formula>
    </cfRule>
  </conditionalFormatting>
  <conditionalFormatting sqref="D36:J39 D42:J44 D47:J47">
    <cfRule type="containsText" dxfId="1406" priority="175" operator="containsText" text="ー">
      <formula>NOT(ISERROR(SEARCH("ー",D36)))</formula>
    </cfRule>
    <cfRule type="containsText" dxfId="1405" priority="176" operator="containsText" text="外">
      <formula>NOT(ISERROR(SEARCH("外",D36)))</formula>
    </cfRule>
    <cfRule type="containsText" dxfId="1404" priority="177" operator="containsText" text="休">
      <formula>NOT(ISERROR(SEARCH("休",D36)))</formula>
    </cfRule>
    <cfRule type="containsText" dxfId="1403" priority="178" operator="containsText" text="退">
      <formula>NOT(ISERROR(SEARCH("退",D36)))</formula>
    </cfRule>
    <cfRule type="containsText" dxfId="1402" priority="179" operator="containsText" text="入">
      <formula>NOT(ISERROR(SEARCH("入",D36)))</formula>
    </cfRule>
  </conditionalFormatting>
  <conditionalFormatting sqref="D57:J60 D63:J65 D68:J68">
    <cfRule type="containsText" dxfId="1401" priority="170" operator="containsText" text="ー">
      <formula>NOT(ISERROR(SEARCH("ー",D57)))</formula>
    </cfRule>
    <cfRule type="containsText" dxfId="1400" priority="171" operator="containsText" text="外">
      <formula>NOT(ISERROR(SEARCH("外",D57)))</formula>
    </cfRule>
    <cfRule type="containsText" dxfId="1399" priority="172" operator="containsText" text="休">
      <formula>NOT(ISERROR(SEARCH("休",D57)))</formula>
    </cfRule>
    <cfRule type="containsText" dxfId="1398" priority="173" operator="containsText" text="退">
      <formula>NOT(ISERROR(SEARCH("退",D57)))</formula>
    </cfRule>
    <cfRule type="containsText" dxfId="1397" priority="174" operator="containsText" text="入">
      <formula>NOT(ISERROR(SEARCH("入",D57)))</formula>
    </cfRule>
  </conditionalFormatting>
  <conditionalFormatting sqref="D69:J69">
    <cfRule type="containsText" dxfId="1396" priority="304" operator="containsText" text="休">
      <formula>NOT(ISERROR(SEARCH("休",D69)))</formula>
    </cfRule>
    <cfRule type="containsText" dxfId="1395" priority="305" operator="containsText" text="休">
      <formula>NOT(ISERROR(SEARCH("休",D69)))</formula>
    </cfRule>
  </conditionalFormatting>
  <conditionalFormatting sqref="D78:J81 D84:J86 D89:J89">
    <cfRule type="containsText" dxfId="1394" priority="165" operator="containsText" text="ー">
      <formula>NOT(ISERROR(SEARCH("ー",D78)))</formula>
    </cfRule>
    <cfRule type="containsText" dxfId="1393" priority="166" operator="containsText" text="外">
      <formula>NOT(ISERROR(SEARCH("外",D78)))</formula>
    </cfRule>
    <cfRule type="containsText" dxfId="1392" priority="167" operator="containsText" text="休">
      <formula>NOT(ISERROR(SEARCH("休",D78)))</formula>
    </cfRule>
    <cfRule type="containsText" dxfId="1391" priority="168" operator="containsText" text="退">
      <formula>NOT(ISERROR(SEARCH("退",D78)))</formula>
    </cfRule>
    <cfRule type="containsText" dxfId="1390" priority="169" operator="containsText" text="入">
      <formula>NOT(ISERROR(SEARCH("入",D78)))</formula>
    </cfRule>
  </conditionalFormatting>
  <conditionalFormatting sqref="D90:J91">
    <cfRule type="containsText" dxfId="1389" priority="274" operator="containsText" text="休">
      <formula>NOT(ISERROR(SEARCH("休",D90)))</formula>
    </cfRule>
    <cfRule type="containsText" dxfId="1388" priority="275" operator="containsText" text="休">
      <formula>NOT(ISERROR(SEARCH("休",D90)))</formula>
    </cfRule>
  </conditionalFormatting>
  <conditionalFormatting sqref="D99:J102 D105:J107 D110:J110">
    <cfRule type="containsText" dxfId="1387" priority="160" operator="containsText" text="ー">
      <formula>NOT(ISERROR(SEARCH("ー",D99)))</formula>
    </cfRule>
    <cfRule type="containsText" dxfId="1386" priority="161" operator="containsText" text="外">
      <formula>NOT(ISERROR(SEARCH("外",D99)))</formula>
    </cfRule>
    <cfRule type="containsText" dxfId="1385" priority="162" operator="containsText" text="休">
      <formula>NOT(ISERROR(SEARCH("休",D99)))</formula>
    </cfRule>
    <cfRule type="containsText" dxfId="1384" priority="163" operator="containsText" text="退">
      <formula>NOT(ISERROR(SEARCH("退",D99)))</formula>
    </cfRule>
    <cfRule type="containsText" dxfId="1383" priority="164" operator="containsText" text="入">
      <formula>NOT(ISERROR(SEARCH("入",D99)))</formula>
    </cfRule>
  </conditionalFormatting>
  <conditionalFormatting sqref="D111:J111">
    <cfRule type="containsText" dxfId="1382" priority="244" operator="containsText" text="休">
      <formula>NOT(ISERROR(SEARCH("休",D111)))</formula>
    </cfRule>
    <cfRule type="containsText" dxfId="1381" priority="245" operator="containsText" text="休">
      <formula>NOT(ISERROR(SEARCH("休",D111)))</formula>
    </cfRule>
  </conditionalFormatting>
  <conditionalFormatting sqref="D117:J117">
    <cfRule type="containsText" dxfId="1380" priority="479" operator="containsText" text="土,日">
      <formula>NOT(ISERROR(SEARCH("土,日",D117)))</formula>
    </cfRule>
  </conditionalFormatting>
  <conditionalFormatting sqref="D120:J123 D126:J128 D131:J131">
    <cfRule type="containsText" dxfId="1379" priority="155" operator="containsText" text="ー">
      <formula>NOT(ISERROR(SEARCH("ー",D120)))</formula>
    </cfRule>
    <cfRule type="containsText" dxfId="1378" priority="156" operator="containsText" text="外">
      <formula>NOT(ISERROR(SEARCH("外",D120)))</formula>
    </cfRule>
    <cfRule type="containsText" dxfId="1377" priority="157" operator="containsText" text="休">
      <formula>NOT(ISERROR(SEARCH("休",D120)))</formula>
    </cfRule>
    <cfRule type="containsText" dxfId="1376" priority="158" operator="containsText" text="退">
      <formula>NOT(ISERROR(SEARCH("退",D120)))</formula>
    </cfRule>
    <cfRule type="containsText" dxfId="1375" priority="159" operator="containsText" text="入">
      <formula>NOT(ISERROR(SEARCH("入",D120)))</formula>
    </cfRule>
  </conditionalFormatting>
  <conditionalFormatting sqref="D132:J132">
    <cfRule type="containsText" dxfId="1374" priority="199" operator="containsText" text="休">
      <formula>NOT(ISERROR(SEARCH("休",D132)))</formula>
    </cfRule>
    <cfRule type="containsText" dxfId="1373" priority="200" operator="containsText" text="休">
      <formula>NOT(ISERROR(SEARCH("休",D132)))</formula>
    </cfRule>
  </conditionalFormatting>
  <conditionalFormatting sqref="I11">
    <cfRule type="expression" dxfId="1367" priority="378">
      <formula>AND(WEEKDAY(I9,2)=6, OR(INT((DAY(I9)-1)/7)+1=2, INT((DAY(I9)-1)/7)+1=4))</formula>
    </cfRule>
  </conditionalFormatting>
  <conditionalFormatting sqref="I12 Z12 I33 Z33 I54 Z54 I75 Z75 I96 Z96 I117 Z117">
    <cfRule type="containsText" dxfId="1366" priority="380" operator="containsText" text="土">
      <formula>NOT(ISERROR(SEARCH("土",I12)))</formula>
    </cfRule>
  </conditionalFormatting>
  <conditionalFormatting sqref="I12">
    <cfRule type="containsText" dxfId="1365" priority="482" operator="containsText" text="土">
      <formula>NOT(ISERROR(SEARCH("土",I12)))</formula>
    </cfRule>
  </conditionalFormatting>
  <conditionalFormatting sqref="I32">
    <cfRule type="expression" dxfId="1364" priority="377">
      <formula>AND(WEEKDAY(I30,2)=6, OR(INT((DAY(I30)-1)/7)+1=2, INT((DAY(I30)-1)/7)+1=4))</formula>
    </cfRule>
  </conditionalFormatting>
  <conditionalFormatting sqref="I48">
    <cfRule type="containsText" dxfId="1363" priority="331" operator="containsText" text="休">
      <formula>NOT(ISERROR(SEARCH("休",I48)))</formula>
    </cfRule>
    <cfRule type="containsText" dxfId="1362" priority="332" operator="containsText" text="休">
      <formula>NOT(ISERROR(SEARCH("休",I48)))</formula>
    </cfRule>
  </conditionalFormatting>
  <conditionalFormatting sqref="I53">
    <cfRule type="expression" dxfId="1361" priority="376">
      <formula>AND(WEEKDAY(I51,2)=6, OR(INT((DAY(I51)-1)/7)+1=2, INT((DAY(I51)-1)/7)+1=4))</formula>
    </cfRule>
  </conditionalFormatting>
  <conditionalFormatting sqref="I69">
    <cfRule type="containsText" dxfId="1360" priority="301" operator="containsText" text="休">
      <formula>NOT(ISERROR(SEARCH("休",I69)))</formula>
    </cfRule>
    <cfRule type="containsText" dxfId="1359" priority="302" operator="containsText" text="休">
      <formula>NOT(ISERROR(SEARCH("休",I69)))</formula>
    </cfRule>
    <cfRule type="containsText" dxfId="1358" priority="303" operator="containsText" text="休">
      <formula>NOT(ISERROR(SEARCH("休",I69)))</formula>
    </cfRule>
  </conditionalFormatting>
  <conditionalFormatting sqref="I74">
    <cfRule type="expression" dxfId="1357" priority="373">
      <formula>AND(WEEKDAY(I72,2)=6, OR(INT((DAY(I72)-1)/7)+1=2, INT((DAY(I72)-1)/7)+1=4))</formula>
    </cfRule>
  </conditionalFormatting>
  <conditionalFormatting sqref="I90">
    <cfRule type="containsText" dxfId="1356" priority="271" operator="containsText" text="休">
      <formula>NOT(ISERROR(SEARCH("休",I90)))</formula>
    </cfRule>
    <cfRule type="containsText" dxfId="1355" priority="272" operator="containsText" text="休">
      <formula>NOT(ISERROR(SEARCH("休",I90)))</formula>
    </cfRule>
    <cfRule type="containsText" dxfId="1354" priority="273" operator="containsText" text="休">
      <formula>NOT(ISERROR(SEARCH("休",I90)))</formula>
    </cfRule>
  </conditionalFormatting>
  <conditionalFormatting sqref="I95">
    <cfRule type="expression" dxfId="1353" priority="372">
      <formula>AND(WEEKDAY(I93,2)=6, OR(INT((DAY(I93)-1)/7)+1=2, INT((DAY(I93)-1)/7)+1=4))</formula>
    </cfRule>
  </conditionalFormatting>
  <conditionalFormatting sqref="I111">
    <cfRule type="containsText" dxfId="1352" priority="241" operator="containsText" text="休">
      <formula>NOT(ISERROR(SEARCH("休",I111)))</formula>
    </cfRule>
    <cfRule type="containsText" dxfId="1351" priority="242" operator="containsText" text="休">
      <formula>NOT(ISERROR(SEARCH("休",I111)))</formula>
    </cfRule>
    <cfRule type="containsText" dxfId="1350" priority="243" operator="containsText" text="休">
      <formula>NOT(ISERROR(SEARCH("休",I111)))</formula>
    </cfRule>
  </conditionalFormatting>
  <conditionalFormatting sqref="I116">
    <cfRule type="expression" dxfId="1349" priority="371">
      <formula>AND(WEEKDAY(I114,2)=6, OR(INT((DAY(I114)-1)/7)+1=2, INT((DAY(I114)-1)/7)+1=4))</formula>
    </cfRule>
  </conditionalFormatting>
  <conditionalFormatting sqref="I132">
    <cfRule type="containsText" dxfId="1348" priority="196" operator="containsText" text="休">
      <formula>NOT(ISERROR(SEARCH("休",I132)))</formula>
    </cfRule>
    <cfRule type="containsText" dxfId="1347" priority="197" operator="containsText" text="休">
      <formula>NOT(ISERROR(SEARCH("休",I132)))</formula>
    </cfRule>
  </conditionalFormatting>
  <conditionalFormatting sqref="I132:J132">
    <cfRule type="containsText" dxfId="1346" priority="198" operator="containsText" text="休">
      <formula>NOT(ISERROR(SEARCH("休",I132)))</formula>
    </cfRule>
  </conditionalFormatting>
  <conditionalFormatting sqref="J12 AA12 J33 AA33 J54 AA54 J75 AA75 J96 AA96 J117 AA117">
    <cfRule type="containsText" dxfId="1345" priority="379" operator="containsText" text="日">
      <formula>NOT(ISERROR(SEARCH("日",J12)))</formula>
    </cfRule>
  </conditionalFormatting>
  <conditionalFormatting sqref="O13:O26 AF13:AF26 AX13:AX26 BO13:BO26 CG13:CG26 CX13:CX26 O34:O47 AF34:AF47 AX34:AX47 BO34:BO47 CG34:CG47 CX34:CX47 O55:O68 AF55:AF68 AX55:AX68 BO55:BO68 CG55:CG68 CX55:CX68 O76:O89 AF76:AF89 AX76:AX89 BO76:BO89 CG76:CG89 CX76:CX89 O97:O110 AF97:AF110 AX97:AX110 BO97:BO110 CG97:CG110 CX97:CX110 O118:O131 AF118:AF131 AX118:AX131 BO118:BO131 CG118:CG131 CX118:CX131">
    <cfRule type="cellIs" dxfId="1344" priority="1" operator="lessThan">
      <formula>0.285</formula>
    </cfRule>
    <cfRule type="cellIs" dxfId="1343" priority="2" operator="greaterThanOrEqual">
      <formula>0.285</formula>
    </cfRule>
  </conditionalFormatting>
  <conditionalFormatting sqref="U15:AA18 U21:AA23 U26:AA26">
    <cfRule type="containsText" dxfId="1342" priority="150" operator="containsText" text="ー">
      <formula>NOT(ISERROR(SEARCH("ー",U15)))</formula>
    </cfRule>
    <cfRule type="containsText" dxfId="1341" priority="151" operator="containsText" text="外">
      <formula>NOT(ISERROR(SEARCH("外",U15)))</formula>
    </cfRule>
    <cfRule type="containsText" dxfId="1340" priority="152" operator="containsText" text="休">
      <formula>NOT(ISERROR(SEARCH("休",U15)))</formula>
    </cfRule>
    <cfRule type="containsText" dxfId="1339" priority="153" operator="containsText" text="退">
      <formula>NOT(ISERROR(SEARCH("退",U15)))</formula>
    </cfRule>
    <cfRule type="containsText" dxfId="1338" priority="154" operator="containsText" text="入">
      <formula>NOT(ISERROR(SEARCH("入",U15)))</formula>
    </cfRule>
  </conditionalFormatting>
  <conditionalFormatting sqref="U27:AA27 AM27:AS27 BD27:BJ27 BV27:CB27 CM27:CS27 D48:J48">
    <cfRule type="containsText" dxfId="1337" priority="491" operator="containsText" text="休">
      <formula>NOT(ISERROR(SEARCH("休",D27)))</formula>
    </cfRule>
  </conditionalFormatting>
  <conditionalFormatting sqref="U36:AA39 U42:AA44 U47:AA47">
    <cfRule type="containsText" dxfId="1336" priority="145" operator="containsText" text="ー">
      <formula>NOT(ISERROR(SEARCH("ー",U36)))</formula>
    </cfRule>
    <cfRule type="containsText" dxfId="1335" priority="146" operator="containsText" text="外">
      <formula>NOT(ISERROR(SEARCH("外",U36)))</formula>
    </cfRule>
    <cfRule type="containsText" dxfId="1334" priority="147" operator="containsText" text="休">
      <formula>NOT(ISERROR(SEARCH("休",U36)))</formula>
    </cfRule>
    <cfRule type="containsText" dxfId="1333" priority="148" operator="containsText" text="退">
      <formula>NOT(ISERROR(SEARCH("退",U36)))</formula>
    </cfRule>
    <cfRule type="containsText" dxfId="1332" priority="149" operator="containsText" text="入">
      <formula>NOT(ISERROR(SEARCH("入",U36)))</formula>
    </cfRule>
  </conditionalFormatting>
  <conditionalFormatting sqref="U48:AA48">
    <cfRule type="containsText" dxfId="1331" priority="329" operator="containsText" text="休">
      <formula>NOT(ISERROR(SEARCH("休",U48)))</formula>
    </cfRule>
    <cfRule type="containsText" dxfId="1330" priority="330" operator="containsText" text="休">
      <formula>NOT(ISERROR(SEARCH("休",U48)))</formula>
    </cfRule>
  </conditionalFormatting>
  <conditionalFormatting sqref="U57:AA60 U63:AA65 U68:AA68">
    <cfRule type="containsText" dxfId="1329" priority="140" operator="containsText" text="ー">
      <formula>NOT(ISERROR(SEARCH("ー",U57)))</formula>
    </cfRule>
    <cfRule type="containsText" dxfId="1328" priority="141" operator="containsText" text="外">
      <formula>NOT(ISERROR(SEARCH("外",U57)))</formula>
    </cfRule>
    <cfRule type="containsText" dxfId="1327" priority="142" operator="containsText" text="休">
      <formula>NOT(ISERROR(SEARCH("休",U57)))</formula>
    </cfRule>
    <cfRule type="containsText" dxfId="1326" priority="143" operator="containsText" text="退">
      <formula>NOT(ISERROR(SEARCH("退",U57)))</formula>
    </cfRule>
    <cfRule type="containsText" dxfId="1325" priority="144" operator="containsText" text="入">
      <formula>NOT(ISERROR(SEARCH("入",U57)))</formula>
    </cfRule>
  </conditionalFormatting>
  <conditionalFormatting sqref="U69:AA69">
    <cfRule type="containsText" dxfId="1324" priority="299" operator="containsText" text="休">
      <formula>NOT(ISERROR(SEARCH("休",U69)))</formula>
    </cfRule>
    <cfRule type="containsText" dxfId="1323" priority="300" operator="containsText" text="休">
      <formula>NOT(ISERROR(SEARCH("休",U69)))</formula>
    </cfRule>
  </conditionalFormatting>
  <conditionalFormatting sqref="U78:AA81 U84:AA86 U89:AA89">
    <cfRule type="containsText" dxfId="1322" priority="135" operator="containsText" text="ー">
      <formula>NOT(ISERROR(SEARCH("ー",U78)))</formula>
    </cfRule>
    <cfRule type="containsText" dxfId="1321" priority="136" operator="containsText" text="外">
      <formula>NOT(ISERROR(SEARCH("外",U78)))</formula>
    </cfRule>
    <cfRule type="containsText" dxfId="1320" priority="137" operator="containsText" text="休">
      <formula>NOT(ISERROR(SEARCH("休",U78)))</formula>
    </cfRule>
    <cfRule type="containsText" dxfId="1319" priority="138" operator="containsText" text="退">
      <formula>NOT(ISERROR(SEARCH("退",U78)))</formula>
    </cfRule>
    <cfRule type="containsText" dxfId="1318" priority="139" operator="containsText" text="入">
      <formula>NOT(ISERROR(SEARCH("入",U78)))</formula>
    </cfRule>
  </conditionalFormatting>
  <conditionalFormatting sqref="U90:AA91">
    <cfRule type="containsText" dxfId="1317" priority="269" operator="containsText" text="休">
      <formula>NOT(ISERROR(SEARCH("休",U90)))</formula>
    </cfRule>
    <cfRule type="containsText" dxfId="1316" priority="270" operator="containsText" text="休">
      <formula>NOT(ISERROR(SEARCH("休",U90)))</formula>
    </cfRule>
  </conditionalFormatting>
  <conditionalFormatting sqref="U99:AA102 U105:AA107 U110:AA110">
    <cfRule type="containsText" dxfId="1315" priority="130" operator="containsText" text="ー">
      <formula>NOT(ISERROR(SEARCH("ー",U99)))</formula>
    </cfRule>
    <cfRule type="containsText" dxfId="1314" priority="131" operator="containsText" text="外">
      <formula>NOT(ISERROR(SEARCH("外",U99)))</formula>
    </cfRule>
    <cfRule type="containsText" dxfId="1313" priority="132" operator="containsText" text="休">
      <formula>NOT(ISERROR(SEARCH("休",U99)))</formula>
    </cfRule>
    <cfRule type="containsText" dxfId="1312" priority="133" operator="containsText" text="退">
      <formula>NOT(ISERROR(SEARCH("退",U99)))</formula>
    </cfRule>
    <cfRule type="containsText" dxfId="1311" priority="134" operator="containsText" text="入">
      <formula>NOT(ISERROR(SEARCH("入",U99)))</formula>
    </cfRule>
  </conditionalFormatting>
  <conditionalFormatting sqref="U111:AA111">
    <cfRule type="containsText" dxfId="1310" priority="239" operator="containsText" text="休">
      <formula>NOT(ISERROR(SEARCH("休",U111)))</formula>
    </cfRule>
    <cfRule type="containsText" dxfId="1309" priority="240" operator="containsText" text="休">
      <formula>NOT(ISERROR(SEARCH("休",U111)))</formula>
    </cfRule>
  </conditionalFormatting>
  <conditionalFormatting sqref="U120:AA123 U126:AA128 U131:AA131">
    <cfRule type="containsText" dxfId="1308" priority="125" operator="containsText" text="ー">
      <formula>NOT(ISERROR(SEARCH("ー",U120)))</formula>
    </cfRule>
    <cfRule type="containsText" dxfId="1307" priority="126" operator="containsText" text="外">
      <formula>NOT(ISERROR(SEARCH("外",U120)))</formula>
    </cfRule>
    <cfRule type="containsText" dxfId="1306" priority="127" operator="containsText" text="休">
      <formula>NOT(ISERROR(SEARCH("休",U120)))</formula>
    </cfRule>
    <cfRule type="containsText" dxfId="1305" priority="128" operator="containsText" text="退">
      <formula>NOT(ISERROR(SEARCH("退",U120)))</formula>
    </cfRule>
    <cfRule type="containsText" dxfId="1304" priority="129" operator="containsText" text="入">
      <formula>NOT(ISERROR(SEARCH("入",U120)))</formula>
    </cfRule>
  </conditionalFormatting>
  <conditionalFormatting sqref="U132:AA132">
    <cfRule type="containsText" dxfId="1303" priority="194" operator="containsText" text="休">
      <formula>NOT(ISERROR(SEARCH("休",U132)))</formula>
    </cfRule>
    <cfRule type="containsText" dxfId="1302" priority="195" operator="containsText" text="休">
      <formula>NOT(ISERROR(SEARCH("休",U132)))</formula>
    </cfRule>
  </conditionalFormatting>
  <conditionalFormatting sqref="Z11">
    <cfRule type="expression" dxfId="1299" priority="370">
      <formula>AND(WEEKDAY(Z9,2)=6, OR(INT((DAY(Z9)-1)/7)+1=2, INT((DAY(Z9)-1)/7)+1=4))</formula>
    </cfRule>
  </conditionalFormatting>
  <conditionalFormatting sqref="Z32">
    <cfRule type="expression" dxfId="1298" priority="369">
      <formula>AND(WEEKDAY(Z30,2)=6, OR(INT((DAY(Z30)-1)/7)+1=2, INT((DAY(Z30)-1)/7)+1=4))</formula>
    </cfRule>
  </conditionalFormatting>
  <conditionalFormatting sqref="Z48">
    <cfRule type="containsText" dxfId="1297" priority="326" operator="containsText" text="休">
      <formula>NOT(ISERROR(SEARCH("休",Z48)))</formula>
    </cfRule>
    <cfRule type="containsText" dxfId="1296" priority="327" operator="containsText" text="休">
      <formula>NOT(ISERROR(SEARCH("休",Z48)))</formula>
    </cfRule>
  </conditionalFormatting>
  <conditionalFormatting sqref="Z53">
    <cfRule type="expression" dxfId="1295" priority="368">
      <formula>AND(WEEKDAY(Z51,2)=6, OR(INT((DAY(Z51)-1)/7)+1=2, INT((DAY(Z51)-1)/7)+1=4))</formula>
    </cfRule>
  </conditionalFormatting>
  <conditionalFormatting sqref="Z69">
    <cfRule type="containsText" dxfId="1294" priority="296" operator="containsText" text="休">
      <formula>NOT(ISERROR(SEARCH("休",Z69)))</formula>
    </cfRule>
    <cfRule type="containsText" dxfId="1293" priority="297" operator="containsText" text="休">
      <formula>NOT(ISERROR(SEARCH("休",Z69)))</formula>
    </cfRule>
  </conditionalFormatting>
  <conditionalFormatting sqref="Z74">
    <cfRule type="expression" dxfId="1292" priority="367">
      <formula>AND(WEEKDAY(Z72,2)=6, OR(INT((DAY(Z72)-1)/7)+1=2, INT((DAY(Z72)-1)/7)+1=4))</formula>
    </cfRule>
  </conditionalFormatting>
  <conditionalFormatting sqref="Z90">
    <cfRule type="containsText" dxfId="1291" priority="266" operator="containsText" text="休">
      <formula>NOT(ISERROR(SEARCH("休",Z90)))</formula>
    </cfRule>
    <cfRule type="containsText" dxfId="1290" priority="267" operator="containsText" text="休">
      <formula>NOT(ISERROR(SEARCH("休",Z90)))</formula>
    </cfRule>
  </conditionalFormatting>
  <conditionalFormatting sqref="Z95">
    <cfRule type="expression" dxfId="1289" priority="366">
      <formula>AND(WEEKDAY(Z93,2)=6, OR(INT((DAY(Z93)-1)/7)+1=2, INT((DAY(Z93)-1)/7)+1=4))</formula>
    </cfRule>
  </conditionalFormatting>
  <conditionalFormatting sqref="Z111">
    <cfRule type="containsText" dxfId="1288" priority="236" operator="containsText" text="休">
      <formula>NOT(ISERROR(SEARCH("休",Z111)))</formula>
    </cfRule>
    <cfRule type="containsText" dxfId="1287" priority="237" operator="containsText" text="休">
      <formula>NOT(ISERROR(SEARCH("休",Z111)))</formula>
    </cfRule>
  </conditionalFormatting>
  <conditionalFormatting sqref="Z116">
    <cfRule type="expression" dxfId="1286" priority="364">
      <formula>AND(WEEKDAY(Z114,2)=6, OR(INT((DAY(Z114)-1)/7)+1=2, INT((DAY(Z114)-1)/7)+1=4))</formula>
    </cfRule>
  </conditionalFormatting>
  <conditionalFormatting sqref="Z132">
    <cfRule type="containsText" dxfId="1285" priority="191" operator="containsText" text="休">
      <formula>NOT(ISERROR(SEARCH("休",Z132)))</formula>
    </cfRule>
    <cfRule type="containsText" dxfId="1284" priority="192" operator="containsText" text="休">
      <formula>NOT(ISERROR(SEARCH("休",Z132)))</formula>
    </cfRule>
  </conditionalFormatting>
  <conditionalFormatting sqref="Z48:AA48">
    <cfRule type="containsText" dxfId="1283" priority="328" operator="containsText" text="休">
      <formula>NOT(ISERROR(SEARCH("休",Z48)))</formula>
    </cfRule>
  </conditionalFormatting>
  <conditionalFormatting sqref="Z69:AA69">
    <cfRule type="containsText" dxfId="1282" priority="298" operator="containsText" text="休">
      <formula>NOT(ISERROR(SEARCH("休",Z69)))</formula>
    </cfRule>
  </conditionalFormatting>
  <conditionalFormatting sqref="Z90:AA91">
    <cfRule type="containsText" dxfId="1281" priority="268" operator="containsText" text="休">
      <formula>NOT(ISERROR(SEARCH("休",Z90)))</formula>
    </cfRule>
  </conditionalFormatting>
  <conditionalFormatting sqref="Z111:AA111">
    <cfRule type="containsText" dxfId="1280" priority="238" operator="containsText" text="休">
      <formula>NOT(ISERROR(SEARCH("休",Z111)))</formula>
    </cfRule>
  </conditionalFormatting>
  <conditionalFormatting sqref="Z132:AA132">
    <cfRule type="containsText" dxfId="1279" priority="193" operator="containsText" text="休">
      <formula>NOT(ISERROR(SEARCH("休",Z132)))</formula>
    </cfRule>
  </conditionalFormatting>
  <conditionalFormatting sqref="AE3">
    <cfRule type="containsText" dxfId="1277" priority="3" operator="containsText" text="未達成">
      <formula>NOT(ISERROR(SEARCH("未達成",AE3)))</formula>
    </cfRule>
    <cfRule type="containsText" dxfId="1276" priority="4" operator="containsText" text="達成">
      <formula>NOT(ISERROR(SEARCH("達成",AE3)))</formula>
    </cfRule>
  </conditionalFormatting>
  <conditionalFormatting sqref="AM15:AS18 AM21:AS23 AM26:AS26">
    <cfRule type="containsText" dxfId="1275" priority="120" operator="containsText" text="ー">
      <formula>NOT(ISERROR(SEARCH("ー",AM15)))</formula>
    </cfRule>
    <cfRule type="containsText" dxfId="1274" priority="121" operator="containsText" text="外">
      <formula>NOT(ISERROR(SEARCH("外",AM15)))</formula>
    </cfRule>
    <cfRule type="containsText" dxfId="1273" priority="122" operator="containsText" text="休">
      <formula>NOT(ISERROR(SEARCH("休",AM15)))</formula>
    </cfRule>
    <cfRule type="containsText" dxfId="1272" priority="123" operator="containsText" text="退">
      <formula>NOT(ISERROR(SEARCH("退",AM15)))</formula>
    </cfRule>
    <cfRule type="containsText" dxfId="1271" priority="124" operator="containsText" text="入">
      <formula>NOT(ISERROR(SEARCH("入",AM15)))</formula>
    </cfRule>
  </conditionalFormatting>
  <conditionalFormatting sqref="AM27:AS27 BD27:BJ27 BV27:CB27 CM27:CS27 D48:J48 U27:AA27">
    <cfRule type="containsText" dxfId="1270" priority="490" operator="containsText" text="休">
      <formula>NOT(ISERROR(SEARCH("休",D27)))</formula>
    </cfRule>
  </conditionalFormatting>
  <conditionalFormatting sqref="AM36:AS39 AM42:AS44 AM47:AS47">
    <cfRule type="containsText" dxfId="1269" priority="115" operator="containsText" text="ー">
      <formula>NOT(ISERROR(SEARCH("ー",AM36)))</formula>
    </cfRule>
    <cfRule type="containsText" dxfId="1268" priority="116" operator="containsText" text="外">
      <formula>NOT(ISERROR(SEARCH("外",AM36)))</formula>
    </cfRule>
    <cfRule type="containsText" dxfId="1267" priority="117" operator="containsText" text="休">
      <formula>NOT(ISERROR(SEARCH("休",AM36)))</formula>
    </cfRule>
    <cfRule type="containsText" dxfId="1266" priority="118" operator="containsText" text="退">
      <formula>NOT(ISERROR(SEARCH("退",AM36)))</formula>
    </cfRule>
    <cfRule type="containsText" dxfId="1265" priority="119" operator="containsText" text="入">
      <formula>NOT(ISERROR(SEARCH("入",AM36)))</formula>
    </cfRule>
  </conditionalFormatting>
  <conditionalFormatting sqref="AM48:AS48">
    <cfRule type="containsText" dxfId="1264" priority="324" operator="containsText" text="休">
      <formula>NOT(ISERROR(SEARCH("休",AM48)))</formula>
    </cfRule>
    <cfRule type="containsText" dxfId="1263" priority="325" operator="containsText" text="休">
      <formula>NOT(ISERROR(SEARCH("休",AM48)))</formula>
    </cfRule>
  </conditionalFormatting>
  <conditionalFormatting sqref="AM57:AS60 AM63:AS65 AM68:AS68">
    <cfRule type="containsText" dxfId="1262" priority="110" operator="containsText" text="ー">
      <formula>NOT(ISERROR(SEARCH("ー",AM57)))</formula>
    </cfRule>
    <cfRule type="containsText" dxfId="1261" priority="111" operator="containsText" text="外">
      <formula>NOT(ISERROR(SEARCH("外",AM57)))</formula>
    </cfRule>
    <cfRule type="containsText" dxfId="1260" priority="112" operator="containsText" text="休">
      <formula>NOT(ISERROR(SEARCH("休",AM57)))</formula>
    </cfRule>
    <cfRule type="containsText" dxfId="1259" priority="113" operator="containsText" text="退">
      <formula>NOT(ISERROR(SEARCH("退",AM57)))</formula>
    </cfRule>
    <cfRule type="containsText" dxfId="1258" priority="114" operator="containsText" text="入">
      <formula>NOT(ISERROR(SEARCH("入",AM57)))</formula>
    </cfRule>
  </conditionalFormatting>
  <conditionalFormatting sqref="AM69:AS69">
    <cfRule type="containsText" dxfId="1257" priority="294" operator="containsText" text="休">
      <formula>NOT(ISERROR(SEARCH("休",AM69)))</formula>
    </cfRule>
    <cfRule type="containsText" dxfId="1256" priority="295" operator="containsText" text="休">
      <formula>NOT(ISERROR(SEARCH("休",AM69)))</formula>
    </cfRule>
  </conditionalFormatting>
  <conditionalFormatting sqref="AM78:AS81 AM84:AS86 AM89:AS89">
    <cfRule type="containsText" dxfId="1255" priority="105" operator="containsText" text="ー">
      <formula>NOT(ISERROR(SEARCH("ー",AM78)))</formula>
    </cfRule>
    <cfRule type="containsText" dxfId="1254" priority="106" operator="containsText" text="外">
      <formula>NOT(ISERROR(SEARCH("外",AM78)))</formula>
    </cfRule>
    <cfRule type="containsText" dxfId="1253" priority="107" operator="containsText" text="休">
      <formula>NOT(ISERROR(SEARCH("休",AM78)))</formula>
    </cfRule>
    <cfRule type="containsText" dxfId="1252" priority="108" operator="containsText" text="退">
      <formula>NOT(ISERROR(SEARCH("退",AM78)))</formula>
    </cfRule>
    <cfRule type="containsText" dxfId="1251" priority="109" operator="containsText" text="入">
      <formula>NOT(ISERROR(SEARCH("入",AM78)))</formula>
    </cfRule>
  </conditionalFormatting>
  <conditionalFormatting sqref="AM90:AS91">
    <cfRule type="containsText" dxfId="1250" priority="264" operator="containsText" text="休">
      <formula>NOT(ISERROR(SEARCH("休",AM90)))</formula>
    </cfRule>
    <cfRule type="containsText" dxfId="1249" priority="265" operator="containsText" text="休">
      <formula>NOT(ISERROR(SEARCH("休",AM90)))</formula>
    </cfRule>
  </conditionalFormatting>
  <conditionalFormatting sqref="AM99:AS102 AM105:AS107 AM110:AS110">
    <cfRule type="containsText" dxfId="1248" priority="100" operator="containsText" text="ー">
      <formula>NOT(ISERROR(SEARCH("ー",AM99)))</formula>
    </cfRule>
    <cfRule type="containsText" dxfId="1247" priority="101" operator="containsText" text="外">
      <formula>NOT(ISERROR(SEARCH("外",AM99)))</formula>
    </cfRule>
    <cfRule type="containsText" dxfId="1246" priority="102" operator="containsText" text="休">
      <formula>NOT(ISERROR(SEARCH("休",AM99)))</formula>
    </cfRule>
    <cfRule type="containsText" dxfId="1245" priority="103" operator="containsText" text="退">
      <formula>NOT(ISERROR(SEARCH("退",AM99)))</formula>
    </cfRule>
    <cfRule type="containsText" dxfId="1244" priority="104" operator="containsText" text="入">
      <formula>NOT(ISERROR(SEARCH("入",AM99)))</formula>
    </cfRule>
  </conditionalFormatting>
  <conditionalFormatting sqref="AM111:AS111">
    <cfRule type="containsText" dxfId="1243" priority="234" operator="containsText" text="休">
      <formula>NOT(ISERROR(SEARCH("休",AM111)))</formula>
    </cfRule>
    <cfRule type="containsText" dxfId="1242" priority="235" operator="containsText" text="休">
      <formula>NOT(ISERROR(SEARCH("休",AM111)))</formula>
    </cfRule>
  </conditionalFormatting>
  <conditionalFormatting sqref="AM120:AS123 AM126:AS128 AM131:AS131">
    <cfRule type="containsText" dxfId="1241" priority="95" operator="containsText" text="ー">
      <formula>NOT(ISERROR(SEARCH("ー",AM120)))</formula>
    </cfRule>
    <cfRule type="containsText" dxfId="1240" priority="96" operator="containsText" text="外">
      <formula>NOT(ISERROR(SEARCH("外",AM120)))</formula>
    </cfRule>
    <cfRule type="containsText" dxfId="1239" priority="97" operator="containsText" text="休">
      <formula>NOT(ISERROR(SEARCH("休",AM120)))</formula>
    </cfRule>
    <cfRule type="containsText" dxfId="1238" priority="98" operator="containsText" text="退">
      <formula>NOT(ISERROR(SEARCH("退",AM120)))</formula>
    </cfRule>
    <cfRule type="containsText" dxfId="1237" priority="99" operator="containsText" text="入">
      <formula>NOT(ISERROR(SEARCH("入",AM120)))</formula>
    </cfRule>
  </conditionalFormatting>
  <conditionalFormatting sqref="AM132:AS132">
    <cfRule type="containsText" dxfId="1236" priority="189" operator="containsText" text="休">
      <formula>NOT(ISERROR(SEARCH("休",AM132)))</formula>
    </cfRule>
    <cfRule type="containsText" dxfId="1235" priority="190" operator="containsText" text="休">
      <formula>NOT(ISERROR(SEARCH("休",AM132)))</formula>
    </cfRule>
  </conditionalFormatting>
  <conditionalFormatting sqref="AR11">
    <cfRule type="expression" dxfId="1232" priority="363">
      <formula>AND(WEEKDAY(AR9,2)=6, OR(INT((DAY(AR9)-1)/7)+1=2, INT((DAY(AR9)-1)/7)+1=4))</formula>
    </cfRule>
  </conditionalFormatting>
  <conditionalFormatting sqref="AR12 BI12 AR33 BI33 AR54 BI54 AR75 BI75 AR96 BI96 AR117 BI117">
    <cfRule type="containsText" dxfId="1231" priority="338" operator="containsText" text="土">
      <formula>NOT(ISERROR(SEARCH("土",AR12)))</formula>
    </cfRule>
  </conditionalFormatting>
  <conditionalFormatting sqref="AR32">
    <cfRule type="expression" dxfId="1230" priority="362">
      <formula>AND(WEEKDAY(AR30,2)=6, OR(INT((DAY(AR30)-1)/7)+1=2, INT((DAY(AR30)-1)/7)+1=4))</formula>
    </cfRule>
  </conditionalFormatting>
  <conditionalFormatting sqref="AR48">
    <cfRule type="containsText" dxfId="1229" priority="321" operator="containsText" text="休">
      <formula>NOT(ISERROR(SEARCH("休",AR48)))</formula>
    </cfRule>
    <cfRule type="containsText" dxfId="1228" priority="322" operator="containsText" text="休">
      <formula>NOT(ISERROR(SEARCH("休",AR48)))</formula>
    </cfRule>
  </conditionalFormatting>
  <conditionalFormatting sqref="AR53">
    <cfRule type="expression" dxfId="1227" priority="361">
      <formula>AND(WEEKDAY(AR51,2)=6, OR(INT((DAY(AR51)-1)/7)+1=2, INT((DAY(AR51)-1)/7)+1=4))</formula>
    </cfRule>
  </conditionalFormatting>
  <conditionalFormatting sqref="AR69">
    <cfRule type="containsText" dxfId="1226" priority="291" operator="containsText" text="休">
      <formula>NOT(ISERROR(SEARCH("休",AR69)))</formula>
    </cfRule>
    <cfRule type="containsText" dxfId="1225" priority="292" operator="containsText" text="休">
      <formula>NOT(ISERROR(SEARCH("休",AR69)))</formula>
    </cfRule>
  </conditionalFormatting>
  <conditionalFormatting sqref="AR74">
    <cfRule type="expression" dxfId="1224" priority="359">
      <formula>AND(WEEKDAY(AR72,2)=6, OR(INT((DAY(AR72)-1)/7)+1=2, INT((DAY(AR72)-1)/7)+1=4))</formula>
    </cfRule>
  </conditionalFormatting>
  <conditionalFormatting sqref="AR90">
    <cfRule type="containsText" dxfId="1223" priority="261" operator="containsText" text="休">
      <formula>NOT(ISERROR(SEARCH("休",AR90)))</formula>
    </cfRule>
    <cfRule type="containsText" dxfId="1222" priority="262" operator="containsText" text="休">
      <formula>NOT(ISERROR(SEARCH("休",AR90)))</formula>
    </cfRule>
  </conditionalFormatting>
  <conditionalFormatting sqref="AR95">
    <cfRule type="expression" dxfId="1221" priority="358">
      <formula>AND(WEEKDAY(AR93,2)=6, OR(INT((DAY(AR93)-1)/7)+1=2, INT((DAY(AR93)-1)/7)+1=4))</formula>
    </cfRule>
  </conditionalFormatting>
  <conditionalFormatting sqref="AR111">
    <cfRule type="containsText" dxfId="1220" priority="231" operator="containsText" text="休">
      <formula>NOT(ISERROR(SEARCH("休",AR111)))</formula>
    </cfRule>
    <cfRule type="containsText" dxfId="1219" priority="232" operator="containsText" text="休">
      <formula>NOT(ISERROR(SEARCH("休",AR111)))</formula>
    </cfRule>
  </conditionalFormatting>
  <conditionalFormatting sqref="AR116">
    <cfRule type="expression" dxfId="1218" priority="357">
      <formula>AND(WEEKDAY(AR114,2)=6, OR(INT((DAY(AR114)-1)/7)+1=2, INT((DAY(AR114)-1)/7)+1=4))</formula>
    </cfRule>
  </conditionalFormatting>
  <conditionalFormatting sqref="AR132">
    <cfRule type="containsText" dxfId="1217" priority="186" operator="containsText" text="休">
      <formula>NOT(ISERROR(SEARCH("休",AR132)))</formula>
    </cfRule>
    <cfRule type="containsText" dxfId="1216" priority="187" operator="containsText" text="休">
      <formula>NOT(ISERROR(SEARCH("休",AR132)))</formula>
    </cfRule>
  </conditionalFormatting>
  <conditionalFormatting sqref="AR27:AS27 BI27:BJ27 CA27:CB27 CR27:CS27">
    <cfRule type="containsText" dxfId="1215" priority="453" operator="containsText" text="休">
      <formula>NOT(ISERROR(SEARCH("休",AR27)))</formula>
    </cfRule>
  </conditionalFormatting>
  <conditionalFormatting sqref="AR48:AS48">
    <cfRule type="containsText" dxfId="1214" priority="323" operator="containsText" text="休">
      <formula>NOT(ISERROR(SEARCH("休",AR48)))</formula>
    </cfRule>
  </conditionalFormatting>
  <conditionalFormatting sqref="AR69:AS69">
    <cfRule type="containsText" dxfId="1213" priority="293" operator="containsText" text="休">
      <formula>NOT(ISERROR(SEARCH("休",AR69)))</formula>
    </cfRule>
  </conditionalFormatting>
  <conditionalFormatting sqref="AR90:AS91">
    <cfRule type="containsText" dxfId="1212" priority="263" operator="containsText" text="休">
      <formula>NOT(ISERROR(SEARCH("休",AR90)))</formula>
    </cfRule>
  </conditionalFormatting>
  <conditionalFormatting sqref="AR111:AS111">
    <cfRule type="containsText" dxfId="1211" priority="233" operator="containsText" text="休">
      <formula>NOT(ISERROR(SEARCH("休",AR111)))</formula>
    </cfRule>
  </conditionalFormatting>
  <conditionalFormatting sqref="AR132:AS132">
    <cfRule type="containsText" dxfId="1210" priority="188" operator="containsText" text="休">
      <formula>NOT(ISERROR(SEARCH("休",AR132)))</formula>
    </cfRule>
  </conditionalFormatting>
  <conditionalFormatting sqref="AS12 BJ12 AS33">
    <cfRule type="containsText" dxfId="1208" priority="334" operator="containsText" text="日">
      <formula>NOT(ISERROR(SEARCH("日",AS12)))</formula>
    </cfRule>
  </conditionalFormatting>
  <conditionalFormatting sqref="AS54 BJ54 AS75 BJ75 AS96 BJ96 AS117 BJ117">
    <cfRule type="containsText" dxfId="1207" priority="337" operator="containsText" text="日">
      <formula>NOT(ISERROR(SEARCH("日",AS54)))</formula>
    </cfRule>
  </conditionalFormatting>
  <conditionalFormatting sqref="BD15:BJ18 BD21:BJ23 BD26:BJ26">
    <cfRule type="containsText" dxfId="1206" priority="90" operator="containsText" text="ー">
      <formula>NOT(ISERROR(SEARCH("ー",BD15)))</formula>
    </cfRule>
    <cfRule type="containsText" dxfId="1205" priority="91" operator="containsText" text="外">
      <formula>NOT(ISERROR(SEARCH("外",BD15)))</formula>
    </cfRule>
    <cfRule type="containsText" dxfId="1204" priority="92" operator="containsText" text="休">
      <formula>NOT(ISERROR(SEARCH("休",BD15)))</formula>
    </cfRule>
    <cfRule type="containsText" dxfId="1203" priority="93" operator="containsText" text="退">
      <formula>NOT(ISERROR(SEARCH("退",BD15)))</formula>
    </cfRule>
    <cfRule type="containsText" dxfId="1202" priority="94" operator="containsText" text="入">
      <formula>NOT(ISERROR(SEARCH("入",BD15)))</formula>
    </cfRule>
  </conditionalFormatting>
  <conditionalFormatting sqref="BD36:BJ39 BD42:BJ44 BD47:BJ47">
    <cfRule type="containsText" dxfId="1201" priority="85" operator="containsText" text="ー">
      <formula>NOT(ISERROR(SEARCH("ー",BD36)))</formula>
    </cfRule>
    <cfRule type="containsText" dxfId="1200" priority="86" operator="containsText" text="外">
      <formula>NOT(ISERROR(SEARCH("外",BD36)))</formula>
    </cfRule>
    <cfRule type="containsText" dxfId="1199" priority="87" operator="containsText" text="休">
      <formula>NOT(ISERROR(SEARCH("休",BD36)))</formula>
    </cfRule>
    <cfRule type="containsText" dxfId="1198" priority="88" operator="containsText" text="退">
      <formula>NOT(ISERROR(SEARCH("退",BD36)))</formula>
    </cfRule>
    <cfRule type="containsText" dxfId="1197" priority="89" operator="containsText" text="入">
      <formula>NOT(ISERROR(SEARCH("入",BD36)))</formula>
    </cfRule>
  </conditionalFormatting>
  <conditionalFormatting sqref="BD48:BJ48">
    <cfRule type="containsText" dxfId="1196" priority="319" operator="containsText" text="休">
      <formula>NOT(ISERROR(SEARCH("休",BD48)))</formula>
    </cfRule>
    <cfRule type="containsText" dxfId="1195" priority="320" operator="containsText" text="休">
      <formula>NOT(ISERROR(SEARCH("休",BD48)))</formula>
    </cfRule>
  </conditionalFormatting>
  <conditionalFormatting sqref="BD57:BJ60 BD63:BJ65 BD68:BJ68">
    <cfRule type="containsText" dxfId="1194" priority="80" operator="containsText" text="ー">
      <formula>NOT(ISERROR(SEARCH("ー",BD57)))</formula>
    </cfRule>
    <cfRule type="containsText" dxfId="1193" priority="81" operator="containsText" text="外">
      <formula>NOT(ISERROR(SEARCH("外",BD57)))</formula>
    </cfRule>
    <cfRule type="containsText" dxfId="1192" priority="82" operator="containsText" text="休">
      <formula>NOT(ISERROR(SEARCH("休",BD57)))</formula>
    </cfRule>
    <cfRule type="containsText" dxfId="1191" priority="83" operator="containsText" text="退">
      <formula>NOT(ISERROR(SEARCH("退",BD57)))</formula>
    </cfRule>
    <cfRule type="containsText" dxfId="1190" priority="84" operator="containsText" text="入">
      <formula>NOT(ISERROR(SEARCH("入",BD57)))</formula>
    </cfRule>
  </conditionalFormatting>
  <conditionalFormatting sqref="BD69:BJ69">
    <cfRule type="containsText" dxfId="1189" priority="289" operator="containsText" text="休">
      <formula>NOT(ISERROR(SEARCH("休",BD69)))</formula>
    </cfRule>
    <cfRule type="containsText" dxfId="1188" priority="290" operator="containsText" text="休">
      <formula>NOT(ISERROR(SEARCH("休",BD69)))</formula>
    </cfRule>
  </conditionalFormatting>
  <conditionalFormatting sqref="BD78:BJ81 BD84:BJ86 BD89:BJ89">
    <cfRule type="containsText" dxfId="1187" priority="75" operator="containsText" text="ー">
      <formula>NOT(ISERROR(SEARCH("ー",BD78)))</formula>
    </cfRule>
    <cfRule type="containsText" dxfId="1186" priority="76" operator="containsText" text="外">
      <formula>NOT(ISERROR(SEARCH("外",BD78)))</formula>
    </cfRule>
    <cfRule type="containsText" dxfId="1185" priority="77" operator="containsText" text="休">
      <formula>NOT(ISERROR(SEARCH("休",BD78)))</formula>
    </cfRule>
    <cfRule type="containsText" dxfId="1184" priority="78" operator="containsText" text="退">
      <formula>NOT(ISERROR(SEARCH("退",BD78)))</formula>
    </cfRule>
    <cfRule type="containsText" dxfId="1183" priority="79" operator="containsText" text="入">
      <formula>NOT(ISERROR(SEARCH("入",BD78)))</formula>
    </cfRule>
  </conditionalFormatting>
  <conditionalFormatting sqref="BD90:BJ91">
    <cfRule type="containsText" dxfId="1182" priority="259" operator="containsText" text="休">
      <formula>NOT(ISERROR(SEARCH("休",BD90)))</formula>
    </cfRule>
    <cfRule type="containsText" dxfId="1181" priority="260" operator="containsText" text="休">
      <formula>NOT(ISERROR(SEARCH("休",BD90)))</formula>
    </cfRule>
  </conditionalFormatting>
  <conditionalFormatting sqref="BD99:BJ102 BD105:BJ107 BD110:BJ110">
    <cfRule type="containsText" dxfId="1180" priority="70" operator="containsText" text="ー">
      <formula>NOT(ISERROR(SEARCH("ー",BD99)))</formula>
    </cfRule>
    <cfRule type="containsText" dxfId="1179" priority="71" operator="containsText" text="外">
      <formula>NOT(ISERROR(SEARCH("外",BD99)))</formula>
    </cfRule>
    <cfRule type="containsText" dxfId="1178" priority="72" operator="containsText" text="休">
      <formula>NOT(ISERROR(SEARCH("休",BD99)))</formula>
    </cfRule>
    <cfRule type="containsText" dxfId="1177" priority="73" operator="containsText" text="退">
      <formula>NOT(ISERROR(SEARCH("退",BD99)))</formula>
    </cfRule>
    <cfRule type="containsText" dxfId="1176" priority="74" operator="containsText" text="入">
      <formula>NOT(ISERROR(SEARCH("入",BD99)))</formula>
    </cfRule>
  </conditionalFormatting>
  <conditionalFormatting sqref="BD111:BJ111">
    <cfRule type="containsText" dxfId="1175" priority="229" operator="containsText" text="休">
      <formula>NOT(ISERROR(SEARCH("休",BD111)))</formula>
    </cfRule>
    <cfRule type="containsText" dxfId="1174" priority="230" operator="containsText" text="休">
      <formula>NOT(ISERROR(SEARCH("休",BD111)))</formula>
    </cfRule>
  </conditionalFormatting>
  <conditionalFormatting sqref="BD120:BJ123 BD126:BJ128 BD131:BJ131">
    <cfRule type="containsText" dxfId="1173" priority="65" operator="containsText" text="ー">
      <formula>NOT(ISERROR(SEARCH("ー",BD120)))</formula>
    </cfRule>
    <cfRule type="containsText" dxfId="1172" priority="66" operator="containsText" text="外">
      <formula>NOT(ISERROR(SEARCH("外",BD120)))</formula>
    </cfRule>
    <cfRule type="containsText" dxfId="1171" priority="67" operator="containsText" text="休">
      <formula>NOT(ISERROR(SEARCH("休",BD120)))</formula>
    </cfRule>
    <cfRule type="containsText" dxfId="1170" priority="68" operator="containsText" text="退">
      <formula>NOT(ISERROR(SEARCH("退",BD120)))</formula>
    </cfRule>
    <cfRule type="containsText" dxfId="1169" priority="69" operator="containsText" text="入">
      <formula>NOT(ISERROR(SEARCH("入",BD120)))</formula>
    </cfRule>
  </conditionalFormatting>
  <conditionalFormatting sqref="BD132:BJ132">
    <cfRule type="containsText" dxfId="1168" priority="204" operator="containsText" text="休">
      <formula>NOT(ISERROR(SEARCH("休",BD132)))</formula>
    </cfRule>
    <cfRule type="containsText" dxfId="1167" priority="205" operator="containsText" text="休">
      <formula>NOT(ISERROR(SEARCH("休",BD132)))</formula>
    </cfRule>
  </conditionalFormatting>
  <conditionalFormatting sqref="BI11">
    <cfRule type="expression" dxfId="1164" priority="356">
      <formula>AND(WEEKDAY(BI9,2)=6, OR(INT((DAY(BI9)-1)/7)+1=2, INT((DAY(BI9)-1)/7)+1=4))</formula>
    </cfRule>
  </conditionalFormatting>
  <conditionalFormatting sqref="BI32">
    <cfRule type="expression" dxfId="1163" priority="355">
      <formula>AND(WEEKDAY(BI30,2)=6, OR(INT((DAY(BI30)-1)/7)+1=2, INT((DAY(BI30)-1)/7)+1=4))</formula>
    </cfRule>
  </conditionalFormatting>
  <conditionalFormatting sqref="BI48">
    <cfRule type="containsText" dxfId="1162" priority="316" operator="containsText" text="休">
      <formula>NOT(ISERROR(SEARCH("休",BI48)))</formula>
    </cfRule>
    <cfRule type="containsText" dxfId="1161" priority="317" operator="containsText" text="休">
      <formula>NOT(ISERROR(SEARCH("休",BI48)))</formula>
    </cfRule>
  </conditionalFormatting>
  <conditionalFormatting sqref="BI53">
    <cfRule type="expression" dxfId="1160" priority="354">
      <formula>AND(WEEKDAY(BI51,2)=6, OR(INT((DAY(BI51)-1)/7)+1=2, INT((DAY(BI51)-1)/7)+1=4))</formula>
    </cfRule>
  </conditionalFormatting>
  <conditionalFormatting sqref="BI69">
    <cfRule type="containsText" dxfId="1159" priority="286" operator="containsText" text="休">
      <formula>NOT(ISERROR(SEARCH("休",BI69)))</formula>
    </cfRule>
    <cfRule type="containsText" dxfId="1158" priority="287" operator="containsText" text="休">
      <formula>NOT(ISERROR(SEARCH("休",BI69)))</formula>
    </cfRule>
  </conditionalFormatting>
  <conditionalFormatting sqref="BI74">
    <cfRule type="expression" dxfId="1157" priority="353">
      <formula>AND(WEEKDAY(BI72,2)=6, OR(INT((DAY(BI72)-1)/7)+1=2, INT((DAY(BI72)-1)/7)+1=4))</formula>
    </cfRule>
  </conditionalFormatting>
  <conditionalFormatting sqref="BI90">
    <cfRule type="containsText" dxfId="1156" priority="256" operator="containsText" text="休">
      <formula>NOT(ISERROR(SEARCH("休",BI90)))</formula>
    </cfRule>
    <cfRule type="containsText" dxfId="1155" priority="257" operator="containsText" text="休">
      <formula>NOT(ISERROR(SEARCH("休",BI90)))</formula>
    </cfRule>
  </conditionalFormatting>
  <conditionalFormatting sqref="BI95">
    <cfRule type="expression" dxfId="1154" priority="352">
      <formula>AND(WEEKDAY(BI93,2)=6, OR(INT((DAY(BI93)-1)/7)+1=2, INT((DAY(BI93)-1)/7)+1=4))</formula>
    </cfRule>
  </conditionalFormatting>
  <conditionalFormatting sqref="BI111">
    <cfRule type="containsText" dxfId="1153" priority="226" operator="containsText" text="休">
      <formula>NOT(ISERROR(SEARCH("休",BI111)))</formula>
    </cfRule>
    <cfRule type="containsText" dxfId="1152" priority="227" operator="containsText" text="休">
      <formula>NOT(ISERROR(SEARCH("休",BI111)))</formula>
    </cfRule>
  </conditionalFormatting>
  <conditionalFormatting sqref="BI116">
    <cfRule type="expression" dxfId="1151" priority="351">
      <formula>AND(WEEKDAY(BI114,2)=6, OR(INT((DAY(BI114)-1)/7)+1=2, INT((DAY(BI114)-1)/7)+1=4))</formula>
    </cfRule>
  </conditionalFormatting>
  <conditionalFormatting sqref="BI132">
    <cfRule type="containsText" dxfId="1150" priority="201" operator="containsText" text="休">
      <formula>NOT(ISERROR(SEARCH("休",BI132)))</formula>
    </cfRule>
    <cfRule type="containsText" dxfId="1149" priority="202" operator="containsText" text="休">
      <formula>NOT(ISERROR(SEARCH("休",BI132)))</formula>
    </cfRule>
  </conditionalFormatting>
  <conditionalFormatting sqref="BI48:BJ48">
    <cfRule type="containsText" dxfId="1148" priority="318" operator="containsText" text="休">
      <formula>NOT(ISERROR(SEARCH("休",BI48)))</formula>
    </cfRule>
  </conditionalFormatting>
  <conditionalFormatting sqref="BI69:BJ69">
    <cfRule type="containsText" dxfId="1147" priority="288" operator="containsText" text="休">
      <formula>NOT(ISERROR(SEARCH("休",BI69)))</formula>
    </cfRule>
  </conditionalFormatting>
  <conditionalFormatting sqref="BI90:BJ91">
    <cfRule type="containsText" dxfId="1146" priority="258" operator="containsText" text="休">
      <formula>NOT(ISERROR(SEARCH("休",BI90)))</formula>
    </cfRule>
  </conditionalFormatting>
  <conditionalFormatting sqref="BI111:BJ111">
    <cfRule type="containsText" dxfId="1145" priority="228" operator="containsText" text="休">
      <formula>NOT(ISERROR(SEARCH("休",BI111)))</formula>
    </cfRule>
  </conditionalFormatting>
  <conditionalFormatting sqref="BI132:BJ132">
    <cfRule type="containsText" dxfId="1144" priority="203" operator="containsText" text="休">
      <formula>NOT(ISERROR(SEARCH("休",BI132)))</formula>
    </cfRule>
  </conditionalFormatting>
  <conditionalFormatting sqref="BJ33">
    <cfRule type="containsText" dxfId="1142" priority="333" operator="containsText" text="日">
      <formula>NOT(ISERROR(SEARCH("日",BJ33)))</formula>
    </cfRule>
  </conditionalFormatting>
  <conditionalFormatting sqref="BV15:CB18 BV21:CB23 BV26:CB26">
    <cfRule type="containsText" dxfId="1141" priority="60" operator="containsText" text="ー">
      <formula>NOT(ISERROR(SEARCH("ー",BV15)))</formula>
    </cfRule>
    <cfRule type="containsText" dxfId="1140" priority="61" operator="containsText" text="外">
      <formula>NOT(ISERROR(SEARCH("外",BV15)))</formula>
    </cfRule>
    <cfRule type="containsText" dxfId="1139" priority="62" operator="containsText" text="休">
      <formula>NOT(ISERROR(SEARCH("休",BV15)))</formula>
    </cfRule>
    <cfRule type="containsText" dxfId="1138" priority="63" operator="containsText" text="退">
      <formula>NOT(ISERROR(SEARCH("退",BV15)))</formula>
    </cfRule>
    <cfRule type="containsText" dxfId="1137" priority="64" operator="containsText" text="入">
      <formula>NOT(ISERROR(SEARCH("入",BV15)))</formula>
    </cfRule>
  </conditionalFormatting>
  <conditionalFormatting sqref="BV36:CB39 BV42:CB44 BV47:CB47">
    <cfRule type="containsText" dxfId="1136" priority="55" operator="containsText" text="ー">
      <formula>NOT(ISERROR(SEARCH("ー",BV36)))</formula>
    </cfRule>
    <cfRule type="containsText" dxfId="1135" priority="56" operator="containsText" text="外">
      <formula>NOT(ISERROR(SEARCH("外",BV36)))</formula>
    </cfRule>
    <cfRule type="containsText" dxfId="1134" priority="57" operator="containsText" text="休">
      <formula>NOT(ISERROR(SEARCH("休",BV36)))</formula>
    </cfRule>
    <cfRule type="containsText" dxfId="1133" priority="58" operator="containsText" text="退">
      <formula>NOT(ISERROR(SEARCH("退",BV36)))</formula>
    </cfRule>
    <cfRule type="containsText" dxfId="1132" priority="59" operator="containsText" text="入">
      <formula>NOT(ISERROR(SEARCH("入",BV36)))</formula>
    </cfRule>
  </conditionalFormatting>
  <conditionalFormatting sqref="BV48:CB48">
    <cfRule type="containsText" dxfId="1131" priority="314" operator="containsText" text="休">
      <formula>NOT(ISERROR(SEARCH("休",BV48)))</formula>
    </cfRule>
    <cfRule type="containsText" dxfId="1130" priority="315" operator="containsText" text="休">
      <formula>NOT(ISERROR(SEARCH("休",BV48)))</formula>
    </cfRule>
  </conditionalFormatting>
  <conditionalFormatting sqref="BV57:CB60 BV63:CB65 BV68:CB68">
    <cfRule type="containsText" dxfId="1129" priority="50" operator="containsText" text="ー">
      <formula>NOT(ISERROR(SEARCH("ー",BV57)))</formula>
    </cfRule>
    <cfRule type="containsText" dxfId="1128" priority="51" operator="containsText" text="外">
      <formula>NOT(ISERROR(SEARCH("外",BV57)))</formula>
    </cfRule>
    <cfRule type="containsText" dxfId="1127" priority="52" operator="containsText" text="休">
      <formula>NOT(ISERROR(SEARCH("休",BV57)))</formula>
    </cfRule>
    <cfRule type="containsText" dxfId="1126" priority="53" operator="containsText" text="退">
      <formula>NOT(ISERROR(SEARCH("退",BV57)))</formula>
    </cfRule>
    <cfRule type="containsText" dxfId="1125" priority="54" operator="containsText" text="入">
      <formula>NOT(ISERROR(SEARCH("入",BV57)))</formula>
    </cfRule>
  </conditionalFormatting>
  <conditionalFormatting sqref="BV69:CB69">
    <cfRule type="containsText" dxfId="1124" priority="284" operator="containsText" text="休">
      <formula>NOT(ISERROR(SEARCH("休",BV69)))</formula>
    </cfRule>
    <cfRule type="containsText" dxfId="1123" priority="285" operator="containsText" text="休">
      <formula>NOT(ISERROR(SEARCH("休",BV69)))</formula>
    </cfRule>
  </conditionalFormatting>
  <conditionalFormatting sqref="BV78:CB81 BV84:CB86 BV89:CB89">
    <cfRule type="containsText" dxfId="1122" priority="45" operator="containsText" text="ー">
      <formula>NOT(ISERROR(SEARCH("ー",BV78)))</formula>
    </cfRule>
    <cfRule type="containsText" dxfId="1121" priority="46" operator="containsText" text="外">
      <formula>NOT(ISERROR(SEARCH("外",BV78)))</formula>
    </cfRule>
    <cfRule type="containsText" dxfId="1120" priority="47" operator="containsText" text="休">
      <formula>NOT(ISERROR(SEARCH("休",BV78)))</formula>
    </cfRule>
    <cfRule type="containsText" dxfId="1119" priority="48" operator="containsText" text="退">
      <formula>NOT(ISERROR(SEARCH("退",BV78)))</formula>
    </cfRule>
    <cfRule type="containsText" dxfId="1118" priority="49" operator="containsText" text="入">
      <formula>NOT(ISERROR(SEARCH("入",BV78)))</formula>
    </cfRule>
  </conditionalFormatting>
  <conditionalFormatting sqref="BV90:CB91">
    <cfRule type="containsText" dxfId="1117" priority="254" operator="containsText" text="休">
      <formula>NOT(ISERROR(SEARCH("休",BV90)))</formula>
    </cfRule>
    <cfRule type="containsText" dxfId="1116" priority="255" operator="containsText" text="休">
      <formula>NOT(ISERROR(SEARCH("休",BV90)))</formula>
    </cfRule>
  </conditionalFormatting>
  <conditionalFormatting sqref="BV99:CB102 BV105:CB107 BV110:CB110">
    <cfRule type="containsText" dxfId="1115" priority="40" operator="containsText" text="ー">
      <formula>NOT(ISERROR(SEARCH("ー",BV99)))</formula>
    </cfRule>
    <cfRule type="containsText" dxfId="1114" priority="41" operator="containsText" text="外">
      <formula>NOT(ISERROR(SEARCH("外",BV99)))</formula>
    </cfRule>
    <cfRule type="containsText" dxfId="1113" priority="42" operator="containsText" text="休">
      <formula>NOT(ISERROR(SEARCH("休",BV99)))</formula>
    </cfRule>
    <cfRule type="containsText" dxfId="1112" priority="43" operator="containsText" text="退">
      <formula>NOT(ISERROR(SEARCH("退",BV99)))</formula>
    </cfRule>
    <cfRule type="containsText" dxfId="1111" priority="44" operator="containsText" text="入">
      <formula>NOT(ISERROR(SEARCH("入",BV99)))</formula>
    </cfRule>
  </conditionalFormatting>
  <conditionalFormatting sqref="BV111:CB111">
    <cfRule type="containsText" dxfId="1110" priority="224" operator="containsText" text="休">
      <formula>NOT(ISERROR(SEARCH("休",BV111)))</formula>
    </cfRule>
    <cfRule type="containsText" dxfId="1109" priority="225" operator="containsText" text="休">
      <formula>NOT(ISERROR(SEARCH("休",BV111)))</formula>
    </cfRule>
  </conditionalFormatting>
  <conditionalFormatting sqref="BV120:CB123 BV126:CB128 BV131:CB131">
    <cfRule type="containsText" dxfId="1108" priority="35" operator="containsText" text="ー">
      <formula>NOT(ISERROR(SEARCH("ー",BV120)))</formula>
    </cfRule>
    <cfRule type="containsText" dxfId="1107" priority="36" operator="containsText" text="外">
      <formula>NOT(ISERROR(SEARCH("外",BV120)))</formula>
    </cfRule>
    <cfRule type="containsText" dxfId="1106" priority="37" operator="containsText" text="休">
      <formula>NOT(ISERROR(SEARCH("休",BV120)))</formula>
    </cfRule>
    <cfRule type="containsText" dxfId="1105" priority="38" operator="containsText" text="退">
      <formula>NOT(ISERROR(SEARCH("退",BV120)))</formula>
    </cfRule>
    <cfRule type="containsText" dxfId="1104" priority="39" operator="containsText" text="入">
      <formula>NOT(ISERROR(SEARCH("入",BV120)))</formula>
    </cfRule>
  </conditionalFormatting>
  <conditionalFormatting sqref="BV132:CB132">
    <cfRule type="containsText" dxfId="1103" priority="209" operator="containsText" text="休">
      <formula>NOT(ISERROR(SEARCH("休",BV132)))</formula>
    </cfRule>
    <cfRule type="containsText" dxfId="1102" priority="210" operator="containsText" text="休">
      <formula>NOT(ISERROR(SEARCH("休",BV132)))</formula>
    </cfRule>
  </conditionalFormatting>
  <conditionalFormatting sqref="CA11">
    <cfRule type="expression" dxfId="1099" priority="350">
      <formula>AND(WEEKDAY(CA9,2)=6, OR(INT((DAY(CA9)-1)/7)+1=2, INT((DAY(CA9)-1)/7)+1=4))</formula>
    </cfRule>
  </conditionalFormatting>
  <conditionalFormatting sqref="CA12 CR12 CA33 CR33 CA54 CR54 CA75 CR75 CA96 CR96 CA117 CR117">
    <cfRule type="containsText" dxfId="1098" priority="336" operator="containsText" text="土">
      <formula>NOT(ISERROR(SEARCH("土",CA12)))</formula>
    </cfRule>
  </conditionalFormatting>
  <conditionalFormatting sqref="CA32">
    <cfRule type="expression" dxfId="1097" priority="349">
      <formula>AND(WEEKDAY(CA30,2)=6, OR(INT((DAY(CA30)-1)/7)+1=2, INT((DAY(CA30)-1)/7)+1=4))</formula>
    </cfRule>
  </conditionalFormatting>
  <conditionalFormatting sqref="CA48">
    <cfRule type="containsText" dxfId="1096" priority="311" operator="containsText" text="休">
      <formula>NOT(ISERROR(SEARCH("休",CA48)))</formula>
    </cfRule>
    <cfRule type="containsText" dxfId="1095" priority="312" operator="containsText" text="休">
      <formula>NOT(ISERROR(SEARCH("休",CA48)))</formula>
    </cfRule>
  </conditionalFormatting>
  <conditionalFormatting sqref="CA53">
    <cfRule type="expression" dxfId="1094" priority="348">
      <formula>AND(WEEKDAY(CA51,2)=6, OR(INT((DAY(CA51)-1)/7)+1=2, INT((DAY(CA51)-1)/7)+1=4))</formula>
    </cfRule>
  </conditionalFormatting>
  <conditionalFormatting sqref="CA69">
    <cfRule type="containsText" dxfId="1093" priority="281" operator="containsText" text="休">
      <formula>NOT(ISERROR(SEARCH("休",CA69)))</formula>
    </cfRule>
    <cfRule type="containsText" dxfId="1092" priority="282" operator="containsText" text="休">
      <formula>NOT(ISERROR(SEARCH("休",CA69)))</formula>
    </cfRule>
  </conditionalFormatting>
  <conditionalFormatting sqref="CA74">
    <cfRule type="expression" dxfId="1091" priority="347">
      <formula>AND(WEEKDAY(CA72,2)=6, OR(INT((DAY(CA72)-1)/7)+1=2, INT((DAY(CA72)-1)/7)+1=4))</formula>
    </cfRule>
  </conditionalFormatting>
  <conditionalFormatting sqref="CA90">
    <cfRule type="containsText" dxfId="1090" priority="251" operator="containsText" text="休">
      <formula>NOT(ISERROR(SEARCH("休",CA90)))</formula>
    </cfRule>
    <cfRule type="containsText" dxfId="1089" priority="252" operator="containsText" text="休">
      <formula>NOT(ISERROR(SEARCH("休",CA90)))</formula>
    </cfRule>
  </conditionalFormatting>
  <conditionalFormatting sqref="CA95">
    <cfRule type="expression" dxfId="1088" priority="346">
      <formula>AND(WEEKDAY(CA93,2)=6, OR(INT((DAY(CA93)-1)/7)+1=2, INT((DAY(CA93)-1)/7)+1=4))</formula>
    </cfRule>
  </conditionalFormatting>
  <conditionalFormatting sqref="CA111">
    <cfRule type="containsText" dxfId="1087" priority="221" operator="containsText" text="休">
      <formula>NOT(ISERROR(SEARCH("休",CA111)))</formula>
    </cfRule>
    <cfRule type="containsText" dxfId="1086" priority="222" operator="containsText" text="休">
      <formula>NOT(ISERROR(SEARCH("休",CA111)))</formula>
    </cfRule>
  </conditionalFormatting>
  <conditionalFormatting sqref="CA116">
    <cfRule type="expression" dxfId="1085" priority="345">
      <formula>AND(WEEKDAY(CA114,2)=6, OR(INT((DAY(CA114)-1)/7)+1=2, INT((DAY(CA114)-1)/7)+1=4))</formula>
    </cfRule>
  </conditionalFormatting>
  <conditionalFormatting sqref="CA132">
    <cfRule type="containsText" dxfId="1084" priority="206" operator="containsText" text="休">
      <formula>NOT(ISERROR(SEARCH("休",CA132)))</formula>
    </cfRule>
    <cfRule type="containsText" dxfId="1083" priority="207" operator="containsText" text="休">
      <formula>NOT(ISERROR(SEARCH("休",CA132)))</formula>
    </cfRule>
  </conditionalFormatting>
  <conditionalFormatting sqref="CA48:CB48">
    <cfRule type="containsText" dxfId="1082" priority="313" operator="containsText" text="休">
      <formula>NOT(ISERROR(SEARCH("休",CA48)))</formula>
    </cfRule>
  </conditionalFormatting>
  <conditionalFormatting sqref="CA69:CB69">
    <cfRule type="containsText" dxfId="1081" priority="283" operator="containsText" text="休">
      <formula>NOT(ISERROR(SEARCH("休",CA69)))</formula>
    </cfRule>
  </conditionalFormatting>
  <conditionalFormatting sqref="CA90:CB91">
    <cfRule type="containsText" dxfId="1080" priority="253" operator="containsText" text="休">
      <formula>NOT(ISERROR(SEARCH("休",CA90)))</formula>
    </cfRule>
  </conditionalFormatting>
  <conditionalFormatting sqref="CA111:CB111">
    <cfRule type="containsText" dxfId="1079" priority="223" operator="containsText" text="休">
      <formula>NOT(ISERROR(SEARCH("休",CA111)))</formula>
    </cfRule>
  </conditionalFormatting>
  <conditionalFormatting sqref="CA132:CB132">
    <cfRule type="containsText" dxfId="1078" priority="208" operator="containsText" text="休">
      <formula>NOT(ISERROR(SEARCH("休",CA132)))</formula>
    </cfRule>
  </conditionalFormatting>
  <conditionalFormatting sqref="CB12 CS12 CB33 CS33 CB54 CS54 CB75 CS75 CB96 CS96 CB117 CS117">
    <cfRule type="containsText" dxfId="1076" priority="335" operator="containsText" text="日">
      <formula>NOT(ISERROR(SEARCH("日",CB12)))</formula>
    </cfRule>
  </conditionalFormatting>
  <conditionalFormatting sqref="CM15:CS18 CM21:CS23 CM26:CS26">
    <cfRule type="containsText" dxfId="1075" priority="30" operator="containsText" text="ー">
      <formula>NOT(ISERROR(SEARCH("ー",CM15)))</formula>
    </cfRule>
    <cfRule type="containsText" dxfId="1074" priority="31" operator="containsText" text="外">
      <formula>NOT(ISERROR(SEARCH("外",CM15)))</formula>
    </cfRule>
    <cfRule type="containsText" dxfId="1073" priority="32" operator="containsText" text="休">
      <formula>NOT(ISERROR(SEARCH("休",CM15)))</formula>
    </cfRule>
    <cfRule type="containsText" dxfId="1072" priority="33" operator="containsText" text="退">
      <formula>NOT(ISERROR(SEARCH("退",CM15)))</formula>
    </cfRule>
    <cfRule type="containsText" dxfId="1071" priority="34" operator="containsText" text="入">
      <formula>NOT(ISERROR(SEARCH("入",CM15)))</formula>
    </cfRule>
  </conditionalFormatting>
  <conditionalFormatting sqref="CM36:CS39 CM42:CS44 CM47:CS47">
    <cfRule type="containsText" dxfId="1070" priority="25" operator="containsText" text="ー">
      <formula>NOT(ISERROR(SEARCH("ー",CM36)))</formula>
    </cfRule>
    <cfRule type="containsText" dxfId="1069" priority="26" operator="containsText" text="外">
      <formula>NOT(ISERROR(SEARCH("外",CM36)))</formula>
    </cfRule>
    <cfRule type="containsText" dxfId="1068" priority="27" operator="containsText" text="休">
      <formula>NOT(ISERROR(SEARCH("休",CM36)))</formula>
    </cfRule>
    <cfRule type="containsText" dxfId="1067" priority="28" operator="containsText" text="退">
      <formula>NOT(ISERROR(SEARCH("退",CM36)))</formula>
    </cfRule>
    <cfRule type="containsText" dxfId="1066" priority="29" operator="containsText" text="入">
      <formula>NOT(ISERROR(SEARCH("入",CM36)))</formula>
    </cfRule>
  </conditionalFormatting>
  <conditionalFormatting sqref="CM48:CS48">
    <cfRule type="containsText" dxfId="1065" priority="309" operator="containsText" text="休">
      <formula>NOT(ISERROR(SEARCH("休",CM48)))</formula>
    </cfRule>
    <cfRule type="containsText" dxfId="1064" priority="310" operator="containsText" text="休">
      <formula>NOT(ISERROR(SEARCH("休",CM48)))</formula>
    </cfRule>
  </conditionalFormatting>
  <conditionalFormatting sqref="CM57:CS60 CM63:CS65 CM68:CS68">
    <cfRule type="containsText" dxfId="1063" priority="20" operator="containsText" text="ー">
      <formula>NOT(ISERROR(SEARCH("ー",CM57)))</formula>
    </cfRule>
    <cfRule type="containsText" dxfId="1062" priority="21" operator="containsText" text="外">
      <formula>NOT(ISERROR(SEARCH("外",CM57)))</formula>
    </cfRule>
    <cfRule type="containsText" dxfId="1061" priority="22" operator="containsText" text="休">
      <formula>NOT(ISERROR(SEARCH("休",CM57)))</formula>
    </cfRule>
    <cfRule type="containsText" dxfId="1060" priority="23" operator="containsText" text="退">
      <formula>NOT(ISERROR(SEARCH("退",CM57)))</formula>
    </cfRule>
    <cfRule type="containsText" dxfId="1059" priority="24" operator="containsText" text="入">
      <formula>NOT(ISERROR(SEARCH("入",CM57)))</formula>
    </cfRule>
  </conditionalFormatting>
  <conditionalFormatting sqref="CM69:CS69">
    <cfRule type="containsText" dxfId="1058" priority="279" operator="containsText" text="休">
      <formula>NOT(ISERROR(SEARCH("休",CM69)))</formula>
    </cfRule>
    <cfRule type="containsText" dxfId="1057" priority="280" operator="containsText" text="休">
      <formula>NOT(ISERROR(SEARCH("休",CM69)))</formula>
    </cfRule>
  </conditionalFormatting>
  <conditionalFormatting sqref="CM78:CS81 CM84:CS86 CM89:CS89">
    <cfRule type="containsText" dxfId="1056" priority="15" operator="containsText" text="ー">
      <formula>NOT(ISERROR(SEARCH("ー",CM78)))</formula>
    </cfRule>
    <cfRule type="containsText" dxfId="1055" priority="16" operator="containsText" text="外">
      <formula>NOT(ISERROR(SEARCH("外",CM78)))</formula>
    </cfRule>
    <cfRule type="containsText" dxfId="1054" priority="17" operator="containsText" text="休">
      <formula>NOT(ISERROR(SEARCH("休",CM78)))</formula>
    </cfRule>
    <cfRule type="containsText" dxfId="1053" priority="18" operator="containsText" text="退">
      <formula>NOT(ISERROR(SEARCH("退",CM78)))</formula>
    </cfRule>
    <cfRule type="containsText" dxfId="1052" priority="19" operator="containsText" text="入">
      <formula>NOT(ISERROR(SEARCH("入",CM78)))</formula>
    </cfRule>
  </conditionalFormatting>
  <conditionalFormatting sqref="CM90:CS91">
    <cfRule type="containsText" dxfId="1051" priority="249" operator="containsText" text="休">
      <formula>NOT(ISERROR(SEARCH("休",CM90)))</formula>
    </cfRule>
    <cfRule type="containsText" dxfId="1050" priority="250" operator="containsText" text="休">
      <formula>NOT(ISERROR(SEARCH("休",CM90)))</formula>
    </cfRule>
  </conditionalFormatting>
  <conditionalFormatting sqref="CM99:CS102 CM105:CS107 CM110:CS110">
    <cfRule type="containsText" dxfId="1049" priority="10" operator="containsText" text="ー">
      <formula>NOT(ISERROR(SEARCH("ー",CM99)))</formula>
    </cfRule>
    <cfRule type="containsText" dxfId="1048" priority="11" operator="containsText" text="外">
      <formula>NOT(ISERROR(SEARCH("外",CM99)))</formula>
    </cfRule>
    <cfRule type="containsText" dxfId="1047" priority="12" operator="containsText" text="休">
      <formula>NOT(ISERROR(SEARCH("休",CM99)))</formula>
    </cfRule>
    <cfRule type="containsText" dxfId="1046" priority="13" operator="containsText" text="退">
      <formula>NOT(ISERROR(SEARCH("退",CM99)))</formula>
    </cfRule>
    <cfRule type="containsText" dxfId="1045" priority="14" operator="containsText" text="入">
      <formula>NOT(ISERROR(SEARCH("入",CM99)))</formula>
    </cfRule>
  </conditionalFormatting>
  <conditionalFormatting sqref="CM111:CS111">
    <cfRule type="containsText" dxfId="1044" priority="219" operator="containsText" text="休">
      <formula>NOT(ISERROR(SEARCH("休",CM111)))</formula>
    </cfRule>
    <cfRule type="containsText" dxfId="1043" priority="220" operator="containsText" text="休">
      <formula>NOT(ISERROR(SEARCH("休",CM111)))</formula>
    </cfRule>
  </conditionalFormatting>
  <conditionalFormatting sqref="CM120:CS123 CM126:CS128 CM131:CS131">
    <cfRule type="containsText" dxfId="1042" priority="5" operator="containsText" text="ー">
      <formula>NOT(ISERROR(SEARCH("ー",CM120)))</formula>
    </cfRule>
    <cfRule type="containsText" dxfId="1041" priority="6" operator="containsText" text="外">
      <formula>NOT(ISERROR(SEARCH("外",CM120)))</formula>
    </cfRule>
    <cfRule type="containsText" dxfId="1040" priority="7" operator="containsText" text="休">
      <formula>NOT(ISERROR(SEARCH("休",CM120)))</formula>
    </cfRule>
    <cfRule type="containsText" dxfId="1039" priority="8" operator="containsText" text="退">
      <formula>NOT(ISERROR(SEARCH("退",CM120)))</formula>
    </cfRule>
    <cfRule type="containsText" dxfId="1038" priority="9" operator="containsText" text="入">
      <formula>NOT(ISERROR(SEARCH("入",CM120)))</formula>
    </cfRule>
  </conditionalFormatting>
  <conditionalFormatting sqref="CM132:CS132">
    <cfRule type="containsText" dxfId="1037" priority="214" operator="containsText" text="休">
      <formula>NOT(ISERROR(SEARCH("休",CM132)))</formula>
    </cfRule>
    <cfRule type="containsText" dxfId="1036" priority="215" operator="containsText" text="休">
      <formula>NOT(ISERROR(SEARCH("休",CM132)))</formula>
    </cfRule>
  </conditionalFormatting>
  <conditionalFormatting sqref="CR11">
    <cfRule type="expression" dxfId="1033" priority="340">
      <formula>AND(WEEKDAY(CR9,2)=6, OR(INT((DAY(CR9)-1)/7)+1=2, INT((DAY(CR9)-1)/7)+1=4))</formula>
    </cfRule>
  </conditionalFormatting>
  <conditionalFormatting sqref="CR32">
    <cfRule type="expression" dxfId="1032" priority="339">
      <formula>AND(WEEKDAY(CR30,2)=6, OR(INT((DAY(CR30)-1)/7)+1=2, INT((DAY(CR30)-1)/7)+1=4))</formula>
    </cfRule>
  </conditionalFormatting>
  <conditionalFormatting sqref="CR48">
    <cfRule type="containsText" dxfId="1031" priority="306" operator="containsText" text="休">
      <formula>NOT(ISERROR(SEARCH("休",CR48)))</formula>
    </cfRule>
    <cfRule type="containsText" dxfId="1030" priority="307" operator="containsText" text="休">
      <formula>NOT(ISERROR(SEARCH("休",CR48)))</formula>
    </cfRule>
  </conditionalFormatting>
  <conditionalFormatting sqref="CR53">
    <cfRule type="expression" dxfId="1029" priority="342">
      <formula>AND(WEEKDAY(CR51,2)=6, OR(INT((DAY(CR51)-1)/7)+1=2, INT((DAY(CR51)-1)/7)+1=4))</formula>
    </cfRule>
  </conditionalFormatting>
  <conditionalFormatting sqref="CR69">
    <cfRule type="containsText" dxfId="1028" priority="276" operator="containsText" text="休">
      <formula>NOT(ISERROR(SEARCH("休",CR69)))</formula>
    </cfRule>
    <cfRule type="containsText" dxfId="1027" priority="277" operator="containsText" text="休">
      <formula>NOT(ISERROR(SEARCH("休",CR69)))</formula>
    </cfRule>
  </conditionalFormatting>
  <conditionalFormatting sqref="CR74">
    <cfRule type="expression" dxfId="1026" priority="341">
      <formula>AND(WEEKDAY(CR72,2)=6, OR(INT((DAY(CR72)-1)/7)+1=2, INT((DAY(CR72)-1)/7)+1=4))</formula>
    </cfRule>
  </conditionalFormatting>
  <conditionalFormatting sqref="CR90">
    <cfRule type="containsText" dxfId="1025" priority="246" operator="containsText" text="休">
      <formula>NOT(ISERROR(SEARCH("休",CR90)))</formula>
    </cfRule>
    <cfRule type="containsText" dxfId="1024" priority="247" operator="containsText" text="休">
      <formula>NOT(ISERROR(SEARCH("休",CR90)))</formula>
    </cfRule>
  </conditionalFormatting>
  <conditionalFormatting sqref="CR111">
    <cfRule type="containsText" dxfId="1023" priority="216" operator="containsText" text="休">
      <formula>NOT(ISERROR(SEARCH("休",CR111)))</formula>
    </cfRule>
    <cfRule type="containsText" dxfId="1022" priority="217" operator="containsText" text="休">
      <formula>NOT(ISERROR(SEARCH("休",CR111)))</formula>
    </cfRule>
  </conditionalFormatting>
  <conditionalFormatting sqref="CR116">
    <cfRule type="expression" dxfId="1021" priority="185">
      <formula>AND(WEEKDAY(CR116,2)=6, OR(INT((DAY(CR116)-1)/7)+1=2, INT((DAY(CR116)-1)/7)+1=4))</formula>
    </cfRule>
  </conditionalFormatting>
  <conditionalFormatting sqref="CR132">
    <cfRule type="containsText" dxfId="1020" priority="211" operator="containsText" text="休">
      <formula>NOT(ISERROR(SEARCH("休",CR132)))</formula>
    </cfRule>
    <cfRule type="containsText" dxfId="1019" priority="212" operator="containsText" text="休">
      <formula>NOT(ISERROR(SEARCH("休",CR132)))</formula>
    </cfRule>
  </conditionalFormatting>
  <conditionalFormatting sqref="CR48:CS48">
    <cfRule type="containsText" dxfId="1018" priority="308" operator="containsText" text="休">
      <formula>NOT(ISERROR(SEARCH("休",CR48)))</formula>
    </cfRule>
  </conditionalFormatting>
  <conditionalFormatting sqref="CR69:CS69">
    <cfRule type="containsText" dxfId="1017" priority="278" operator="containsText" text="休">
      <formula>NOT(ISERROR(SEARCH("休",CR69)))</formula>
    </cfRule>
  </conditionalFormatting>
  <conditionalFormatting sqref="CR90:CS91">
    <cfRule type="containsText" dxfId="1016" priority="248" operator="containsText" text="休">
      <formula>NOT(ISERROR(SEARCH("休",CR90)))</formula>
    </cfRule>
  </conditionalFormatting>
  <conditionalFormatting sqref="CR111:CS111">
    <cfRule type="containsText" dxfId="1015" priority="218" operator="containsText" text="休">
      <formula>NOT(ISERROR(SEARCH("休",CR111)))</formula>
    </cfRule>
  </conditionalFormatting>
  <conditionalFormatting sqref="CR132:CS132">
    <cfRule type="containsText" dxfId="1014" priority="213" operator="containsText" text="休">
      <formula>NOT(ISERROR(SEARCH("休",CR132)))</formula>
    </cfRule>
  </conditionalFormatting>
  <dataValidations count="3">
    <dataValidation type="list" allowBlank="1" showInputMessage="1" showErrorMessage="1" sqref="AE2" xr:uid="{00000000-0002-0000-3000-000000000000}">
      <formula1>"計画,実績"</formula1>
    </dataValidation>
    <dataValidation type="list" allowBlank="1" showInputMessage="1" showErrorMessage="1" sqref="D13:J14 D24:J25 D40:J41 D66:J67 D76:J77 D103:J104 U19:AA20 U45:AA46 U55:AA56 U82:AA83 U108:AA109 AM24:AS25 D129:J130 U118:AA119 U124:AA125 AM34:AS35 AM61:AS62 AM87:AS88 AM97:AS98 AM124:AS125 BD13:BJ14 BD40:BJ41 BD66:BJ67 BD76:BJ77 BD103:BJ104 BD129:BJ130 BV19:CB20 BV45:CB46 BV55:CB56 BV82:CB83 BV108:CB109 BV118:CB119 CM24:CS25 CM34:CS35 CM61:CS62 CM87:CS88 CM97:CS98 D19:J20 D34:J35 D45:J46 D61:J62 D55:J56 D87:J88 D82:J83 D97:J98 D108:J109 D124:J125 D118:J119 U13:AA14 U24:AA25 U40:AA41 U34:AA35 U66:AA67 U61:AA62 U76:AA77 U87:AA88 U103:AA104 U97:AA98 U129:AA130 AM19:AS20 AM13:AS14 AM45:AS46 AM40:AS41 AM55:AS56 AM66:AS67 AM82:AS83 AM76:AS77 AM108:AS109 AM103:AS104 AM118:AS119 AM129:AS130 BD24:BJ25 BD19:BJ20 BD34:BJ35 BD45:BJ46 BD61:BJ62 BD55:BJ56 BD87:BJ88 BD82:BJ83 BD97:BJ98 BD108:BJ109 BD124:BJ125 BD118:BJ119 BV13:CB14 BV24:CB25 BV40:CB41 BV34:CB35 BV66:CB67 BV61:CB62 BV76:CB77 BV87:CB88 BV103:CB104 BV97:CB98 BV129:CB130 BV124:CB125 CM19:CS20 CM13:CS14 CM45:CS46 CM40:CS41 CM55:CS56 CM66:CS67 CM82:CS83 CM76:CS77 CM108:CS109 CM103:CS104 CM118:CS119 CM129:CS130 CM124:CS125" xr:uid="{00000000-0002-0000-3000-000003000000}">
      <formula1>"夏休,冬休,中止,制作,その他"</formula1>
    </dataValidation>
    <dataValidation type="list" allowBlank="1" showInputMessage="1" showErrorMessage="1" sqref="D15:J18 D21:J23 D26:J27 D36:J39 D42:J44 D47:J47 D57:J60 D63:J65 D68:J68 D78:J81 D84:J86 D89:J89 D99:J102 D105:J107 D110:J110 D120:J123 D126:J128 D131:J131 U15:AA18 U21:AA23 U26:AA26 U36:AA39 U42:AA44 U47:AA47 U57:AA60 U63:AA65 U68:AA68 U78:AA81 U84:AA86 U89:AA89 U99:AA102 U105:AA107 U110:AA110 U120:AA123 U126:AA128 U131:AA131 AM15:AS18 AM21:AS23 AM26:AS26 AM36:AS39 AM42:AS44 AM47:AS47 AM57:AS60 AM63:AS65 AM68:AS68 AM78:AS81 AM84:AS86 AM89:AS89 AM99:AS102 AM105:AS107 AM110:AS110 AM120:AS123 AM126:AS128 AM131:AS131 BD15:BJ18 BD21:BJ23 BD26:BJ26 BD36:BJ39 BD42:BJ44 BD47:BJ47 BD57:BJ60 BD63:BJ65 BD68:BJ68 BD78:BJ81 BD84:BJ86 BD89:BJ89 BD99:BJ102 BD105:BJ107 BD110:BJ110 BD120:BJ123 BD126:BJ128 BD131:BJ131 BV15:CB18 BV21:CB23 BV26:CB26 BV36:CB39 BV42:CB44 BV47:CB47 BV57:CB60 BV63:CB65 BV68:CB68 BV78:CB81 BV84:CB86 BV89:CB89 BV99:CB102 BV105:CB107 BV110:CB110 BV120:CB123 BV126:CB128 BV131:CB131 CM15:CS18 CM21:CS23 CM26:CS26 CM36:CS39 CM42:CS44 CM47:CS47 CM57:CS60 CM63:CS65 CM68:CS68 CM78:CS81 CM84:CS86 CM89:CS89 CM99:CS102 CM105:CS107 CM110:CS110 CM120:CS123 CM126:CS128 CM131:CS131" xr:uid="{00000000-0002-0000-3000-000004000000}">
      <formula1>"入,休,退,外,ー"</formula1>
    </dataValidation>
  </dataValidations>
  <pageMargins left="0.23622047244094491" right="0.23622047244094491" top="0.74803149606299213" bottom="0.74803149606299213" header="0.31496062992125984" footer="0.31496062992125984"/>
  <pageSetup paperSize="9" scale="43" orientation="portrait" r:id="rId1"/>
  <colBreaks count="2" manualBreakCount="2">
    <brk id="36" max="131" man="1"/>
    <brk id="71" max="13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pageSetUpPr fitToPage="1"/>
  </sheetPr>
  <dimension ref="A1:AJ449"/>
  <sheetViews>
    <sheetView view="pageBreakPreview" topLeftCell="B1" zoomScale="85" zoomScaleNormal="85" zoomScaleSheetLayoutView="85" workbookViewId="0">
      <selection activeCell="AM18" sqref="AM18"/>
    </sheetView>
  </sheetViews>
  <sheetFormatPr defaultColWidth="8.875" defaultRowHeight="13.5" x14ac:dyDescent="0.15"/>
  <cols>
    <col min="1" max="1" width="7.125" style="253" hidden="1" customWidth="1"/>
    <col min="2" max="2" width="6.875" style="253" customWidth="1"/>
    <col min="3" max="3" width="12.5" style="253" customWidth="1"/>
    <col min="4" max="10" width="4.125" style="253" customWidth="1"/>
    <col min="11" max="11" width="11" style="253" customWidth="1"/>
    <col min="12" max="12" width="12.75" style="253" customWidth="1"/>
    <col min="13" max="14" width="11" style="253" customWidth="1"/>
    <col min="15" max="15" width="8.5" style="253" customWidth="1"/>
    <col min="16" max="18" width="6.875" style="253" hidden="1" customWidth="1"/>
    <col min="19" max="19" width="6.875" style="253" customWidth="1"/>
    <col min="20" max="20" width="12.5" style="253" customWidth="1"/>
    <col min="21" max="27" width="4.125" style="253" customWidth="1"/>
    <col min="28" max="28" width="11" style="253" customWidth="1"/>
    <col min="29" max="29" width="12.75" style="253" customWidth="1"/>
    <col min="30" max="31" width="11" style="253" customWidth="1"/>
    <col min="32" max="32" width="8.5" style="253" customWidth="1"/>
    <col min="33" max="33" width="6.875" style="253" hidden="1" customWidth="1"/>
    <col min="34" max="35" width="6.875" style="316" hidden="1" customWidth="1"/>
    <col min="36" max="36" width="6.875" style="253" customWidth="1"/>
    <col min="37" max="16384" width="8.875" style="253"/>
  </cols>
  <sheetData>
    <row r="1" spans="1:35" s="201" customFormat="1" ht="39" customHeight="1" x14ac:dyDescent="0.15">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I1" s="199"/>
    </row>
    <row r="2" spans="1:35" ht="18.75" x14ac:dyDescent="0.15">
      <c r="A2" s="250"/>
      <c r="B2" s="250"/>
      <c r="C2" s="251" t="s">
        <v>227</v>
      </c>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2"/>
      <c r="AI2" s="252"/>
    </row>
    <row r="3" spans="1:35" ht="14.25" thickBot="1" x14ac:dyDescent="0.2">
      <c r="A3" s="250"/>
      <c r="B3" s="250"/>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332" t="s">
        <v>214</v>
      </c>
      <c r="AF3" s="250"/>
      <c r="AG3" s="250"/>
      <c r="AH3" s="252"/>
      <c r="AI3" s="252"/>
    </row>
    <row r="4" spans="1:35" ht="14.25" thickBot="1" x14ac:dyDescent="0.2">
      <c r="A4" s="250"/>
      <c r="B4" s="250"/>
      <c r="C4" s="386" t="s">
        <v>215</v>
      </c>
      <c r="D4" s="386"/>
      <c r="E4" s="386"/>
      <c r="F4" s="386"/>
      <c r="G4" s="252" t="s">
        <v>70</v>
      </c>
      <c r="H4" s="387" t="str">
        <f>入力シート!C5</f>
        <v>××××工事（第２工区）</v>
      </c>
      <c r="I4" s="387"/>
      <c r="J4" s="387"/>
      <c r="K4" s="387"/>
      <c r="L4" s="387"/>
      <c r="M4" s="387"/>
      <c r="N4" s="387"/>
      <c r="O4" s="250"/>
      <c r="P4" s="250"/>
      <c r="Q4" s="250"/>
      <c r="R4" s="250"/>
      <c r="S4" s="250"/>
      <c r="T4" s="250"/>
      <c r="U4" s="250"/>
      <c r="V4" s="250"/>
      <c r="W4" s="250"/>
      <c r="X4" s="250"/>
      <c r="Y4" s="250"/>
      <c r="Z4" s="250"/>
      <c r="AA4" s="250"/>
      <c r="AB4" s="388" t="s">
        <v>216</v>
      </c>
      <c r="AC4" s="388"/>
      <c r="AD4" s="388"/>
      <c r="AE4" s="256" t="str">
        <f>IF(COUNTIF(P136:AJ136,"NG")&gt;=1,"未達成","達成")</f>
        <v>未達成</v>
      </c>
      <c r="AF4" s="250"/>
      <c r="AG4" s="250"/>
      <c r="AH4" s="252"/>
      <c r="AI4" s="252"/>
    </row>
    <row r="5" spans="1:35" ht="14.25" x14ac:dyDescent="0.15">
      <c r="A5" s="250"/>
      <c r="B5" s="250"/>
      <c r="C5" s="386" t="s">
        <v>228</v>
      </c>
      <c r="D5" s="386"/>
      <c r="E5" s="386"/>
      <c r="F5" s="386"/>
      <c r="G5" s="252" t="s">
        <v>70</v>
      </c>
      <c r="H5" s="258">
        <v>45968</v>
      </c>
      <c r="I5" s="259"/>
      <c r="J5" s="259"/>
      <c r="K5" s="259"/>
      <c r="L5" s="260" t="str">
        <f>TEXT(WEEKDAY(H5),"aaa")</f>
        <v>金</v>
      </c>
      <c r="M5" s="260"/>
      <c r="N5" s="260"/>
      <c r="O5" s="260"/>
      <c r="P5" s="260"/>
      <c r="Q5" s="260"/>
      <c r="R5" s="260"/>
      <c r="S5" s="250"/>
      <c r="T5" s="250"/>
      <c r="U5" s="250"/>
      <c r="V5" s="250"/>
      <c r="W5" s="250"/>
      <c r="X5" s="250"/>
      <c r="Y5" s="250"/>
      <c r="Z5" s="250"/>
      <c r="AA5" s="250"/>
      <c r="AB5" s="250"/>
      <c r="AC5" s="250"/>
      <c r="AD5" s="250"/>
      <c r="AE5" s="250"/>
      <c r="AF5" s="250"/>
      <c r="AG5" s="250"/>
      <c r="AH5" s="252"/>
      <c r="AI5" s="252"/>
    </row>
    <row r="6" spans="1:35" ht="14.25" x14ac:dyDescent="0.15">
      <c r="A6" s="250"/>
      <c r="B6" s="250"/>
      <c r="C6" s="386" t="s">
        <v>218</v>
      </c>
      <c r="D6" s="386"/>
      <c r="E6" s="386"/>
      <c r="F6" s="386"/>
      <c r="G6" s="252" t="s">
        <v>70</v>
      </c>
      <c r="H6" s="329">
        <v>46045</v>
      </c>
      <c r="I6" s="330"/>
      <c r="J6" s="330"/>
      <c r="K6" s="330"/>
      <c r="L6" s="260" t="str">
        <f>TEXT(WEEKDAY(H6),"aaa")</f>
        <v>金</v>
      </c>
      <c r="M6" s="260"/>
      <c r="N6" s="260"/>
      <c r="O6" s="260"/>
      <c r="P6" s="260"/>
      <c r="Q6" s="260"/>
      <c r="R6" s="260"/>
      <c r="S6" s="252"/>
      <c r="T6" s="262" t="s">
        <v>64</v>
      </c>
      <c r="U6" s="252" t="s">
        <v>70</v>
      </c>
      <c r="V6" s="259">
        <f>H6-H5+1</f>
        <v>78</v>
      </c>
      <c r="W6" s="259"/>
      <c r="X6" s="259"/>
      <c r="Y6" s="250"/>
      <c r="Z6" s="250"/>
      <c r="AA6" s="250"/>
      <c r="AB6" s="250"/>
      <c r="AC6" s="250"/>
      <c r="AD6" s="250"/>
      <c r="AE6" s="250"/>
      <c r="AF6" s="250"/>
      <c r="AG6" s="250"/>
      <c r="AH6" s="252"/>
      <c r="AI6" s="252"/>
    </row>
    <row r="7" spans="1:35" ht="14.25" x14ac:dyDescent="0.15">
      <c r="A7" s="250"/>
      <c r="B7" s="250"/>
      <c r="C7" s="263"/>
      <c r="D7" s="263"/>
      <c r="E7" s="263"/>
      <c r="F7" s="263"/>
      <c r="G7" s="252"/>
      <c r="H7" s="264"/>
      <c r="I7" s="265"/>
      <c r="J7" s="265"/>
      <c r="K7" s="265"/>
      <c r="L7" s="260"/>
      <c r="M7" s="260"/>
      <c r="N7" s="260"/>
      <c r="O7" s="260"/>
      <c r="P7" s="260"/>
      <c r="Q7" s="260"/>
      <c r="R7" s="260"/>
      <c r="S7" s="252"/>
      <c r="T7" s="262"/>
      <c r="U7" s="252"/>
      <c r="V7" s="265"/>
      <c r="W7" s="265"/>
      <c r="X7" s="265"/>
      <c r="Y7" s="250"/>
      <c r="Z7" s="250"/>
      <c r="AA7" s="250"/>
      <c r="AB7" s="250"/>
      <c r="AC7" s="250"/>
      <c r="AD7" s="250"/>
      <c r="AE7" s="250"/>
      <c r="AF7" s="250"/>
      <c r="AG7" s="250"/>
      <c r="AH7" s="252"/>
      <c r="AI7" s="252"/>
    </row>
    <row r="8" spans="1:35" x14ac:dyDescent="0.15">
      <c r="A8" s="250"/>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2"/>
      <c r="AI8" s="252"/>
    </row>
    <row r="9" spans="1:35" ht="14.25" hidden="1" customHeight="1" x14ac:dyDescent="0.15">
      <c r="A9" s="250"/>
      <c r="B9" s="250"/>
      <c r="C9" s="250"/>
      <c r="D9" s="266">
        <f>YEAR(H5)</f>
        <v>2025</v>
      </c>
      <c r="E9" s="266">
        <f>MONTH(H5)</f>
        <v>11</v>
      </c>
      <c r="F9" s="266">
        <f>DAY(H5)</f>
        <v>7</v>
      </c>
      <c r="G9" s="266"/>
      <c r="H9" s="266"/>
      <c r="I9" s="266"/>
      <c r="J9" s="266"/>
      <c r="K9" s="250"/>
      <c r="L9" s="250"/>
      <c r="M9" s="250"/>
      <c r="N9" s="250"/>
      <c r="O9" s="250"/>
      <c r="P9" s="250"/>
      <c r="Q9" s="250"/>
      <c r="R9" s="250"/>
      <c r="S9" s="250"/>
      <c r="T9" s="250"/>
      <c r="U9" s="266">
        <f>YEAR(J115+1)</f>
        <v>2025</v>
      </c>
      <c r="V9" s="266">
        <f>MONTH(J115+1)</f>
        <v>12</v>
      </c>
      <c r="W9" s="266">
        <f>DAY(J115+1)</f>
        <v>15</v>
      </c>
      <c r="X9" s="266"/>
      <c r="Y9" s="266"/>
      <c r="Z9" s="266"/>
      <c r="AA9" s="266"/>
      <c r="AB9" s="250"/>
      <c r="AC9" s="250"/>
      <c r="AD9" s="250"/>
      <c r="AE9" s="250"/>
      <c r="AF9" s="250"/>
      <c r="AG9" s="250"/>
      <c r="AH9" s="252"/>
      <c r="AI9" s="252"/>
    </row>
    <row r="10" spans="1:35" ht="14.25" hidden="1" customHeight="1" x14ac:dyDescent="0.15">
      <c r="A10" s="250"/>
      <c r="B10" s="250"/>
      <c r="C10" s="250"/>
      <c r="D10" s="267">
        <f t="shared" ref="D10:H10" si="0">E10-1</f>
        <v>45964</v>
      </c>
      <c r="E10" s="267">
        <f t="shared" si="0"/>
        <v>45965</v>
      </c>
      <c r="F10" s="267">
        <f t="shared" si="0"/>
        <v>45966</v>
      </c>
      <c r="G10" s="267">
        <f t="shared" si="0"/>
        <v>45967</v>
      </c>
      <c r="H10" s="267">
        <f t="shared" si="0"/>
        <v>45968</v>
      </c>
      <c r="I10" s="267">
        <f>J10-1</f>
        <v>45969</v>
      </c>
      <c r="J10" s="267">
        <f>DATE(D9,E9,J12)</f>
        <v>45970</v>
      </c>
      <c r="K10" s="250"/>
      <c r="L10" s="250"/>
      <c r="M10" s="250"/>
      <c r="N10" s="250"/>
      <c r="O10" s="250"/>
      <c r="P10" s="250"/>
      <c r="Q10" s="250"/>
      <c r="R10" s="250"/>
      <c r="S10" s="250"/>
      <c r="T10" s="250"/>
      <c r="U10" s="267">
        <f>J115+1</f>
        <v>46006</v>
      </c>
      <c r="V10" s="267">
        <f>U10+1</f>
        <v>46007</v>
      </c>
      <c r="W10" s="267">
        <f>V10+1</f>
        <v>46008</v>
      </c>
      <c r="X10" s="267">
        <f t="shared" ref="X10:Z10" si="1">W10+1</f>
        <v>46009</v>
      </c>
      <c r="Y10" s="267">
        <f t="shared" si="1"/>
        <v>46010</v>
      </c>
      <c r="Z10" s="267">
        <f t="shared" si="1"/>
        <v>46011</v>
      </c>
      <c r="AA10" s="267">
        <f>Z10+1</f>
        <v>46012</v>
      </c>
      <c r="AB10" s="250"/>
      <c r="AC10" s="250"/>
      <c r="AD10" s="250"/>
      <c r="AE10" s="250"/>
      <c r="AF10" s="250"/>
      <c r="AG10" s="250"/>
      <c r="AH10" s="252"/>
      <c r="AI10" s="252"/>
    </row>
    <row r="11" spans="1:35" ht="14.25" customHeight="1" x14ac:dyDescent="0.15">
      <c r="A11" s="250"/>
      <c r="B11" s="250"/>
      <c r="C11" s="268" t="s">
        <v>141</v>
      </c>
      <c r="D11" s="389">
        <f>DATE($D9,$E9,1)</f>
        <v>45962</v>
      </c>
      <c r="E11" s="390"/>
      <c r="F11" s="390"/>
      <c r="G11" s="390"/>
      <c r="H11" s="390"/>
      <c r="I11" s="390"/>
      <c r="J11" s="390"/>
      <c r="K11" s="391" t="s">
        <v>80</v>
      </c>
      <c r="L11" s="393" t="s">
        <v>219</v>
      </c>
      <c r="M11" s="395" t="s">
        <v>220</v>
      </c>
      <c r="N11" s="395" t="s">
        <v>74</v>
      </c>
      <c r="O11" s="396" t="s">
        <v>221</v>
      </c>
      <c r="P11" s="269"/>
      <c r="Q11" s="269"/>
      <c r="R11" s="269"/>
      <c r="S11" s="250"/>
      <c r="T11" s="268" t="s">
        <v>141</v>
      </c>
      <c r="U11" s="389">
        <f>DATE($U9,$V9,1)</f>
        <v>45992</v>
      </c>
      <c r="V11" s="390"/>
      <c r="W11" s="390"/>
      <c r="X11" s="390"/>
      <c r="Y11" s="390"/>
      <c r="Z11" s="390"/>
      <c r="AA11" s="400"/>
      <c r="AB11" s="391" t="s">
        <v>80</v>
      </c>
      <c r="AC11" s="393" t="s">
        <v>219</v>
      </c>
      <c r="AD11" s="395" t="s">
        <v>220</v>
      </c>
      <c r="AE11" s="395" t="s">
        <v>74</v>
      </c>
      <c r="AF11" s="396" t="s">
        <v>221</v>
      </c>
      <c r="AG11" s="252"/>
      <c r="AH11" s="252"/>
      <c r="AI11" s="252"/>
    </row>
    <row r="12" spans="1:35" ht="14.25" customHeight="1" x14ac:dyDescent="0.15">
      <c r="A12" s="250"/>
      <c r="B12" s="250"/>
      <c r="C12" s="272" t="s">
        <v>222</v>
      </c>
      <c r="D12" s="273" t="str">
        <f>IF("月"=$L5,$F9,"")</f>
        <v/>
      </c>
      <c r="E12" s="274" t="str">
        <f>IF(D12="",IF("火"=$L5,$F9,""),D12+1)</f>
        <v/>
      </c>
      <c r="F12" s="274" t="str">
        <f>IF(E12="",IF("水"=$L5,$F9,""),E12+1)</f>
        <v/>
      </c>
      <c r="G12" s="274" t="str">
        <f>IF(F12="",IF("木"=$L5,$F9,""),F12+1)</f>
        <v/>
      </c>
      <c r="H12" s="274">
        <f>IF(G12="",IF("金"=$L5,$F9,""),G12+1)</f>
        <v>7</v>
      </c>
      <c r="I12" s="274">
        <f>IF(H12="",IF("土"=$L5,$F9,""),H12+1)</f>
        <v>8</v>
      </c>
      <c r="J12" s="275">
        <f>IF(I12="",IF("日"=$L5,$F9,""),I12+1)</f>
        <v>9</v>
      </c>
      <c r="K12" s="392"/>
      <c r="L12" s="394"/>
      <c r="M12" s="388"/>
      <c r="N12" s="388"/>
      <c r="O12" s="397"/>
      <c r="P12" s="276">
        <f>COUNT(D12:J12)</f>
        <v>3</v>
      </c>
      <c r="Q12" s="269"/>
      <c r="R12" s="269"/>
      <c r="S12" s="250"/>
      <c r="T12" s="272" t="s">
        <v>222</v>
      </c>
      <c r="U12" s="273">
        <f>IF(J115&lt;$H$6,J117+1,"")</f>
        <v>46006</v>
      </c>
      <c r="V12" s="274">
        <f t="shared" ref="V12:AA12" si="2">IF(U10&lt;$H$6,U12+1,"")</f>
        <v>46007</v>
      </c>
      <c r="W12" s="274">
        <f>IF(V10&lt;$H$6,V12+1,"")</f>
        <v>46008</v>
      </c>
      <c r="X12" s="274">
        <f>IF(W10&lt;$H$6,W12+1,"")</f>
        <v>46009</v>
      </c>
      <c r="Y12" s="274">
        <f t="shared" si="2"/>
        <v>46010</v>
      </c>
      <c r="Z12" s="274">
        <f t="shared" si="2"/>
        <v>46011</v>
      </c>
      <c r="AA12" s="274">
        <f t="shared" si="2"/>
        <v>46012</v>
      </c>
      <c r="AB12" s="392"/>
      <c r="AC12" s="394"/>
      <c r="AD12" s="388"/>
      <c r="AE12" s="388"/>
      <c r="AF12" s="397"/>
      <c r="AG12" s="277">
        <f>COUNT(U12:AA12)</f>
        <v>7</v>
      </c>
      <c r="AH12" s="252"/>
      <c r="AI12" s="252"/>
    </row>
    <row r="13" spans="1:35" ht="14.25" customHeight="1" x14ac:dyDescent="0.15">
      <c r="A13" s="250"/>
      <c r="B13" s="250"/>
      <c r="C13" s="278" t="s">
        <v>65</v>
      </c>
      <c r="D13" s="279" t="str">
        <f>IF(D12="","","月")</f>
        <v/>
      </c>
      <c r="E13" s="279" t="str">
        <f>IF(E12="","","火")</f>
        <v/>
      </c>
      <c r="F13" s="279" t="str">
        <f>IF(F12="","","水")</f>
        <v/>
      </c>
      <c r="G13" s="279" t="str">
        <f>IF(G12="","","木")</f>
        <v/>
      </c>
      <c r="H13" s="279" t="str">
        <f>IF(H12="","","金")</f>
        <v>金</v>
      </c>
      <c r="I13" s="279" t="str">
        <f>IF(I12="","","土")</f>
        <v>土</v>
      </c>
      <c r="J13" s="280" t="str">
        <f>IF(J12="","","日")</f>
        <v>日</v>
      </c>
      <c r="K13" s="392"/>
      <c r="L13" s="394"/>
      <c r="M13" s="388"/>
      <c r="N13" s="388"/>
      <c r="O13" s="397"/>
      <c r="P13" s="269"/>
      <c r="Q13" s="269"/>
      <c r="R13" s="269"/>
      <c r="T13" s="272" t="s">
        <v>65</v>
      </c>
      <c r="U13" s="279" t="str">
        <f>IF(U12="","","月")</f>
        <v>月</v>
      </c>
      <c r="V13" s="279" t="str">
        <f>IF(V12="","","火")</f>
        <v>火</v>
      </c>
      <c r="W13" s="279" t="str">
        <f>IF(W12="","","水")</f>
        <v>水</v>
      </c>
      <c r="X13" s="279" t="str">
        <f>IF(X12="","","木")</f>
        <v>木</v>
      </c>
      <c r="Y13" s="279" t="str">
        <f>IF(Y12="","","金")</f>
        <v>金</v>
      </c>
      <c r="Z13" s="279" t="str">
        <f>IF(Z12="","","土")</f>
        <v>土</v>
      </c>
      <c r="AA13" s="279" t="str">
        <f>IF(AA12="","","日")</f>
        <v>日</v>
      </c>
      <c r="AB13" s="392"/>
      <c r="AC13" s="394"/>
      <c r="AD13" s="388"/>
      <c r="AE13" s="388"/>
      <c r="AF13" s="397"/>
      <c r="AG13" s="250"/>
      <c r="AH13" s="252"/>
      <c r="AI13" s="252"/>
    </row>
    <row r="14" spans="1:35" ht="14.25" customHeight="1" x14ac:dyDescent="0.15">
      <c r="A14" s="250"/>
      <c r="B14" s="250"/>
      <c r="C14" s="379" t="s">
        <v>76</v>
      </c>
      <c r="D14" s="381"/>
      <c r="E14" s="371"/>
      <c r="F14" s="371"/>
      <c r="G14" s="371"/>
      <c r="H14" s="371"/>
      <c r="I14" s="371"/>
      <c r="J14" s="398"/>
      <c r="K14" s="373"/>
      <c r="L14" s="374"/>
      <c r="M14" s="374"/>
      <c r="N14" s="375"/>
      <c r="O14" s="383">
        <f>ROUND(AVERAGE(N16:N27),3)</f>
        <v>0.29199999999999998</v>
      </c>
      <c r="P14" s="252"/>
      <c r="Q14" s="252"/>
      <c r="R14" s="252"/>
      <c r="S14" s="250"/>
      <c r="T14" s="379" t="s">
        <v>76</v>
      </c>
      <c r="U14" s="381"/>
      <c r="V14" s="371"/>
      <c r="W14" s="371"/>
      <c r="X14" s="371"/>
      <c r="Y14" s="371"/>
      <c r="Z14" s="371"/>
      <c r="AA14" s="398"/>
      <c r="AB14" s="373"/>
      <c r="AC14" s="374"/>
      <c r="AD14" s="374"/>
      <c r="AE14" s="375"/>
      <c r="AF14" s="383">
        <f>ROUND(AVERAGE(AE16:AE27),3)</f>
        <v>0.28599999999999998</v>
      </c>
      <c r="AG14" s="250"/>
      <c r="AH14" s="252"/>
      <c r="AI14" s="252"/>
    </row>
    <row r="15" spans="1:35" ht="14.25" customHeight="1" x14ac:dyDescent="0.15">
      <c r="A15" s="250"/>
      <c r="B15" s="250"/>
      <c r="C15" s="380"/>
      <c r="D15" s="382"/>
      <c r="E15" s="372"/>
      <c r="F15" s="372"/>
      <c r="G15" s="372"/>
      <c r="H15" s="372"/>
      <c r="I15" s="372"/>
      <c r="J15" s="399"/>
      <c r="K15" s="376"/>
      <c r="L15" s="377"/>
      <c r="M15" s="377"/>
      <c r="N15" s="378"/>
      <c r="O15" s="384"/>
      <c r="P15" s="252"/>
      <c r="Q15" s="252"/>
      <c r="R15" s="252"/>
      <c r="S15" s="250"/>
      <c r="T15" s="380"/>
      <c r="U15" s="382"/>
      <c r="V15" s="372"/>
      <c r="W15" s="372"/>
      <c r="X15" s="372"/>
      <c r="Y15" s="372"/>
      <c r="Z15" s="372"/>
      <c r="AA15" s="399"/>
      <c r="AB15" s="376"/>
      <c r="AC15" s="377"/>
      <c r="AD15" s="377"/>
      <c r="AE15" s="378"/>
      <c r="AF15" s="384"/>
      <c r="AG15" s="250"/>
      <c r="AH15" s="252"/>
      <c r="AI15" s="252"/>
    </row>
    <row r="16" spans="1:35" ht="14.25" customHeight="1" x14ac:dyDescent="0.15">
      <c r="A16" s="250"/>
      <c r="B16" s="250"/>
      <c r="C16" s="281" t="s">
        <v>223</v>
      </c>
      <c r="D16" s="282"/>
      <c r="E16" s="283"/>
      <c r="F16" s="283"/>
      <c r="G16" s="283"/>
      <c r="H16" s="283" t="s">
        <v>82</v>
      </c>
      <c r="I16" s="283"/>
      <c r="J16" s="284" t="s">
        <v>83</v>
      </c>
      <c r="K16" s="285">
        <f>IF(C16="","",COUNT($D$12:$J$12)-L16)</f>
        <v>3</v>
      </c>
      <c r="L16" s="286">
        <f>IF(C16="","",Q16+R16)</f>
        <v>0</v>
      </c>
      <c r="M16" s="287">
        <f>IF(C16="","",COUNTIF(D16:J16,"休"))</f>
        <v>1</v>
      </c>
      <c r="N16" s="288">
        <f>IF(K16&lt;2,"対象外",IF(C16="","",IFERROR(ROUND(M16/K16,3),"")))</f>
        <v>0.33300000000000002</v>
      </c>
      <c r="O16" s="384"/>
      <c r="P16" s="252"/>
      <c r="Q16" s="252">
        <f>IF(C16="","",COUNTIF(D16:J16,"ー"))</f>
        <v>0</v>
      </c>
      <c r="R16" s="252">
        <f>IF(C16="","",COUNTIF(D16:J16,"外"))</f>
        <v>0</v>
      </c>
      <c r="S16" s="250"/>
      <c r="T16" s="281" t="s">
        <v>223</v>
      </c>
      <c r="U16" s="282" t="s">
        <v>83</v>
      </c>
      <c r="V16" s="283" t="s">
        <v>83</v>
      </c>
      <c r="W16" s="283"/>
      <c r="X16" s="283"/>
      <c r="Y16" s="283"/>
      <c r="Z16" s="283"/>
      <c r="AA16" s="284"/>
      <c r="AB16" s="285">
        <f>IF(T16="","",COUNT($U$12:$AA$12)-AC16)</f>
        <v>7</v>
      </c>
      <c r="AC16" s="286">
        <f>IF(T16="","",AH16+AI16)</f>
        <v>0</v>
      </c>
      <c r="AD16" s="287">
        <f>IF(T16="","",COUNTIF(U16:AA16,"休"))</f>
        <v>2</v>
      </c>
      <c r="AE16" s="288">
        <f>IF(AB16&lt;1,"対象外",IF(T16="","",IFERROR(ROUND(AD16/AB16,3),"")))</f>
        <v>0.28599999999999998</v>
      </c>
      <c r="AF16" s="384"/>
      <c r="AG16" s="289"/>
      <c r="AH16" s="290">
        <f>IF(T16="","",COUNTIF(U16:AA16,"ー"))</f>
        <v>0</v>
      </c>
      <c r="AI16" s="290">
        <f>IF(T16="","",COUNTIF(U16:AA16,"外"))</f>
        <v>0</v>
      </c>
    </row>
    <row r="17" spans="1:36" ht="14.25" customHeight="1" x14ac:dyDescent="0.15">
      <c r="A17" s="250"/>
      <c r="B17" s="250"/>
      <c r="C17" s="281" t="s">
        <v>224</v>
      </c>
      <c r="D17" s="282"/>
      <c r="E17" s="283"/>
      <c r="F17" s="283"/>
      <c r="G17" s="283"/>
      <c r="H17" s="283" t="s">
        <v>82</v>
      </c>
      <c r="I17" s="283"/>
      <c r="J17" s="284" t="s">
        <v>83</v>
      </c>
      <c r="K17" s="285">
        <f>IF(C17="","",COUNT($D$12:$J$12)-L17)</f>
        <v>3</v>
      </c>
      <c r="L17" s="286">
        <f t="shared" ref="L17:L19" si="3">IF(C17="","",Q17+R17)</f>
        <v>0</v>
      </c>
      <c r="M17" s="287">
        <f t="shared" ref="M17:M19" si="4">IF(C17="","",COUNTIF(D17:J17,"休"))</f>
        <v>1</v>
      </c>
      <c r="N17" s="288">
        <f>IF(K17&lt;1,"対象外",IF(C17="","",IFERROR(ROUND(M17/K17,3),"")))</f>
        <v>0.33300000000000002</v>
      </c>
      <c r="O17" s="384"/>
      <c r="P17" s="252"/>
      <c r="Q17" s="252">
        <f t="shared" ref="Q17:Q80" si="5">IF(C17="","",COUNTIF(D17:J17,"ー"))</f>
        <v>0</v>
      </c>
      <c r="R17" s="252">
        <f t="shared" ref="R17:R80" si="6">IF(C17="","",COUNTIF(D17:J17,"外"))</f>
        <v>0</v>
      </c>
      <c r="S17" s="250"/>
      <c r="T17" s="281" t="s">
        <v>224</v>
      </c>
      <c r="U17" s="282" t="s">
        <v>83</v>
      </c>
      <c r="V17" s="283" t="s">
        <v>83</v>
      </c>
      <c r="W17" s="283"/>
      <c r="X17" s="283"/>
      <c r="Y17" s="283"/>
      <c r="Z17" s="283"/>
      <c r="AA17" s="284"/>
      <c r="AB17" s="285">
        <f>IF(T17="","",COUNT($U$12:$AA$12)-AC17)</f>
        <v>7</v>
      </c>
      <c r="AC17" s="286">
        <f>IF(T17="","",AH17+AI17)</f>
        <v>0</v>
      </c>
      <c r="AD17" s="287">
        <f t="shared" ref="AD17:AD19" si="7">IF(T17="","",COUNTIF(U17:AA17,"休"))</f>
        <v>2</v>
      </c>
      <c r="AE17" s="288">
        <f>IF(AB17&lt;1,"対象外",IF(T17="","",IFERROR(ROUND(AD17/AB17,3),"")))</f>
        <v>0.28599999999999998</v>
      </c>
      <c r="AF17" s="384"/>
      <c r="AG17" s="250"/>
      <c r="AH17" s="290">
        <f t="shared" ref="AH17:AH80" si="8">IF(T17="","",COUNTIF(U17:AA17,"ー"))</f>
        <v>0</v>
      </c>
      <c r="AI17" s="290">
        <f t="shared" ref="AI17:AI80" si="9">IF(T17="","",COUNTIF(U17:AA17,"外"))</f>
        <v>0</v>
      </c>
    </row>
    <row r="18" spans="1:36" ht="14.25" customHeight="1" x14ac:dyDescent="0.15">
      <c r="A18" s="250"/>
      <c r="B18" s="250"/>
      <c r="C18" s="281" t="s">
        <v>225</v>
      </c>
      <c r="D18" s="282"/>
      <c r="E18" s="283"/>
      <c r="F18" s="283"/>
      <c r="G18" s="283"/>
      <c r="H18" s="283" t="s">
        <v>229</v>
      </c>
      <c r="I18" s="283" t="s">
        <v>229</v>
      </c>
      <c r="J18" s="284" t="s">
        <v>82</v>
      </c>
      <c r="K18" s="285">
        <f>IF(C18="","",COUNT($D$12:$J$12)-L18)</f>
        <v>1</v>
      </c>
      <c r="L18" s="286">
        <f t="shared" si="3"/>
        <v>2</v>
      </c>
      <c r="M18" s="287">
        <f t="shared" si="4"/>
        <v>0</v>
      </c>
      <c r="N18" s="288">
        <f>IF(K18&lt;1,"対象外",IF(C18="","",IFERROR(ROUND(M18/K18,3),"")))</f>
        <v>0</v>
      </c>
      <c r="O18" s="384"/>
      <c r="P18" s="252"/>
      <c r="Q18" s="252">
        <f t="shared" si="5"/>
        <v>2</v>
      </c>
      <c r="R18" s="252">
        <f t="shared" si="6"/>
        <v>0</v>
      </c>
      <c r="S18" s="250"/>
      <c r="T18" s="281" t="s">
        <v>225</v>
      </c>
      <c r="U18" s="282"/>
      <c r="V18" s="283"/>
      <c r="W18" s="283" t="s">
        <v>83</v>
      </c>
      <c r="X18" s="283" t="s">
        <v>83</v>
      </c>
      <c r="Y18" s="283"/>
      <c r="Z18" s="283"/>
      <c r="AA18" s="284"/>
      <c r="AB18" s="285">
        <f>IF(T18="","",COUNT($U$12:$AA$12)-AC18)</f>
        <v>7</v>
      </c>
      <c r="AC18" s="286">
        <f>IF(T18="","",AH18+AI18)</f>
        <v>0</v>
      </c>
      <c r="AD18" s="287">
        <f t="shared" si="7"/>
        <v>2</v>
      </c>
      <c r="AE18" s="288">
        <f>IF(AB18&lt;1,"対象外",IF(T18="","",IFERROR(ROUND(AD18/AB18,3),"")))</f>
        <v>0.28599999999999998</v>
      </c>
      <c r="AF18" s="384"/>
      <c r="AG18" s="289"/>
      <c r="AH18" s="290">
        <f t="shared" si="8"/>
        <v>0</v>
      </c>
      <c r="AI18" s="290">
        <f t="shared" si="9"/>
        <v>0</v>
      </c>
    </row>
    <row r="19" spans="1:36" ht="14.25" customHeight="1" x14ac:dyDescent="0.15">
      <c r="A19" s="250"/>
      <c r="B19" s="250"/>
      <c r="C19" s="291" t="s">
        <v>226</v>
      </c>
      <c r="D19" s="292"/>
      <c r="E19" s="293"/>
      <c r="F19" s="293"/>
      <c r="G19" s="293"/>
      <c r="H19" s="293" t="s">
        <v>229</v>
      </c>
      <c r="I19" s="293" t="s">
        <v>82</v>
      </c>
      <c r="J19" s="294" t="s">
        <v>83</v>
      </c>
      <c r="K19" s="292">
        <f t="shared" ref="K19" si="10">IF(C19="","",COUNT($D$12:$J$12)-L19)</f>
        <v>2</v>
      </c>
      <c r="L19" s="295">
        <f t="shared" si="3"/>
        <v>1</v>
      </c>
      <c r="M19" s="296">
        <f t="shared" si="4"/>
        <v>1</v>
      </c>
      <c r="N19" s="297">
        <f>IF(K19&lt;1,"対象外",IF(C19="","",IFERROR(ROUND(M19/K19,3),"")))</f>
        <v>0.5</v>
      </c>
      <c r="O19" s="384"/>
      <c r="P19" s="252"/>
      <c r="Q19" s="252">
        <f t="shared" si="5"/>
        <v>1</v>
      </c>
      <c r="R19" s="252">
        <f t="shared" si="6"/>
        <v>0</v>
      </c>
      <c r="S19" s="250"/>
      <c r="T19" s="291" t="s">
        <v>226</v>
      </c>
      <c r="U19" s="292"/>
      <c r="V19" s="293"/>
      <c r="W19" s="293" t="s">
        <v>83</v>
      </c>
      <c r="X19" s="293" t="s">
        <v>83</v>
      </c>
      <c r="Y19" s="293"/>
      <c r="Z19" s="293"/>
      <c r="AA19" s="294"/>
      <c r="AB19" s="292">
        <f>IF(T19="","",COUNT($U$12:$AA$12)-AC19)</f>
        <v>7</v>
      </c>
      <c r="AC19" s="295">
        <f>IF(T19="","",AH19+AI19)</f>
        <v>0</v>
      </c>
      <c r="AD19" s="296">
        <f t="shared" si="7"/>
        <v>2</v>
      </c>
      <c r="AE19" s="297">
        <f>IF(AB19&lt;1,"対象外",IF(T19="","",IFERROR(ROUND(AD19/AB19,3),"")))</f>
        <v>0.28599999999999998</v>
      </c>
      <c r="AF19" s="384"/>
      <c r="AG19" s="250"/>
      <c r="AH19" s="290">
        <f t="shared" si="8"/>
        <v>0</v>
      </c>
      <c r="AI19" s="290">
        <f t="shared" si="9"/>
        <v>0</v>
      </c>
    </row>
    <row r="20" spans="1:36" ht="14.25" customHeight="1" x14ac:dyDescent="0.15">
      <c r="A20" s="250"/>
      <c r="B20" s="250"/>
      <c r="C20" s="379" t="s">
        <v>78</v>
      </c>
      <c r="D20" s="381"/>
      <c r="E20" s="371"/>
      <c r="F20" s="371"/>
      <c r="G20" s="371"/>
      <c r="H20" s="371"/>
      <c r="I20" s="371"/>
      <c r="J20" s="398"/>
      <c r="K20" s="373"/>
      <c r="L20" s="374"/>
      <c r="M20" s="374"/>
      <c r="N20" s="375"/>
      <c r="O20" s="384"/>
      <c r="P20" s="252"/>
      <c r="Q20" s="252">
        <f t="shared" si="5"/>
        <v>0</v>
      </c>
      <c r="R20" s="252">
        <f t="shared" si="6"/>
        <v>0</v>
      </c>
      <c r="S20" s="250"/>
      <c r="T20" s="379" t="s">
        <v>78</v>
      </c>
      <c r="U20" s="381"/>
      <c r="V20" s="371"/>
      <c r="W20" s="371"/>
      <c r="X20" s="371"/>
      <c r="Y20" s="371"/>
      <c r="Z20" s="371"/>
      <c r="AA20" s="398"/>
      <c r="AB20" s="373"/>
      <c r="AC20" s="374"/>
      <c r="AD20" s="374"/>
      <c r="AE20" s="375"/>
      <c r="AF20" s="384"/>
      <c r="AG20" s="250"/>
      <c r="AH20" s="290">
        <f>IF(T20="","",COUNTIF(U20:AA20,"ー"))</f>
        <v>0</v>
      </c>
      <c r="AI20" s="290">
        <f t="shared" si="9"/>
        <v>0</v>
      </c>
    </row>
    <row r="21" spans="1:36" ht="14.25" customHeight="1" x14ac:dyDescent="0.15">
      <c r="A21" s="250"/>
      <c r="B21" s="250"/>
      <c r="C21" s="380"/>
      <c r="D21" s="382"/>
      <c r="E21" s="372"/>
      <c r="F21" s="372"/>
      <c r="G21" s="372"/>
      <c r="H21" s="372"/>
      <c r="I21" s="372"/>
      <c r="J21" s="399"/>
      <c r="K21" s="376"/>
      <c r="L21" s="377"/>
      <c r="M21" s="377"/>
      <c r="N21" s="378"/>
      <c r="O21" s="384"/>
      <c r="P21" s="252"/>
      <c r="Q21" s="252" t="str">
        <f t="shared" si="5"/>
        <v/>
      </c>
      <c r="R21" s="252" t="str">
        <f t="shared" si="6"/>
        <v/>
      </c>
      <c r="S21" s="250"/>
      <c r="T21" s="380"/>
      <c r="U21" s="382"/>
      <c r="V21" s="372"/>
      <c r="W21" s="372"/>
      <c r="X21" s="372"/>
      <c r="Y21" s="372"/>
      <c r="Z21" s="372"/>
      <c r="AA21" s="399"/>
      <c r="AB21" s="376"/>
      <c r="AC21" s="377"/>
      <c r="AD21" s="377"/>
      <c r="AE21" s="378"/>
      <c r="AF21" s="384"/>
      <c r="AG21" s="250"/>
      <c r="AH21" s="290" t="str">
        <f t="shared" si="8"/>
        <v/>
      </c>
      <c r="AI21" s="290" t="str">
        <f t="shared" si="9"/>
        <v/>
      </c>
    </row>
    <row r="22" spans="1:36" ht="14.25" customHeight="1" x14ac:dyDescent="0.15">
      <c r="A22" s="250"/>
      <c r="B22" s="250"/>
      <c r="C22" s="298" t="s">
        <v>223</v>
      </c>
      <c r="D22" s="285"/>
      <c r="E22" s="299"/>
      <c r="F22" s="299"/>
      <c r="G22" s="299"/>
      <c r="H22" s="299" t="s">
        <v>229</v>
      </c>
      <c r="I22" s="299" t="s">
        <v>229</v>
      </c>
      <c r="J22" s="300" t="s">
        <v>229</v>
      </c>
      <c r="K22" s="301">
        <f>IF(C22="","",COUNT($D$12:$J$12)-L22)</f>
        <v>0</v>
      </c>
      <c r="L22" s="302">
        <f t="shared" ref="L22:L24" si="11">IF(C22="","",Q22+R22)</f>
        <v>3</v>
      </c>
      <c r="M22" s="302">
        <f t="shared" ref="M22:M24" si="12">IF(C22="","",COUNTIF(D22:J22,"休"))</f>
        <v>0</v>
      </c>
      <c r="N22" s="303" t="str">
        <f>IF(K22&lt;1,"対象外",IF(C22="","",IFERROR(ROUND(M22/K22,3),"")))</f>
        <v>対象外</v>
      </c>
      <c r="O22" s="384"/>
      <c r="P22" s="304"/>
      <c r="Q22" s="252">
        <f t="shared" si="5"/>
        <v>3</v>
      </c>
      <c r="R22" s="252">
        <f t="shared" si="6"/>
        <v>0</v>
      </c>
      <c r="S22" s="304"/>
      <c r="T22" s="298" t="s">
        <v>223</v>
      </c>
      <c r="U22" s="285" t="s">
        <v>229</v>
      </c>
      <c r="V22" s="299" t="s">
        <v>229</v>
      </c>
      <c r="W22" s="299" t="s">
        <v>229</v>
      </c>
      <c r="X22" s="299" t="s">
        <v>229</v>
      </c>
      <c r="Y22" s="299" t="s">
        <v>229</v>
      </c>
      <c r="Z22" s="299" t="s">
        <v>229</v>
      </c>
      <c r="AA22" s="300" t="s">
        <v>229</v>
      </c>
      <c r="AB22" s="301">
        <f>IF(T22="","",COUNT($U$12:$AA$12)-AC22)</f>
        <v>0</v>
      </c>
      <c r="AC22" s="302">
        <f>IF(T22="","",AH22+AI22)</f>
        <v>7</v>
      </c>
      <c r="AD22" s="302">
        <f t="shared" ref="AD22:AD24" si="13">IF(T22="","",COUNTIF(U22:AA22,"休"))</f>
        <v>0</v>
      </c>
      <c r="AE22" s="303" t="str">
        <f>IF(AB22&lt;1,"対象外",IF(T22="","",IFERROR(ROUND(AD22/AB22,3),"")))</f>
        <v>対象外</v>
      </c>
      <c r="AF22" s="384"/>
      <c r="AG22" s="304"/>
      <c r="AH22" s="290">
        <f>IF(T22="","",COUNTIF(U22:AA22,"ー"))</f>
        <v>7</v>
      </c>
      <c r="AI22" s="290">
        <f t="shared" si="9"/>
        <v>0</v>
      </c>
      <c r="AJ22" s="305"/>
    </row>
    <row r="23" spans="1:36" ht="14.25" customHeight="1" x14ac:dyDescent="0.15">
      <c r="A23" s="250"/>
      <c r="B23" s="250"/>
      <c r="C23" s="281" t="s">
        <v>224</v>
      </c>
      <c r="D23" s="282"/>
      <c r="E23" s="283"/>
      <c r="F23" s="283"/>
      <c r="G23" s="283"/>
      <c r="H23" s="283" t="s">
        <v>229</v>
      </c>
      <c r="I23" s="283" t="s">
        <v>229</v>
      </c>
      <c r="J23" s="284" t="s">
        <v>229</v>
      </c>
      <c r="K23" s="282">
        <f>IF(C23="","",COUNT($D$12:$J$12)-L23)</f>
        <v>0</v>
      </c>
      <c r="L23" s="306">
        <f t="shared" si="11"/>
        <v>3</v>
      </c>
      <c r="M23" s="306">
        <f t="shared" si="12"/>
        <v>0</v>
      </c>
      <c r="N23" s="307" t="str">
        <f>IF(K23&lt;1,"対象外",IF(C23="","",IFERROR(ROUND(M23/K23,3),"")))</f>
        <v>対象外</v>
      </c>
      <c r="O23" s="384"/>
      <c r="P23" s="304"/>
      <c r="Q23" s="252">
        <f t="shared" si="5"/>
        <v>3</v>
      </c>
      <c r="R23" s="252">
        <f t="shared" si="6"/>
        <v>0</v>
      </c>
      <c r="S23" s="304"/>
      <c r="T23" s="281" t="s">
        <v>224</v>
      </c>
      <c r="U23" s="282" t="s">
        <v>229</v>
      </c>
      <c r="V23" s="283" t="s">
        <v>229</v>
      </c>
      <c r="W23" s="283" t="s">
        <v>229</v>
      </c>
      <c r="X23" s="283" t="s">
        <v>229</v>
      </c>
      <c r="Y23" s="283" t="s">
        <v>229</v>
      </c>
      <c r="Z23" s="283" t="s">
        <v>229</v>
      </c>
      <c r="AA23" s="284" t="s">
        <v>229</v>
      </c>
      <c r="AB23" s="282">
        <f>IF(T23="","",COUNT($U$12:$AA$12)-AC23)</f>
        <v>0</v>
      </c>
      <c r="AC23" s="306">
        <f>IF(T23="","",AH23+AI23)</f>
        <v>7</v>
      </c>
      <c r="AD23" s="306">
        <f t="shared" si="13"/>
        <v>0</v>
      </c>
      <c r="AE23" s="307" t="str">
        <f>IF(AB23&lt;1,"対象外",IF(T23="","",IFERROR(ROUND(AD23/AB23,3),"")))</f>
        <v>対象外</v>
      </c>
      <c r="AF23" s="384"/>
      <c r="AG23" s="304"/>
      <c r="AH23" s="290">
        <f t="shared" si="8"/>
        <v>7</v>
      </c>
      <c r="AI23" s="290">
        <f t="shared" si="9"/>
        <v>0</v>
      </c>
      <c r="AJ23" s="305"/>
    </row>
    <row r="24" spans="1:36" ht="14.25" customHeight="1" x14ac:dyDescent="0.15">
      <c r="A24" s="250"/>
      <c r="B24" s="250"/>
      <c r="C24" s="281" t="s">
        <v>225</v>
      </c>
      <c r="D24" s="282"/>
      <c r="E24" s="283"/>
      <c r="F24" s="283"/>
      <c r="G24" s="283"/>
      <c r="H24" s="283" t="s">
        <v>229</v>
      </c>
      <c r="I24" s="283" t="s">
        <v>229</v>
      </c>
      <c r="J24" s="284" t="s">
        <v>229</v>
      </c>
      <c r="K24" s="282">
        <f>IF(C24="","",COUNT($D$12:$J$12)-L24)</f>
        <v>0</v>
      </c>
      <c r="L24" s="306">
        <f t="shared" si="11"/>
        <v>3</v>
      </c>
      <c r="M24" s="306">
        <f t="shared" si="12"/>
        <v>0</v>
      </c>
      <c r="N24" s="307" t="str">
        <f>IF(K24&lt;1,"対象外",IF(C24="","",IFERROR(ROUND(M24/K24,3),"")))</f>
        <v>対象外</v>
      </c>
      <c r="O24" s="384"/>
      <c r="P24" s="304"/>
      <c r="Q24" s="252">
        <f t="shared" si="5"/>
        <v>3</v>
      </c>
      <c r="R24" s="252">
        <f t="shared" si="6"/>
        <v>0</v>
      </c>
      <c r="S24" s="304"/>
      <c r="T24" s="281" t="s">
        <v>225</v>
      </c>
      <c r="U24" s="282" t="s">
        <v>229</v>
      </c>
      <c r="V24" s="283" t="s">
        <v>229</v>
      </c>
      <c r="W24" s="283" t="s">
        <v>229</v>
      </c>
      <c r="X24" s="283" t="s">
        <v>229</v>
      </c>
      <c r="Y24" s="283" t="s">
        <v>229</v>
      </c>
      <c r="Z24" s="283" t="s">
        <v>229</v>
      </c>
      <c r="AA24" s="284" t="s">
        <v>229</v>
      </c>
      <c r="AB24" s="282">
        <f>IF(T24="","",COUNT($U$12:$AA$12)-AC24)</f>
        <v>0</v>
      </c>
      <c r="AC24" s="306">
        <f>IF(T24="","",AH24+AI24)</f>
        <v>7</v>
      </c>
      <c r="AD24" s="306">
        <f t="shared" si="13"/>
        <v>0</v>
      </c>
      <c r="AE24" s="307" t="str">
        <f>IF(AB24&lt;1,"対象外",IF(T24="","",IFERROR(ROUND(AD24/AB24,3),"")))</f>
        <v>対象外</v>
      </c>
      <c r="AF24" s="384"/>
      <c r="AG24" s="304"/>
      <c r="AH24" s="290">
        <f t="shared" si="8"/>
        <v>7</v>
      </c>
      <c r="AI24" s="290">
        <f t="shared" si="9"/>
        <v>0</v>
      </c>
      <c r="AJ24" s="305"/>
    </row>
    <row r="25" spans="1:36" ht="14.25" customHeight="1" x14ac:dyDescent="0.15">
      <c r="A25" s="250"/>
      <c r="B25" s="250"/>
      <c r="C25" s="379" t="s">
        <v>79</v>
      </c>
      <c r="D25" s="381"/>
      <c r="E25" s="371"/>
      <c r="F25" s="371"/>
      <c r="G25" s="371"/>
      <c r="H25" s="371"/>
      <c r="I25" s="371"/>
      <c r="J25" s="398"/>
      <c r="K25" s="373"/>
      <c r="L25" s="374"/>
      <c r="M25" s="374"/>
      <c r="N25" s="375"/>
      <c r="O25" s="384"/>
      <c r="P25" s="250"/>
      <c r="Q25" s="252">
        <f t="shared" si="5"/>
        <v>0</v>
      </c>
      <c r="R25" s="252">
        <f t="shared" si="6"/>
        <v>0</v>
      </c>
      <c r="S25" s="250"/>
      <c r="T25" s="379" t="s">
        <v>79</v>
      </c>
      <c r="U25" s="381"/>
      <c r="V25" s="371"/>
      <c r="W25" s="371"/>
      <c r="X25" s="371"/>
      <c r="Y25" s="371"/>
      <c r="Z25" s="371"/>
      <c r="AA25" s="398"/>
      <c r="AB25" s="373"/>
      <c r="AC25" s="374"/>
      <c r="AD25" s="374"/>
      <c r="AE25" s="375"/>
      <c r="AF25" s="384"/>
      <c r="AG25" s="250"/>
      <c r="AH25" s="290">
        <f t="shared" si="8"/>
        <v>0</v>
      </c>
      <c r="AI25" s="290">
        <f t="shared" si="9"/>
        <v>0</v>
      </c>
    </row>
    <row r="26" spans="1:36" ht="14.25" customHeight="1" x14ac:dyDescent="0.15">
      <c r="A26" s="250"/>
      <c r="B26" s="250"/>
      <c r="C26" s="380"/>
      <c r="D26" s="382"/>
      <c r="E26" s="372"/>
      <c r="F26" s="372"/>
      <c r="G26" s="372"/>
      <c r="H26" s="372"/>
      <c r="I26" s="372"/>
      <c r="J26" s="399"/>
      <c r="K26" s="376"/>
      <c r="L26" s="377"/>
      <c r="M26" s="377"/>
      <c r="N26" s="378"/>
      <c r="O26" s="384"/>
      <c r="P26" s="250"/>
      <c r="Q26" s="252" t="str">
        <f t="shared" si="5"/>
        <v/>
      </c>
      <c r="R26" s="252" t="str">
        <f t="shared" si="6"/>
        <v/>
      </c>
      <c r="S26" s="250"/>
      <c r="T26" s="380"/>
      <c r="U26" s="382"/>
      <c r="V26" s="372"/>
      <c r="W26" s="372"/>
      <c r="X26" s="372"/>
      <c r="Y26" s="372"/>
      <c r="Z26" s="372"/>
      <c r="AA26" s="399"/>
      <c r="AB26" s="376"/>
      <c r="AC26" s="377"/>
      <c r="AD26" s="377"/>
      <c r="AE26" s="378"/>
      <c r="AF26" s="384"/>
      <c r="AG26" s="250"/>
      <c r="AH26" s="290" t="str">
        <f t="shared" si="8"/>
        <v/>
      </c>
      <c r="AI26" s="290" t="str">
        <f t="shared" si="9"/>
        <v/>
      </c>
    </row>
    <row r="27" spans="1:36" ht="14.25" customHeight="1" x14ac:dyDescent="0.15">
      <c r="A27" s="250"/>
      <c r="B27" s="250"/>
      <c r="C27" s="291" t="s">
        <v>226</v>
      </c>
      <c r="D27" s="292"/>
      <c r="E27" s="293"/>
      <c r="F27" s="293"/>
      <c r="G27" s="293"/>
      <c r="H27" s="293" t="s">
        <v>229</v>
      </c>
      <c r="I27" s="293" t="s">
        <v>229</v>
      </c>
      <c r="J27" s="294" t="s">
        <v>229</v>
      </c>
      <c r="K27" s="292">
        <f>IF(C27="","",COUNT($D$12:$J$12)-L27)</f>
        <v>0</v>
      </c>
      <c r="L27" s="296">
        <f t="shared" ref="L27" si="14">IF(C27="","",Q27+R27)</f>
        <v>3</v>
      </c>
      <c r="M27" s="296">
        <f t="shared" ref="M27" si="15">IF(C27="","",COUNTIF(D27:J27,"休"))</f>
        <v>0</v>
      </c>
      <c r="N27" s="297" t="str">
        <f>IF(K27&lt;1,"対象外",IF(C27="","",IFERROR(ROUND(M27/K27,3),"")))</f>
        <v>対象外</v>
      </c>
      <c r="O27" s="385"/>
      <c r="P27" s="252" t="str">
        <f>IF(1&gt;P12,"対象外",IF(O14&gt;=0.285,"OK","NG"))</f>
        <v>OK</v>
      </c>
      <c r="Q27" s="252">
        <f>IF(C27="","",COUNTIF(D27:J27,"ー"))</f>
        <v>3</v>
      </c>
      <c r="R27" s="252">
        <f t="shared" si="6"/>
        <v>0</v>
      </c>
      <c r="S27" s="250"/>
      <c r="T27" s="291" t="s">
        <v>226</v>
      </c>
      <c r="U27" s="292"/>
      <c r="V27" s="293"/>
      <c r="W27" s="293"/>
      <c r="X27" s="293"/>
      <c r="Y27" s="293"/>
      <c r="Z27" s="293" t="s">
        <v>83</v>
      </c>
      <c r="AA27" s="294" t="s">
        <v>83</v>
      </c>
      <c r="AB27" s="292">
        <f>IF(T27="","",COUNT($U$12:$AA$12)-AC27)</f>
        <v>7</v>
      </c>
      <c r="AC27" s="296">
        <f>IF(T27="","",AH27+AI27)</f>
        <v>0</v>
      </c>
      <c r="AD27" s="296">
        <f t="shared" ref="AD27" si="16">IF(T27="","",COUNTIF(U27:AA27,"休"))</f>
        <v>2</v>
      </c>
      <c r="AE27" s="297">
        <f>IF(AB27&lt;1,"対象外",IF(T27="","",IFERROR(ROUND(AD27/AB27,3),"")))</f>
        <v>0.28599999999999998</v>
      </c>
      <c r="AF27" s="385"/>
      <c r="AG27" s="252" t="str">
        <f>IF(1&gt;AG12,"対象外",IF(AF14&gt;=0.285,"OK","NG"))</f>
        <v>OK</v>
      </c>
      <c r="AH27" s="290">
        <f t="shared" si="8"/>
        <v>0</v>
      </c>
      <c r="AI27" s="290">
        <f t="shared" si="9"/>
        <v>0</v>
      </c>
    </row>
    <row r="28" spans="1:36" ht="14.25" customHeight="1" x14ac:dyDescent="0.15">
      <c r="A28" s="250"/>
      <c r="B28" s="250"/>
      <c r="C28" s="252"/>
      <c r="D28" s="252"/>
      <c r="E28" s="252"/>
      <c r="F28" s="252"/>
      <c r="G28" s="252"/>
      <c r="H28" s="252"/>
      <c r="I28" s="252"/>
      <c r="J28" s="252"/>
      <c r="K28" s="252"/>
      <c r="L28" s="290"/>
      <c r="M28" s="290"/>
      <c r="N28" s="308"/>
      <c r="O28" s="252"/>
      <c r="P28" s="252"/>
      <c r="Q28" s="252" t="str">
        <f t="shared" si="5"/>
        <v/>
      </c>
      <c r="R28" s="252" t="str">
        <f t="shared" si="6"/>
        <v/>
      </c>
      <c r="S28" s="250"/>
      <c r="T28" s="252"/>
      <c r="U28" s="252"/>
      <c r="V28" s="252"/>
      <c r="W28" s="252"/>
      <c r="X28" s="252"/>
      <c r="Y28" s="252"/>
      <c r="Z28" s="252"/>
      <c r="AA28" s="252"/>
      <c r="AB28" s="250"/>
      <c r="AC28" s="250"/>
      <c r="AD28" s="250"/>
      <c r="AE28" s="250"/>
      <c r="AF28" s="250"/>
      <c r="AG28" s="250"/>
      <c r="AH28" s="290" t="str">
        <f t="shared" si="8"/>
        <v/>
      </c>
      <c r="AI28" s="290" t="str">
        <f t="shared" si="9"/>
        <v/>
      </c>
    </row>
    <row r="29" spans="1:36" ht="14.25" hidden="1" customHeight="1" x14ac:dyDescent="0.15">
      <c r="A29" s="250"/>
      <c r="B29" s="250"/>
      <c r="C29" s="250"/>
      <c r="D29" s="250"/>
      <c r="E29" s="250"/>
      <c r="F29" s="250"/>
      <c r="G29" s="250"/>
      <c r="H29" s="250"/>
      <c r="I29" s="250"/>
      <c r="J29" s="250"/>
      <c r="K29" s="250"/>
      <c r="L29" s="250"/>
      <c r="M29" s="250"/>
      <c r="N29" s="250"/>
      <c r="O29" s="250"/>
      <c r="P29" s="252"/>
      <c r="Q29" s="252" t="str">
        <f t="shared" si="5"/>
        <v/>
      </c>
      <c r="R29" s="252" t="str">
        <f t="shared" si="6"/>
        <v/>
      </c>
      <c r="S29" s="250"/>
      <c r="T29" s="250"/>
      <c r="U29" s="250"/>
      <c r="V29" s="250"/>
      <c r="W29" s="250"/>
      <c r="X29" s="250"/>
      <c r="Y29" s="250"/>
      <c r="Z29" s="250"/>
      <c r="AA29" s="250"/>
      <c r="AB29" s="250"/>
      <c r="AC29" s="250"/>
      <c r="AD29" s="250"/>
      <c r="AE29" s="250"/>
      <c r="AF29" s="250"/>
      <c r="AG29" s="250"/>
      <c r="AH29" s="290" t="str">
        <f t="shared" si="8"/>
        <v/>
      </c>
      <c r="AI29" s="290" t="str">
        <f t="shared" si="9"/>
        <v/>
      </c>
    </row>
    <row r="30" spans="1:36" ht="14.25" hidden="1" customHeight="1" x14ac:dyDescent="0.15">
      <c r="A30" s="250"/>
      <c r="B30" s="250"/>
      <c r="C30" s="250"/>
      <c r="D30" s="266">
        <f>YEAR(J10+1)</f>
        <v>2025</v>
      </c>
      <c r="E30" s="266">
        <f>MONTH(J10+1)</f>
        <v>11</v>
      </c>
      <c r="F30" s="266">
        <f>DAY(J10+1)</f>
        <v>10</v>
      </c>
      <c r="G30" s="266"/>
      <c r="H30" s="266"/>
      <c r="I30" s="266"/>
      <c r="J30" s="266"/>
      <c r="K30" s="250"/>
      <c r="L30" s="250"/>
      <c r="M30" s="250"/>
      <c r="N30" s="250"/>
      <c r="O30" s="250"/>
      <c r="P30" s="252"/>
      <c r="Q30" s="252" t="str">
        <f t="shared" si="5"/>
        <v/>
      </c>
      <c r="R30" s="252" t="str">
        <f t="shared" si="6"/>
        <v/>
      </c>
      <c r="S30" s="250"/>
      <c r="T30" s="250"/>
      <c r="U30" s="266">
        <f>YEAR(AA10+1)</f>
        <v>2025</v>
      </c>
      <c r="V30" s="266">
        <f>MONTH(AA10+1)</f>
        <v>12</v>
      </c>
      <c r="W30" s="266">
        <f>DAY(AA10+1)</f>
        <v>22</v>
      </c>
      <c r="X30" s="266"/>
      <c r="Y30" s="266"/>
      <c r="Z30" s="266"/>
      <c r="AA30" s="266"/>
      <c r="AB30" s="250"/>
      <c r="AC30" s="250"/>
      <c r="AD30" s="250"/>
      <c r="AE30" s="250"/>
      <c r="AF30" s="250"/>
      <c r="AG30" s="250"/>
      <c r="AH30" s="290" t="str">
        <f t="shared" si="8"/>
        <v/>
      </c>
      <c r="AI30" s="290" t="str">
        <f t="shared" si="9"/>
        <v/>
      </c>
    </row>
    <row r="31" spans="1:36" ht="14.25" hidden="1" customHeight="1" x14ac:dyDescent="0.15">
      <c r="A31" s="250"/>
      <c r="B31" s="250"/>
      <c r="C31" s="250"/>
      <c r="D31" s="267">
        <f>J10+1</f>
        <v>45971</v>
      </c>
      <c r="E31" s="267">
        <f>D31+1</f>
        <v>45972</v>
      </c>
      <c r="F31" s="267">
        <f t="shared" ref="F31:I31" si="17">E31+1</f>
        <v>45973</v>
      </c>
      <c r="G31" s="267">
        <f t="shared" si="17"/>
        <v>45974</v>
      </c>
      <c r="H31" s="267">
        <f t="shared" si="17"/>
        <v>45975</v>
      </c>
      <c r="I31" s="267">
        <f t="shared" si="17"/>
        <v>45976</v>
      </c>
      <c r="J31" s="267">
        <f>I31+1</f>
        <v>45977</v>
      </c>
      <c r="K31" s="250"/>
      <c r="L31" s="250"/>
      <c r="M31" s="250"/>
      <c r="N31" s="250"/>
      <c r="O31" s="250"/>
      <c r="P31" s="252"/>
      <c r="Q31" s="252" t="str">
        <f t="shared" si="5"/>
        <v/>
      </c>
      <c r="R31" s="252" t="str">
        <f t="shared" si="6"/>
        <v/>
      </c>
      <c r="S31" s="250"/>
      <c r="T31" s="250"/>
      <c r="U31" s="267">
        <f>AA10+1</f>
        <v>46013</v>
      </c>
      <c r="V31" s="267">
        <f t="shared" ref="V31:AA31" si="18">U31+1</f>
        <v>46014</v>
      </c>
      <c r="W31" s="267">
        <f t="shared" si="18"/>
        <v>46015</v>
      </c>
      <c r="X31" s="267">
        <f t="shared" si="18"/>
        <v>46016</v>
      </c>
      <c r="Y31" s="267">
        <f t="shared" si="18"/>
        <v>46017</v>
      </c>
      <c r="Z31" s="267">
        <f t="shared" si="18"/>
        <v>46018</v>
      </c>
      <c r="AA31" s="267">
        <f t="shared" si="18"/>
        <v>46019</v>
      </c>
      <c r="AB31" s="250"/>
      <c r="AC31" s="250"/>
      <c r="AD31" s="250"/>
      <c r="AE31" s="250"/>
      <c r="AF31" s="250"/>
      <c r="AG31" s="250"/>
      <c r="AH31" s="290" t="str">
        <f t="shared" si="8"/>
        <v/>
      </c>
      <c r="AI31" s="290" t="str">
        <f t="shared" si="9"/>
        <v/>
      </c>
    </row>
    <row r="32" spans="1:36" ht="14.25" customHeight="1" x14ac:dyDescent="0.15">
      <c r="A32" s="250"/>
      <c r="B32" s="250"/>
      <c r="C32" s="268" t="s">
        <v>141</v>
      </c>
      <c r="D32" s="389">
        <f>DATE($D30,$E30,1)</f>
        <v>45962</v>
      </c>
      <c r="E32" s="390"/>
      <c r="F32" s="390"/>
      <c r="G32" s="390"/>
      <c r="H32" s="390"/>
      <c r="I32" s="390"/>
      <c r="J32" s="390"/>
      <c r="K32" s="391" t="s">
        <v>80</v>
      </c>
      <c r="L32" s="393" t="s">
        <v>219</v>
      </c>
      <c r="M32" s="395" t="s">
        <v>220</v>
      </c>
      <c r="N32" s="395" t="s">
        <v>74</v>
      </c>
      <c r="O32" s="396" t="s">
        <v>221</v>
      </c>
      <c r="P32" s="252"/>
      <c r="Q32" s="252">
        <f t="shared" si="5"/>
        <v>0</v>
      </c>
      <c r="R32" s="252">
        <f t="shared" si="6"/>
        <v>0</v>
      </c>
      <c r="S32" s="250"/>
      <c r="T32" s="268" t="s">
        <v>141</v>
      </c>
      <c r="U32" s="270">
        <f>DATE($U30,$V30,1)</f>
        <v>45992</v>
      </c>
      <c r="V32" s="271"/>
      <c r="W32" s="271"/>
      <c r="X32" s="271"/>
      <c r="Y32" s="271"/>
      <c r="Z32" s="271"/>
      <c r="AA32" s="271"/>
      <c r="AB32" s="391" t="s">
        <v>80</v>
      </c>
      <c r="AC32" s="393" t="s">
        <v>219</v>
      </c>
      <c r="AD32" s="395" t="s">
        <v>220</v>
      </c>
      <c r="AE32" s="395" t="s">
        <v>74</v>
      </c>
      <c r="AF32" s="396" t="s">
        <v>221</v>
      </c>
      <c r="AG32" s="252"/>
      <c r="AH32" s="290">
        <f t="shared" si="8"/>
        <v>0</v>
      </c>
      <c r="AI32" s="290">
        <f t="shared" si="9"/>
        <v>0</v>
      </c>
    </row>
    <row r="33" spans="1:35" ht="14.25" customHeight="1" x14ac:dyDescent="0.15">
      <c r="A33" s="250"/>
      <c r="B33" s="250"/>
      <c r="C33" s="272" t="s">
        <v>222</v>
      </c>
      <c r="D33" s="273">
        <f>IF(J10&lt;$H$6,D31,"")</f>
        <v>45971</v>
      </c>
      <c r="E33" s="274">
        <f t="shared" ref="E33:J33" si="19">IF(D31&lt;$H$6,D33+1,"")</f>
        <v>45972</v>
      </c>
      <c r="F33" s="274">
        <f t="shared" si="19"/>
        <v>45973</v>
      </c>
      <c r="G33" s="274">
        <f t="shared" si="19"/>
        <v>45974</v>
      </c>
      <c r="H33" s="274">
        <f t="shared" si="19"/>
        <v>45975</v>
      </c>
      <c r="I33" s="274">
        <f t="shared" si="19"/>
        <v>45976</v>
      </c>
      <c r="J33" s="274">
        <f t="shared" si="19"/>
        <v>45977</v>
      </c>
      <c r="K33" s="392"/>
      <c r="L33" s="394"/>
      <c r="M33" s="388"/>
      <c r="N33" s="388"/>
      <c r="O33" s="397"/>
      <c r="P33" s="310">
        <f>COUNT(D33:J33)</f>
        <v>7</v>
      </c>
      <c r="Q33" s="252">
        <f t="shared" si="5"/>
        <v>0</v>
      </c>
      <c r="R33" s="252">
        <f t="shared" si="6"/>
        <v>0</v>
      </c>
      <c r="S33" s="250"/>
      <c r="T33" s="272" t="s">
        <v>222</v>
      </c>
      <c r="U33" s="273">
        <f>IF(AA10&lt;$H$6,AA12+1,"")</f>
        <v>46013</v>
      </c>
      <c r="V33" s="274">
        <f t="shared" ref="V33:AA33" si="20">IF(U31&lt;$H$6,U33+1,"")</f>
        <v>46014</v>
      </c>
      <c r="W33" s="274">
        <f t="shared" si="20"/>
        <v>46015</v>
      </c>
      <c r="X33" s="274">
        <f t="shared" si="20"/>
        <v>46016</v>
      </c>
      <c r="Y33" s="274">
        <f t="shared" si="20"/>
        <v>46017</v>
      </c>
      <c r="Z33" s="274">
        <f t="shared" si="20"/>
        <v>46018</v>
      </c>
      <c r="AA33" s="274">
        <f t="shared" si="20"/>
        <v>46019</v>
      </c>
      <c r="AB33" s="392"/>
      <c r="AC33" s="394"/>
      <c r="AD33" s="388"/>
      <c r="AE33" s="388"/>
      <c r="AF33" s="397"/>
      <c r="AG33" s="277">
        <f>COUNT(U33:AA33)</f>
        <v>7</v>
      </c>
      <c r="AH33" s="290">
        <f t="shared" si="8"/>
        <v>0</v>
      </c>
      <c r="AI33" s="290">
        <f t="shared" si="9"/>
        <v>0</v>
      </c>
    </row>
    <row r="34" spans="1:35" ht="14.25" customHeight="1" x14ac:dyDescent="0.15">
      <c r="A34" s="250"/>
      <c r="B34" s="250"/>
      <c r="C34" s="272" t="s">
        <v>65</v>
      </c>
      <c r="D34" s="279" t="str">
        <f>IF(D33="","","月")</f>
        <v>月</v>
      </c>
      <c r="E34" s="279" t="str">
        <f>IF(E33="","","火")</f>
        <v>火</v>
      </c>
      <c r="F34" s="279" t="str">
        <f>IF(F33="","","水")</f>
        <v>水</v>
      </c>
      <c r="G34" s="279" t="str">
        <f>IF(G33="","","木")</f>
        <v>木</v>
      </c>
      <c r="H34" s="279" t="str">
        <f>IF(H33="","","金")</f>
        <v>金</v>
      </c>
      <c r="I34" s="279" t="str">
        <f>IF(I33="","","土")</f>
        <v>土</v>
      </c>
      <c r="J34" s="279" t="str">
        <f>IF(J33="","","日")</f>
        <v>日</v>
      </c>
      <c r="K34" s="392"/>
      <c r="L34" s="394"/>
      <c r="M34" s="388"/>
      <c r="N34" s="388"/>
      <c r="O34" s="397"/>
      <c r="P34" s="252"/>
      <c r="Q34" s="252">
        <f t="shared" si="5"/>
        <v>0</v>
      </c>
      <c r="R34" s="252">
        <f t="shared" si="6"/>
        <v>0</v>
      </c>
      <c r="S34" s="250"/>
      <c r="T34" s="272" t="s">
        <v>65</v>
      </c>
      <c r="U34" s="279" t="str">
        <f>IF(U33="","","月")</f>
        <v>月</v>
      </c>
      <c r="V34" s="279" t="str">
        <f>IF(V33="","","火")</f>
        <v>火</v>
      </c>
      <c r="W34" s="279" t="str">
        <f>IF(W33="","","水")</f>
        <v>水</v>
      </c>
      <c r="X34" s="279" t="str">
        <f>IF(X33="","","木")</f>
        <v>木</v>
      </c>
      <c r="Y34" s="279" t="str">
        <f>IF(Y33="","","金")</f>
        <v>金</v>
      </c>
      <c r="Z34" s="279" t="str">
        <f>IF(Z33="","","土")</f>
        <v>土</v>
      </c>
      <c r="AA34" s="279" t="str">
        <f>IF(AA33="","","日")</f>
        <v>日</v>
      </c>
      <c r="AB34" s="392"/>
      <c r="AC34" s="394"/>
      <c r="AD34" s="388"/>
      <c r="AE34" s="388"/>
      <c r="AF34" s="397"/>
      <c r="AG34" s="250"/>
      <c r="AH34" s="290">
        <f t="shared" si="8"/>
        <v>0</v>
      </c>
      <c r="AI34" s="290">
        <f t="shared" si="9"/>
        <v>0</v>
      </c>
    </row>
    <row r="35" spans="1:35" ht="14.25" customHeight="1" x14ac:dyDescent="0.15">
      <c r="A35" s="250"/>
      <c r="B35" s="250"/>
      <c r="C35" s="379" t="s">
        <v>76</v>
      </c>
      <c r="D35" s="381"/>
      <c r="E35" s="371"/>
      <c r="F35" s="371"/>
      <c r="G35" s="371"/>
      <c r="H35" s="371"/>
      <c r="I35" s="371"/>
      <c r="J35" s="398"/>
      <c r="K35" s="373"/>
      <c r="L35" s="374"/>
      <c r="M35" s="374"/>
      <c r="N35" s="375"/>
      <c r="O35" s="383">
        <f>ROUND(AVERAGE(N37:N48),3)</f>
        <v>0.28599999999999998</v>
      </c>
      <c r="P35" s="252"/>
      <c r="Q35" s="252">
        <f t="shared" si="5"/>
        <v>0</v>
      </c>
      <c r="R35" s="252">
        <f t="shared" si="6"/>
        <v>0</v>
      </c>
      <c r="S35" s="250"/>
      <c r="T35" s="379" t="s">
        <v>76</v>
      </c>
      <c r="U35" s="381"/>
      <c r="V35" s="371"/>
      <c r="W35" s="371"/>
      <c r="X35" s="371"/>
      <c r="Y35" s="371"/>
      <c r="Z35" s="371"/>
      <c r="AA35" s="398"/>
      <c r="AB35" s="373"/>
      <c r="AC35" s="374"/>
      <c r="AD35" s="374"/>
      <c r="AE35" s="375"/>
      <c r="AF35" s="383">
        <f>ROUND(AVERAGE(AE37:AE48),3)</f>
        <v>0.28599999999999998</v>
      </c>
      <c r="AG35" s="250"/>
      <c r="AH35" s="290">
        <f t="shared" si="8"/>
        <v>0</v>
      </c>
      <c r="AI35" s="290">
        <f t="shared" si="9"/>
        <v>0</v>
      </c>
    </row>
    <row r="36" spans="1:35" ht="14.25" customHeight="1" x14ac:dyDescent="0.15">
      <c r="A36" s="250"/>
      <c r="B36" s="250"/>
      <c r="C36" s="380"/>
      <c r="D36" s="382"/>
      <c r="E36" s="372"/>
      <c r="F36" s="372"/>
      <c r="G36" s="372"/>
      <c r="H36" s="372"/>
      <c r="I36" s="372"/>
      <c r="J36" s="399"/>
      <c r="K36" s="376"/>
      <c r="L36" s="377"/>
      <c r="M36" s="377"/>
      <c r="N36" s="378"/>
      <c r="O36" s="384"/>
      <c r="P36" s="252"/>
      <c r="Q36" s="252" t="str">
        <f t="shared" si="5"/>
        <v/>
      </c>
      <c r="R36" s="252" t="str">
        <f t="shared" si="6"/>
        <v/>
      </c>
      <c r="S36" s="250"/>
      <c r="T36" s="380"/>
      <c r="U36" s="382"/>
      <c r="V36" s="372"/>
      <c r="W36" s="372"/>
      <c r="X36" s="372"/>
      <c r="Y36" s="372"/>
      <c r="Z36" s="372"/>
      <c r="AA36" s="399"/>
      <c r="AB36" s="376"/>
      <c r="AC36" s="377"/>
      <c r="AD36" s="377"/>
      <c r="AE36" s="378"/>
      <c r="AF36" s="384"/>
      <c r="AG36" s="250"/>
      <c r="AH36" s="290" t="str">
        <f t="shared" si="8"/>
        <v/>
      </c>
      <c r="AI36" s="290" t="str">
        <f t="shared" si="9"/>
        <v/>
      </c>
    </row>
    <row r="37" spans="1:35" ht="14.25" customHeight="1" x14ac:dyDescent="0.15">
      <c r="A37" s="250"/>
      <c r="B37" s="250"/>
      <c r="C37" s="281" t="s">
        <v>223</v>
      </c>
      <c r="D37" s="282"/>
      <c r="E37" s="283"/>
      <c r="F37" s="283"/>
      <c r="G37" s="283" t="s">
        <v>83</v>
      </c>
      <c r="H37" s="283" t="s">
        <v>83</v>
      </c>
      <c r="I37" s="283"/>
      <c r="J37" s="284"/>
      <c r="K37" s="285">
        <f>IF(C37="","",COUNT($D$33:$J$33)-L37)</f>
        <v>7</v>
      </c>
      <c r="L37" s="286">
        <f>IF(C37="","",Q37+R37)</f>
        <v>0</v>
      </c>
      <c r="M37" s="287">
        <f>IF(C37="","",COUNTIF(D37:J37,"休"))</f>
        <v>2</v>
      </c>
      <c r="N37" s="288">
        <f>IF(K37&lt;1,"対象外",IF(C37="","",IFERROR(ROUND(M37/K37,3),"")))</f>
        <v>0.28599999999999998</v>
      </c>
      <c r="O37" s="384"/>
      <c r="P37" s="252"/>
      <c r="Q37" s="252">
        <f t="shared" si="5"/>
        <v>0</v>
      </c>
      <c r="R37" s="252">
        <f t="shared" si="6"/>
        <v>0</v>
      </c>
      <c r="S37" s="250"/>
      <c r="T37" s="281" t="s">
        <v>223</v>
      </c>
      <c r="U37" s="282" t="s">
        <v>83</v>
      </c>
      <c r="V37" s="283" t="s">
        <v>83</v>
      </c>
      <c r="W37" s="283"/>
      <c r="X37" s="283"/>
      <c r="Y37" s="283"/>
      <c r="Z37" s="283"/>
      <c r="AA37" s="284"/>
      <c r="AB37" s="285">
        <f>IF(T37="","",COUNT($U$33:$AA$33)-AC37)</f>
        <v>7</v>
      </c>
      <c r="AC37" s="286">
        <f>IF(T37="","",AH37+AI37)</f>
        <v>0</v>
      </c>
      <c r="AD37" s="287">
        <f>IF(T37="","",COUNTIF(U37:AA37,"休"))</f>
        <v>2</v>
      </c>
      <c r="AE37" s="288">
        <f>IF(AB37&lt;1,"対象外",IF(T37="","",IFERROR(ROUND(AD37/AB37,3),"")))</f>
        <v>0.28599999999999998</v>
      </c>
      <c r="AF37" s="384"/>
      <c r="AG37" s="289"/>
      <c r="AH37" s="290">
        <f t="shared" si="8"/>
        <v>0</v>
      </c>
      <c r="AI37" s="290">
        <f t="shared" si="9"/>
        <v>0</v>
      </c>
    </row>
    <row r="38" spans="1:35" ht="14.25" customHeight="1" x14ac:dyDescent="0.15">
      <c r="A38" s="250"/>
      <c r="B38" s="250"/>
      <c r="C38" s="281" t="s">
        <v>224</v>
      </c>
      <c r="D38" s="282"/>
      <c r="E38" s="283"/>
      <c r="F38" s="283" t="s">
        <v>83</v>
      </c>
      <c r="G38" s="283"/>
      <c r="H38" s="283"/>
      <c r="I38" s="283" t="s">
        <v>83</v>
      </c>
      <c r="J38" s="284"/>
      <c r="K38" s="285">
        <f>IF(C38="","",COUNT($D$33:$J$33)-L38)</f>
        <v>7</v>
      </c>
      <c r="L38" s="286">
        <f t="shared" ref="L38:L40" si="21">IF(C38="","",Q38+R38)</f>
        <v>0</v>
      </c>
      <c r="M38" s="287">
        <f t="shared" ref="M38:M40" si="22">IF(C38="","",COUNTIF(D38:J38,"休"))</f>
        <v>2</v>
      </c>
      <c r="N38" s="288">
        <f>IF(K38&lt;1,"対象外",IF(C38="","",IFERROR(ROUND(M38/K38,3),"")))</f>
        <v>0.28599999999999998</v>
      </c>
      <c r="O38" s="384"/>
      <c r="P38" s="252"/>
      <c r="Q38" s="252">
        <f t="shared" si="5"/>
        <v>0</v>
      </c>
      <c r="R38" s="252">
        <f t="shared" si="6"/>
        <v>0</v>
      </c>
      <c r="S38" s="250"/>
      <c r="T38" s="281" t="s">
        <v>224</v>
      </c>
      <c r="U38" s="282" t="s">
        <v>83</v>
      </c>
      <c r="V38" s="283" t="s">
        <v>83</v>
      </c>
      <c r="W38" s="283"/>
      <c r="X38" s="283"/>
      <c r="Y38" s="283"/>
      <c r="Z38" s="283"/>
      <c r="AA38" s="284"/>
      <c r="AB38" s="285">
        <f>IF(T38="","",COUNT($U$33:$AA$33)-AC38)</f>
        <v>7</v>
      </c>
      <c r="AC38" s="286">
        <f>IF(T38="","",AH38+AI38)</f>
        <v>0</v>
      </c>
      <c r="AD38" s="287">
        <f t="shared" ref="AD38:AD40" si="23">IF(T38="","",COUNTIF(U38:AA38,"休"))</f>
        <v>2</v>
      </c>
      <c r="AE38" s="288">
        <f>IF(AB38&lt;1,"対象外",IF(T38="","",IFERROR(ROUND(AD38/AB38,3),"")))</f>
        <v>0.28599999999999998</v>
      </c>
      <c r="AF38" s="384"/>
      <c r="AG38" s="250"/>
      <c r="AH38" s="290">
        <f t="shared" si="8"/>
        <v>0</v>
      </c>
      <c r="AI38" s="290">
        <f t="shared" si="9"/>
        <v>0</v>
      </c>
    </row>
    <row r="39" spans="1:35" ht="14.25" customHeight="1" x14ac:dyDescent="0.15">
      <c r="A39" s="250"/>
      <c r="B39" s="250"/>
      <c r="C39" s="281" t="s">
        <v>225</v>
      </c>
      <c r="D39" s="282" t="s">
        <v>83</v>
      </c>
      <c r="E39" s="283"/>
      <c r="F39" s="283"/>
      <c r="G39" s="283"/>
      <c r="H39" s="283"/>
      <c r="I39" s="283"/>
      <c r="J39" s="284" t="s">
        <v>83</v>
      </c>
      <c r="K39" s="285">
        <f>IF(C39="","",COUNT($D$33:$J$33)-L39)</f>
        <v>7</v>
      </c>
      <c r="L39" s="286">
        <f t="shared" si="21"/>
        <v>0</v>
      </c>
      <c r="M39" s="287">
        <f t="shared" si="22"/>
        <v>2</v>
      </c>
      <c r="N39" s="288">
        <f>IF(K39&lt;1,"対象外",IF(C39="","",IFERROR(ROUND(M39/K39,3),"")))</f>
        <v>0.28599999999999998</v>
      </c>
      <c r="O39" s="384"/>
      <c r="P39" s="252"/>
      <c r="Q39" s="252">
        <f t="shared" si="5"/>
        <v>0</v>
      </c>
      <c r="R39" s="252">
        <f t="shared" si="6"/>
        <v>0</v>
      </c>
      <c r="S39" s="250"/>
      <c r="T39" s="281" t="s">
        <v>225</v>
      </c>
      <c r="U39" s="282"/>
      <c r="V39" s="283"/>
      <c r="W39" s="283" t="s">
        <v>83</v>
      </c>
      <c r="X39" s="283" t="s">
        <v>83</v>
      </c>
      <c r="Y39" s="283"/>
      <c r="Z39" s="283"/>
      <c r="AA39" s="284"/>
      <c r="AB39" s="285">
        <f>IF(T39="","",COUNT($U$33:$AA$33)-AC39)</f>
        <v>7</v>
      </c>
      <c r="AC39" s="286">
        <f>IF(T39="","",AH39+AI39)</f>
        <v>0</v>
      </c>
      <c r="AD39" s="287">
        <f t="shared" si="23"/>
        <v>2</v>
      </c>
      <c r="AE39" s="288">
        <f>IF(AB39&lt;1,"対象外",IF(T39="","",IFERROR(ROUND(AD39/AB39,3),"")))</f>
        <v>0.28599999999999998</v>
      </c>
      <c r="AF39" s="384"/>
      <c r="AG39" s="289"/>
      <c r="AH39" s="290">
        <f t="shared" si="8"/>
        <v>0</v>
      </c>
      <c r="AI39" s="290">
        <f t="shared" si="9"/>
        <v>0</v>
      </c>
    </row>
    <row r="40" spans="1:35" ht="14.25" customHeight="1" x14ac:dyDescent="0.15">
      <c r="A40" s="250"/>
      <c r="B40" s="250"/>
      <c r="C40" s="291" t="s">
        <v>226</v>
      </c>
      <c r="D40" s="292"/>
      <c r="E40" s="293" t="s">
        <v>83</v>
      </c>
      <c r="F40" s="293"/>
      <c r="G40" s="293" t="s">
        <v>83</v>
      </c>
      <c r="H40" s="293"/>
      <c r="I40" s="293"/>
      <c r="J40" s="294"/>
      <c r="K40" s="292">
        <f>IF(C40="","",COUNT($D$33:$J$33)-L40)</f>
        <v>7</v>
      </c>
      <c r="L40" s="295">
        <f t="shared" si="21"/>
        <v>0</v>
      </c>
      <c r="M40" s="296">
        <f t="shared" si="22"/>
        <v>2</v>
      </c>
      <c r="N40" s="297">
        <f>IF(K40&lt;1,"対象外",IF(C40="","",IFERROR(ROUND(M40/K40,3),"")))</f>
        <v>0.28599999999999998</v>
      </c>
      <c r="O40" s="384"/>
      <c r="P40" s="252"/>
      <c r="Q40" s="252">
        <f t="shared" si="5"/>
        <v>0</v>
      </c>
      <c r="R40" s="252">
        <f t="shared" si="6"/>
        <v>0</v>
      </c>
      <c r="S40" s="250"/>
      <c r="T40" s="291" t="s">
        <v>226</v>
      </c>
      <c r="U40" s="292"/>
      <c r="V40" s="293"/>
      <c r="W40" s="293" t="s">
        <v>83</v>
      </c>
      <c r="X40" s="293" t="s">
        <v>83</v>
      </c>
      <c r="Y40" s="293"/>
      <c r="Z40" s="293"/>
      <c r="AA40" s="294"/>
      <c r="AB40" s="292">
        <f>IF(T40="","",COUNT($U$33:$AA$33)-AC40)</f>
        <v>7</v>
      </c>
      <c r="AC40" s="295">
        <f>IF(T40="","",AH40+AI40)</f>
        <v>0</v>
      </c>
      <c r="AD40" s="296">
        <f t="shared" si="23"/>
        <v>2</v>
      </c>
      <c r="AE40" s="297">
        <f>IF(AB40&lt;1,"対象外",IF(T40="","",IFERROR(ROUND(AD40/AB40,3),"")))</f>
        <v>0.28599999999999998</v>
      </c>
      <c r="AF40" s="384"/>
      <c r="AG40" s="250"/>
      <c r="AH40" s="290">
        <f t="shared" si="8"/>
        <v>0</v>
      </c>
      <c r="AI40" s="290">
        <f t="shared" si="9"/>
        <v>0</v>
      </c>
    </row>
    <row r="41" spans="1:35" ht="14.25" customHeight="1" x14ac:dyDescent="0.15">
      <c r="A41" s="250"/>
      <c r="B41" s="250"/>
      <c r="C41" s="379" t="s">
        <v>78</v>
      </c>
      <c r="D41" s="381"/>
      <c r="E41" s="371"/>
      <c r="F41" s="371"/>
      <c r="G41" s="371"/>
      <c r="H41" s="371"/>
      <c r="I41" s="371"/>
      <c r="J41" s="398"/>
      <c r="K41" s="373"/>
      <c r="L41" s="374"/>
      <c r="M41" s="374"/>
      <c r="N41" s="375"/>
      <c r="O41" s="384"/>
      <c r="P41" s="252"/>
      <c r="Q41" s="252">
        <f t="shared" si="5"/>
        <v>0</v>
      </c>
      <c r="R41" s="252">
        <f t="shared" si="6"/>
        <v>0</v>
      </c>
      <c r="S41" s="250"/>
      <c r="T41" s="379" t="s">
        <v>78</v>
      </c>
      <c r="U41" s="381"/>
      <c r="V41" s="371"/>
      <c r="W41" s="371"/>
      <c r="X41" s="371"/>
      <c r="Y41" s="371"/>
      <c r="Z41" s="371"/>
      <c r="AA41" s="398"/>
      <c r="AB41" s="373"/>
      <c r="AC41" s="374"/>
      <c r="AD41" s="374"/>
      <c r="AE41" s="375"/>
      <c r="AF41" s="384"/>
      <c r="AG41" s="250"/>
      <c r="AH41" s="290">
        <f t="shared" si="8"/>
        <v>0</v>
      </c>
      <c r="AI41" s="290">
        <f t="shared" si="9"/>
        <v>0</v>
      </c>
    </row>
    <row r="42" spans="1:35" ht="14.25" customHeight="1" x14ac:dyDescent="0.15">
      <c r="A42" s="250"/>
      <c r="B42" s="250"/>
      <c r="C42" s="380"/>
      <c r="D42" s="382"/>
      <c r="E42" s="372"/>
      <c r="F42" s="372"/>
      <c r="G42" s="372"/>
      <c r="H42" s="372"/>
      <c r="I42" s="372"/>
      <c r="J42" s="399"/>
      <c r="K42" s="376"/>
      <c r="L42" s="377"/>
      <c r="M42" s="377"/>
      <c r="N42" s="378"/>
      <c r="O42" s="384"/>
      <c r="P42" s="252"/>
      <c r="Q42" s="252" t="str">
        <f t="shared" si="5"/>
        <v/>
      </c>
      <c r="R42" s="252" t="str">
        <f t="shared" si="6"/>
        <v/>
      </c>
      <c r="S42" s="250"/>
      <c r="T42" s="380"/>
      <c r="U42" s="382"/>
      <c r="V42" s="372"/>
      <c r="W42" s="372"/>
      <c r="X42" s="372"/>
      <c r="Y42" s="372"/>
      <c r="Z42" s="372"/>
      <c r="AA42" s="399"/>
      <c r="AB42" s="376"/>
      <c r="AC42" s="377"/>
      <c r="AD42" s="377"/>
      <c r="AE42" s="378"/>
      <c r="AF42" s="384"/>
      <c r="AG42" s="250"/>
      <c r="AH42" s="290" t="str">
        <f t="shared" si="8"/>
        <v/>
      </c>
      <c r="AI42" s="290" t="str">
        <f t="shared" si="9"/>
        <v/>
      </c>
    </row>
    <row r="43" spans="1:35" ht="14.25" customHeight="1" x14ac:dyDescent="0.15">
      <c r="A43" s="250"/>
      <c r="B43" s="250"/>
      <c r="C43" s="298" t="s">
        <v>223</v>
      </c>
      <c r="D43" s="285" t="s">
        <v>229</v>
      </c>
      <c r="E43" s="299" t="s">
        <v>229</v>
      </c>
      <c r="F43" s="299" t="s">
        <v>229</v>
      </c>
      <c r="G43" s="299" t="s">
        <v>229</v>
      </c>
      <c r="H43" s="299" t="s">
        <v>229</v>
      </c>
      <c r="I43" s="299" t="s">
        <v>229</v>
      </c>
      <c r="J43" s="300" t="s">
        <v>229</v>
      </c>
      <c r="K43" s="301">
        <f>IF(C43="","",COUNT($D$33:$J$33)-L43)</f>
        <v>0</v>
      </c>
      <c r="L43" s="302">
        <f t="shared" ref="L43:L45" si="24">IF(C43="","",Q43+R43)</f>
        <v>7</v>
      </c>
      <c r="M43" s="302">
        <f t="shared" ref="M43:M45" si="25">IF(C43="","",COUNTIF(D43:J43,"休"))</f>
        <v>0</v>
      </c>
      <c r="N43" s="303" t="str">
        <f>IF(K43&lt;1,"対象外",IF(C43="","",IFERROR(ROUND(M43/K43,3),"")))</f>
        <v>対象外</v>
      </c>
      <c r="O43" s="384"/>
      <c r="P43" s="252"/>
      <c r="Q43" s="252">
        <f t="shared" si="5"/>
        <v>7</v>
      </c>
      <c r="R43" s="252">
        <f t="shared" si="6"/>
        <v>0</v>
      </c>
      <c r="S43" s="250"/>
      <c r="T43" s="298" t="s">
        <v>223</v>
      </c>
      <c r="U43" s="285"/>
      <c r="V43" s="299"/>
      <c r="W43" s="299" t="s">
        <v>83</v>
      </c>
      <c r="X43" s="299" t="s">
        <v>83</v>
      </c>
      <c r="Y43" s="299"/>
      <c r="Z43" s="299"/>
      <c r="AA43" s="300"/>
      <c r="AB43" s="301">
        <f>IF(T43="","",COUNT($U$33:$AA$33)-AC43)</f>
        <v>7</v>
      </c>
      <c r="AC43" s="302">
        <f>IF(T43="","",AH43+AI43)</f>
        <v>0</v>
      </c>
      <c r="AD43" s="302">
        <f t="shared" ref="AD43:AD45" si="26">IF(T43="","",COUNTIF(U43:AA43,"休"))</f>
        <v>2</v>
      </c>
      <c r="AE43" s="303">
        <f>IF(AB43&lt;1,"対象外",IF(T43="","",IFERROR(ROUND(AD43/AB43,3),"")))</f>
        <v>0.28599999999999998</v>
      </c>
      <c r="AF43" s="384"/>
      <c r="AG43" s="304"/>
      <c r="AH43" s="290">
        <f t="shared" si="8"/>
        <v>0</v>
      </c>
      <c r="AI43" s="290">
        <f t="shared" si="9"/>
        <v>0</v>
      </c>
    </row>
    <row r="44" spans="1:35" ht="14.25" customHeight="1" x14ac:dyDescent="0.15">
      <c r="A44" s="250"/>
      <c r="B44" s="250"/>
      <c r="C44" s="281" t="s">
        <v>224</v>
      </c>
      <c r="D44" s="282" t="s">
        <v>229</v>
      </c>
      <c r="E44" s="283" t="s">
        <v>229</v>
      </c>
      <c r="F44" s="283" t="s">
        <v>229</v>
      </c>
      <c r="G44" s="283" t="s">
        <v>229</v>
      </c>
      <c r="H44" s="283" t="s">
        <v>229</v>
      </c>
      <c r="I44" s="283" t="s">
        <v>229</v>
      </c>
      <c r="J44" s="284" t="s">
        <v>229</v>
      </c>
      <c r="K44" s="282">
        <f>IF(C44="","",COUNT($D$33:$J$33)-L44)</f>
        <v>0</v>
      </c>
      <c r="L44" s="306">
        <f t="shared" si="24"/>
        <v>7</v>
      </c>
      <c r="M44" s="306">
        <f t="shared" si="25"/>
        <v>0</v>
      </c>
      <c r="N44" s="307" t="str">
        <f>IF(K44&lt;1,"対象外",IF(C44="","",IFERROR(ROUND(M44/K44,3),"")))</f>
        <v>対象外</v>
      </c>
      <c r="O44" s="384"/>
      <c r="P44" s="252"/>
      <c r="Q44" s="252">
        <f t="shared" si="5"/>
        <v>7</v>
      </c>
      <c r="R44" s="252">
        <f t="shared" si="6"/>
        <v>0</v>
      </c>
      <c r="S44" s="250"/>
      <c r="T44" s="281" t="s">
        <v>224</v>
      </c>
      <c r="U44" s="282"/>
      <c r="V44" s="283"/>
      <c r="W44" s="283"/>
      <c r="X44" s="283"/>
      <c r="Y44" s="283" t="s">
        <v>83</v>
      </c>
      <c r="Z44" s="283" t="s">
        <v>83</v>
      </c>
      <c r="AA44" s="284"/>
      <c r="AB44" s="282">
        <f>IF(T44="","",COUNT($U$33:$AA$33)-AC44)</f>
        <v>7</v>
      </c>
      <c r="AC44" s="306">
        <f>IF(T44="","",AH44+AI44)</f>
        <v>0</v>
      </c>
      <c r="AD44" s="306">
        <f t="shared" si="26"/>
        <v>2</v>
      </c>
      <c r="AE44" s="307">
        <f>IF(AB44&lt;1,"対象外",IF(T44="","",IFERROR(ROUND(AD44/AB44,3),"")))</f>
        <v>0.28599999999999998</v>
      </c>
      <c r="AF44" s="384"/>
      <c r="AG44" s="304"/>
      <c r="AH44" s="290">
        <f t="shared" si="8"/>
        <v>0</v>
      </c>
      <c r="AI44" s="290">
        <f t="shared" si="9"/>
        <v>0</v>
      </c>
    </row>
    <row r="45" spans="1:35" ht="14.25" customHeight="1" x14ac:dyDescent="0.15">
      <c r="A45" s="250"/>
      <c r="B45" s="250"/>
      <c r="C45" s="281" t="s">
        <v>225</v>
      </c>
      <c r="D45" s="282" t="s">
        <v>229</v>
      </c>
      <c r="E45" s="283" t="s">
        <v>229</v>
      </c>
      <c r="F45" s="283" t="s">
        <v>229</v>
      </c>
      <c r="G45" s="283" t="s">
        <v>229</v>
      </c>
      <c r="H45" s="283" t="s">
        <v>229</v>
      </c>
      <c r="I45" s="283" t="s">
        <v>229</v>
      </c>
      <c r="J45" s="284" t="s">
        <v>229</v>
      </c>
      <c r="K45" s="282">
        <f>IF(C45="","",COUNT($D$33:$J$33)-L45)</f>
        <v>0</v>
      </c>
      <c r="L45" s="306">
        <f t="shared" si="24"/>
        <v>7</v>
      </c>
      <c r="M45" s="306">
        <f t="shared" si="25"/>
        <v>0</v>
      </c>
      <c r="N45" s="307" t="str">
        <f>IF(K45&lt;1,"対象外",IF(C45="","",IFERROR(ROUND(M45/K45,3),"")))</f>
        <v>対象外</v>
      </c>
      <c r="O45" s="384"/>
      <c r="P45" s="252"/>
      <c r="Q45" s="252">
        <f t="shared" si="5"/>
        <v>7</v>
      </c>
      <c r="R45" s="252">
        <f t="shared" si="6"/>
        <v>0</v>
      </c>
      <c r="S45" s="250"/>
      <c r="T45" s="281" t="s">
        <v>225</v>
      </c>
      <c r="U45" s="282"/>
      <c r="V45" s="283"/>
      <c r="W45" s="283"/>
      <c r="X45" s="283"/>
      <c r="Y45" s="283" t="s">
        <v>83</v>
      </c>
      <c r="Z45" s="283" t="s">
        <v>83</v>
      </c>
      <c r="AA45" s="284"/>
      <c r="AB45" s="282">
        <f>IF(T45="","",COUNT($U$33:$AA$33)-AC45)</f>
        <v>7</v>
      </c>
      <c r="AC45" s="306">
        <f>IF(T45="","",AH45+AI45)</f>
        <v>0</v>
      </c>
      <c r="AD45" s="306">
        <f t="shared" si="26"/>
        <v>2</v>
      </c>
      <c r="AE45" s="307">
        <f>IF(AB45&lt;1,"対象外",IF(T45="","",IFERROR(ROUND(AD45/AB45,3),"")))</f>
        <v>0.28599999999999998</v>
      </c>
      <c r="AF45" s="384"/>
      <c r="AG45" s="304"/>
      <c r="AH45" s="290">
        <f t="shared" si="8"/>
        <v>0</v>
      </c>
      <c r="AI45" s="290">
        <f t="shared" si="9"/>
        <v>0</v>
      </c>
    </row>
    <row r="46" spans="1:35" ht="14.25" customHeight="1" x14ac:dyDescent="0.15">
      <c r="A46" s="250"/>
      <c r="B46" s="250"/>
      <c r="C46" s="379" t="s">
        <v>79</v>
      </c>
      <c r="D46" s="381"/>
      <c r="E46" s="371"/>
      <c r="F46" s="371"/>
      <c r="G46" s="371"/>
      <c r="H46" s="371"/>
      <c r="I46" s="371"/>
      <c r="J46" s="398"/>
      <c r="K46" s="373"/>
      <c r="L46" s="374"/>
      <c r="M46" s="374"/>
      <c r="N46" s="375"/>
      <c r="O46" s="384"/>
      <c r="P46" s="252"/>
      <c r="Q46" s="252">
        <f t="shared" si="5"/>
        <v>0</v>
      </c>
      <c r="R46" s="252">
        <f t="shared" si="6"/>
        <v>0</v>
      </c>
      <c r="S46" s="250"/>
      <c r="T46" s="379" t="s">
        <v>79</v>
      </c>
      <c r="U46" s="381"/>
      <c r="V46" s="371"/>
      <c r="W46" s="371"/>
      <c r="X46" s="371"/>
      <c r="Y46" s="371"/>
      <c r="Z46" s="371"/>
      <c r="AA46" s="398"/>
      <c r="AB46" s="373"/>
      <c r="AC46" s="374"/>
      <c r="AD46" s="374"/>
      <c r="AE46" s="375"/>
      <c r="AF46" s="384"/>
      <c r="AG46" s="250"/>
      <c r="AH46" s="290">
        <f t="shared" si="8"/>
        <v>0</v>
      </c>
      <c r="AI46" s="290">
        <f t="shared" si="9"/>
        <v>0</v>
      </c>
    </row>
    <row r="47" spans="1:35" ht="14.25" customHeight="1" x14ac:dyDescent="0.15">
      <c r="A47" s="250"/>
      <c r="B47" s="250"/>
      <c r="C47" s="380"/>
      <c r="D47" s="382"/>
      <c r="E47" s="372"/>
      <c r="F47" s="372"/>
      <c r="G47" s="372"/>
      <c r="H47" s="372"/>
      <c r="I47" s="372"/>
      <c r="J47" s="399"/>
      <c r="K47" s="376"/>
      <c r="L47" s="377"/>
      <c r="M47" s="377"/>
      <c r="N47" s="378"/>
      <c r="O47" s="384"/>
      <c r="P47" s="252"/>
      <c r="Q47" s="252" t="str">
        <f t="shared" si="5"/>
        <v/>
      </c>
      <c r="R47" s="252" t="str">
        <f t="shared" si="6"/>
        <v/>
      </c>
      <c r="S47" s="250"/>
      <c r="T47" s="380"/>
      <c r="U47" s="382"/>
      <c r="V47" s="372"/>
      <c r="W47" s="372"/>
      <c r="X47" s="372"/>
      <c r="Y47" s="372"/>
      <c r="Z47" s="372"/>
      <c r="AA47" s="399"/>
      <c r="AB47" s="376"/>
      <c r="AC47" s="377"/>
      <c r="AD47" s="377"/>
      <c r="AE47" s="378"/>
      <c r="AF47" s="384"/>
      <c r="AG47" s="250"/>
      <c r="AH47" s="290" t="str">
        <f t="shared" si="8"/>
        <v/>
      </c>
      <c r="AI47" s="290" t="str">
        <f t="shared" si="9"/>
        <v/>
      </c>
    </row>
    <row r="48" spans="1:35" ht="14.25" customHeight="1" x14ac:dyDescent="0.15">
      <c r="A48" s="250"/>
      <c r="B48" s="250"/>
      <c r="C48" s="291" t="s">
        <v>226</v>
      </c>
      <c r="D48" s="292" t="s">
        <v>229</v>
      </c>
      <c r="E48" s="293" t="s">
        <v>229</v>
      </c>
      <c r="F48" s="293" t="s">
        <v>229</v>
      </c>
      <c r="G48" s="293" t="s">
        <v>229</v>
      </c>
      <c r="H48" s="293" t="s">
        <v>229</v>
      </c>
      <c r="I48" s="293" t="s">
        <v>229</v>
      </c>
      <c r="J48" s="294" t="s">
        <v>229</v>
      </c>
      <c r="K48" s="292">
        <f>IF(C48="","",COUNT($D$33:$J$33)-L48)</f>
        <v>0</v>
      </c>
      <c r="L48" s="296">
        <f t="shared" ref="L48" si="27">IF(C48="","",Q48+R48)</f>
        <v>7</v>
      </c>
      <c r="M48" s="296">
        <f t="shared" ref="M48" si="28">IF(C48="","",COUNTIF(D48:J48,"休"))</f>
        <v>0</v>
      </c>
      <c r="N48" s="297" t="str">
        <f>IF(K48&lt;1,"対象外",IF(C48="","",IFERROR(ROUND(M48/K48,3),"")))</f>
        <v>対象外</v>
      </c>
      <c r="O48" s="385"/>
      <c r="P48" s="252" t="str">
        <f>IF(1&gt;P33,"対象外",IF(O35&gt;=0.285,"OK","NG"))</f>
        <v>OK</v>
      </c>
      <c r="Q48" s="252">
        <f t="shared" si="5"/>
        <v>7</v>
      </c>
      <c r="R48" s="252">
        <f t="shared" si="6"/>
        <v>0</v>
      </c>
      <c r="S48" s="250"/>
      <c r="T48" s="291" t="s">
        <v>226</v>
      </c>
      <c r="U48" s="292"/>
      <c r="V48" s="293"/>
      <c r="W48" s="293"/>
      <c r="X48" s="293"/>
      <c r="Y48" s="293"/>
      <c r="Z48" s="293" t="s">
        <v>83</v>
      </c>
      <c r="AA48" s="294" t="s">
        <v>83</v>
      </c>
      <c r="AB48" s="292">
        <f>IF(T48="","",COUNT($U$33:$AA$33)-AC48)</f>
        <v>7</v>
      </c>
      <c r="AC48" s="296">
        <f>IF(T48="","",AH48+AI48)</f>
        <v>0</v>
      </c>
      <c r="AD48" s="296">
        <f t="shared" ref="AD48" si="29">IF(T48="","",COUNTIF(U48:AA48,"休"))</f>
        <v>2</v>
      </c>
      <c r="AE48" s="297">
        <f>IF(AB48&lt;1,"対象外",IF(T48="","",IFERROR(ROUND(AD48/AB48,3),"")))</f>
        <v>0.28599999999999998</v>
      </c>
      <c r="AF48" s="385"/>
      <c r="AG48" s="252" t="str">
        <f>IF(1&gt;AG33,"対象外",IF(AF35&gt;=0.285,"OK","NG"))</f>
        <v>OK</v>
      </c>
      <c r="AH48" s="290">
        <f t="shared" si="8"/>
        <v>0</v>
      </c>
      <c r="AI48" s="290">
        <f t="shared" si="9"/>
        <v>0</v>
      </c>
    </row>
    <row r="49" spans="1:35" ht="14.25" customHeight="1" x14ac:dyDescent="0.15">
      <c r="A49" s="250"/>
      <c r="B49" s="250"/>
      <c r="C49" s="252"/>
      <c r="D49" s="252"/>
      <c r="E49" s="252"/>
      <c r="F49" s="252"/>
      <c r="G49" s="252"/>
      <c r="H49" s="252"/>
      <c r="I49" s="311"/>
      <c r="J49" s="252"/>
      <c r="K49" s="250"/>
      <c r="L49" s="250"/>
      <c r="M49" s="250"/>
      <c r="N49" s="250"/>
      <c r="O49" s="250"/>
      <c r="P49" s="252"/>
      <c r="Q49" s="252" t="str">
        <f t="shared" si="5"/>
        <v/>
      </c>
      <c r="R49" s="252" t="str">
        <f t="shared" si="6"/>
        <v/>
      </c>
      <c r="S49" s="250"/>
      <c r="T49" s="252"/>
      <c r="U49" s="252"/>
      <c r="V49" s="252"/>
      <c r="W49" s="252"/>
      <c r="X49" s="252"/>
      <c r="Y49" s="252"/>
      <c r="Z49" s="311"/>
      <c r="AA49" s="252"/>
      <c r="AB49" s="250"/>
      <c r="AC49" s="250"/>
      <c r="AD49" s="250"/>
      <c r="AE49" s="250"/>
      <c r="AF49" s="250"/>
      <c r="AG49" s="250"/>
      <c r="AH49" s="290" t="str">
        <f t="shared" si="8"/>
        <v/>
      </c>
      <c r="AI49" s="290" t="str">
        <f t="shared" si="9"/>
        <v/>
      </c>
    </row>
    <row r="50" spans="1:35" ht="14.25" hidden="1" customHeight="1" x14ac:dyDescent="0.15">
      <c r="A50" s="250"/>
      <c r="B50" s="250"/>
      <c r="C50" s="250"/>
      <c r="D50" s="250"/>
      <c r="E50" s="250"/>
      <c r="F50" s="250"/>
      <c r="G50" s="250"/>
      <c r="H50" s="250"/>
      <c r="I50" s="250"/>
      <c r="J50" s="250"/>
      <c r="K50" s="250"/>
      <c r="L50" s="250"/>
      <c r="M50" s="250"/>
      <c r="N50" s="250"/>
      <c r="O50" s="250"/>
      <c r="P50" s="252"/>
      <c r="Q50" s="252" t="str">
        <f t="shared" si="5"/>
        <v/>
      </c>
      <c r="R50" s="252" t="str">
        <f t="shared" si="6"/>
        <v/>
      </c>
      <c r="S50" s="250"/>
      <c r="T50" s="250"/>
      <c r="U50" s="250"/>
      <c r="V50" s="250"/>
      <c r="W50" s="250"/>
      <c r="X50" s="250"/>
      <c r="Y50" s="250"/>
      <c r="Z50" s="250"/>
      <c r="AA50" s="250"/>
      <c r="AB50" s="250"/>
      <c r="AC50" s="250"/>
      <c r="AD50" s="250"/>
      <c r="AE50" s="250"/>
      <c r="AF50" s="250"/>
      <c r="AG50" s="250"/>
      <c r="AH50" s="290" t="str">
        <f t="shared" si="8"/>
        <v/>
      </c>
      <c r="AI50" s="290" t="str">
        <f t="shared" si="9"/>
        <v/>
      </c>
    </row>
    <row r="51" spans="1:35" ht="14.25" hidden="1" customHeight="1" x14ac:dyDescent="0.15">
      <c r="A51" s="250"/>
      <c r="B51" s="250"/>
      <c r="C51" s="250"/>
      <c r="D51" s="266">
        <f>YEAR(J31+1)</f>
        <v>2025</v>
      </c>
      <c r="E51" s="266">
        <f>MONTH(J31+1)</f>
        <v>11</v>
      </c>
      <c r="F51" s="266">
        <f>DAY(J31+1)</f>
        <v>17</v>
      </c>
      <c r="G51" s="266"/>
      <c r="H51" s="266"/>
      <c r="I51" s="266"/>
      <c r="J51" s="266"/>
      <c r="K51" s="250"/>
      <c r="L51" s="250"/>
      <c r="M51" s="250"/>
      <c r="N51" s="250"/>
      <c r="O51" s="250"/>
      <c r="P51" s="252"/>
      <c r="Q51" s="252" t="str">
        <f t="shared" si="5"/>
        <v/>
      </c>
      <c r="R51" s="252" t="str">
        <f t="shared" si="6"/>
        <v/>
      </c>
      <c r="S51" s="250"/>
      <c r="T51" s="250"/>
      <c r="U51" s="266">
        <f>YEAR(AA31+1)</f>
        <v>2025</v>
      </c>
      <c r="V51" s="266">
        <f>MONTH(AA31+1)</f>
        <v>12</v>
      </c>
      <c r="W51" s="266">
        <f>DAY(AA31+1)</f>
        <v>29</v>
      </c>
      <c r="X51" s="266"/>
      <c r="Y51" s="266"/>
      <c r="Z51" s="266"/>
      <c r="AA51" s="266"/>
      <c r="AB51" s="250"/>
      <c r="AC51" s="250"/>
      <c r="AD51" s="250"/>
      <c r="AE51" s="250"/>
      <c r="AF51" s="250"/>
      <c r="AG51" s="250"/>
      <c r="AH51" s="290" t="str">
        <f t="shared" si="8"/>
        <v/>
      </c>
      <c r="AI51" s="290" t="str">
        <f t="shared" si="9"/>
        <v/>
      </c>
    </row>
    <row r="52" spans="1:35" ht="14.25" hidden="1" customHeight="1" x14ac:dyDescent="0.15">
      <c r="A52" s="250"/>
      <c r="B52" s="250"/>
      <c r="C52" s="250"/>
      <c r="D52" s="267">
        <f>J31+1</f>
        <v>45978</v>
      </c>
      <c r="E52" s="267">
        <f>D52+1</f>
        <v>45979</v>
      </c>
      <c r="F52" s="267">
        <f t="shared" ref="F52:J52" si="30">E52+1</f>
        <v>45980</v>
      </c>
      <c r="G52" s="267">
        <f t="shared" si="30"/>
        <v>45981</v>
      </c>
      <c r="H52" s="267">
        <f t="shared" si="30"/>
        <v>45982</v>
      </c>
      <c r="I52" s="267">
        <f t="shared" si="30"/>
        <v>45983</v>
      </c>
      <c r="J52" s="267">
        <f t="shared" si="30"/>
        <v>45984</v>
      </c>
      <c r="K52" s="250"/>
      <c r="L52" s="250"/>
      <c r="M52" s="250"/>
      <c r="N52" s="250"/>
      <c r="O52" s="250"/>
      <c r="P52" s="252"/>
      <c r="Q52" s="252" t="str">
        <f t="shared" si="5"/>
        <v/>
      </c>
      <c r="R52" s="252" t="str">
        <f t="shared" si="6"/>
        <v/>
      </c>
      <c r="S52" s="250"/>
      <c r="T52" s="250"/>
      <c r="U52" s="267">
        <f>AA31+1</f>
        <v>46020</v>
      </c>
      <c r="V52" s="267">
        <f t="shared" ref="V52:AA52" si="31">U52+1</f>
        <v>46021</v>
      </c>
      <c r="W52" s="267">
        <f t="shared" si="31"/>
        <v>46022</v>
      </c>
      <c r="X52" s="267">
        <f t="shared" si="31"/>
        <v>46023</v>
      </c>
      <c r="Y52" s="267">
        <f t="shared" si="31"/>
        <v>46024</v>
      </c>
      <c r="Z52" s="267">
        <f t="shared" si="31"/>
        <v>46025</v>
      </c>
      <c r="AA52" s="267">
        <f t="shared" si="31"/>
        <v>46026</v>
      </c>
      <c r="AB52" s="250"/>
      <c r="AC52" s="250"/>
      <c r="AD52" s="250"/>
      <c r="AE52" s="250"/>
      <c r="AF52" s="250"/>
      <c r="AG52" s="250"/>
      <c r="AH52" s="290" t="str">
        <f t="shared" si="8"/>
        <v/>
      </c>
      <c r="AI52" s="290" t="str">
        <f t="shared" si="9"/>
        <v/>
      </c>
    </row>
    <row r="53" spans="1:35" ht="14.25" customHeight="1" x14ac:dyDescent="0.15">
      <c r="A53" s="250"/>
      <c r="B53" s="250"/>
      <c r="C53" s="268" t="s">
        <v>141</v>
      </c>
      <c r="D53" s="270">
        <f>DATE($D51,$E51,1)</f>
        <v>45962</v>
      </c>
      <c r="E53" s="271"/>
      <c r="F53" s="271"/>
      <c r="G53" s="271"/>
      <c r="H53" s="271"/>
      <c r="I53" s="271"/>
      <c r="J53" s="271"/>
      <c r="K53" s="391" t="s">
        <v>80</v>
      </c>
      <c r="L53" s="393" t="s">
        <v>219</v>
      </c>
      <c r="M53" s="395" t="s">
        <v>220</v>
      </c>
      <c r="N53" s="395" t="s">
        <v>74</v>
      </c>
      <c r="O53" s="396" t="s">
        <v>221</v>
      </c>
      <c r="P53" s="252"/>
      <c r="Q53" s="252">
        <f t="shared" si="5"/>
        <v>0</v>
      </c>
      <c r="R53" s="252">
        <f t="shared" si="6"/>
        <v>0</v>
      </c>
      <c r="S53" s="250"/>
      <c r="T53" s="268" t="s">
        <v>141</v>
      </c>
      <c r="U53" s="270">
        <f>DATE($U51,$V51,1)</f>
        <v>45992</v>
      </c>
      <c r="V53" s="271"/>
      <c r="W53" s="271"/>
      <c r="X53" s="271"/>
      <c r="Y53" s="271"/>
      <c r="Z53" s="271"/>
      <c r="AA53" s="271"/>
      <c r="AB53" s="391" t="s">
        <v>80</v>
      </c>
      <c r="AC53" s="393" t="s">
        <v>219</v>
      </c>
      <c r="AD53" s="395" t="s">
        <v>220</v>
      </c>
      <c r="AE53" s="395" t="s">
        <v>74</v>
      </c>
      <c r="AF53" s="396" t="s">
        <v>221</v>
      </c>
      <c r="AG53" s="252"/>
      <c r="AH53" s="290">
        <f t="shared" si="8"/>
        <v>0</v>
      </c>
      <c r="AI53" s="290">
        <f t="shared" si="9"/>
        <v>0</v>
      </c>
    </row>
    <row r="54" spans="1:35" ht="14.25" customHeight="1" x14ac:dyDescent="0.15">
      <c r="A54" s="250"/>
      <c r="B54" s="250"/>
      <c r="C54" s="272" t="s">
        <v>222</v>
      </c>
      <c r="D54" s="273">
        <f>IF(J31&lt;$H$6,J33+1,"")</f>
        <v>45978</v>
      </c>
      <c r="E54" s="274">
        <f t="shared" ref="E54:J54" si="32">IF(D52&lt;$H$6,D54+1,"")</f>
        <v>45979</v>
      </c>
      <c r="F54" s="274">
        <f t="shared" si="32"/>
        <v>45980</v>
      </c>
      <c r="G54" s="274">
        <f t="shared" si="32"/>
        <v>45981</v>
      </c>
      <c r="H54" s="274">
        <f t="shared" si="32"/>
        <v>45982</v>
      </c>
      <c r="I54" s="274">
        <f t="shared" si="32"/>
        <v>45983</v>
      </c>
      <c r="J54" s="274">
        <f t="shared" si="32"/>
        <v>45984</v>
      </c>
      <c r="K54" s="392"/>
      <c r="L54" s="394"/>
      <c r="M54" s="388"/>
      <c r="N54" s="388"/>
      <c r="O54" s="397"/>
      <c r="P54" s="310">
        <f>COUNT(D54:J54)</f>
        <v>7</v>
      </c>
      <c r="Q54" s="252">
        <f t="shared" si="5"/>
        <v>0</v>
      </c>
      <c r="R54" s="252">
        <f t="shared" si="6"/>
        <v>0</v>
      </c>
      <c r="S54" s="250"/>
      <c r="T54" s="272" t="s">
        <v>222</v>
      </c>
      <c r="U54" s="273">
        <f>IF(AA31&lt;$H$6,AA33+1,"")</f>
        <v>46020</v>
      </c>
      <c r="V54" s="274">
        <f t="shared" ref="V54:AA54" si="33">IF(U52&lt;$H$6,U54+1,"")</f>
        <v>46021</v>
      </c>
      <c r="W54" s="274">
        <f t="shared" si="33"/>
        <v>46022</v>
      </c>
      <c r="X54" s="274">
        <f t="shared" si="33"/>
        <v>46023</v>
      </c>
      <c r="Y54" s="274">
        <f t="shared" si="33"/>
        <v>46024</v>
      </c>
      <c r="Z54" s="274">
        <f t="shared" si="33"/>
        <v>46025</v>
      </c>
      <c r="AA54" s="274">
        <f t="shared" si="33"/>
        <v>46026</v>
      </c>
      <c r="AB54" s="392"/>
      <c r="AC54" s="394"/>
      <c r="AD54" s="388"/>
      <c r="AE54" s="388"/>
      <c r="AF54" s="397"/>
      <c r="AG54" s="277">
        <f>COUNT(U54:AA54)</f>
        <v>7</v>
      </c>
      <c r="AH54" s="290">
        <f t="shared" si="8"/>
        <v>0</v>
      </c>
      <c r="AI54" s="290">
        <f t="shared" si="9"/>
        <v>0</v>
      </c>
    </row>
    <row r="55" spans="1:35" ht="14.25" customHeight="1" x14ac:dyDescent="0.15">
      <c r="A55" s="250"/>
      <c r="B55" s="250"/>
      <c r="C55" s="272" t="s">
        <v>65</v>
      </c>
      <c r="D55" s="279" t="str">
        <f>IF(D54="","","月")</f>
        <v>月</v>
      </c>
      <c r="E55" s="279" t="str">
        <f>IF(E54="","","火")</f>
        <v>火</v>
      </c>
      <c r="F55" s="279" t="str">
        <f>IF(F54="","","水")</f>
        <v>水</v>
      </c>
      <c r="G55" s="279" t="str">
        <f>IF(G54="","","木")</f>
        <v>木</v>
      </c>
      <c r="H55" s="279" t="str">
        <f>IF(H54="","","金")</f>
        <v>金</v>
      </c>
      <c r="I55" s="279" t="str">
        <f>IF(I54="","","土")</f>
        <v>土</v>
      </c>
      <c r="J55" s="279" t="str">
        <f>IF(J54="","","日")</f>
        <v>日</v>
      </c>
      <c r="K55" s="392"/>
      <c r="L55" s="394"/>
      <c r="M55" s="388"/>
      <c r="N55" s="388"/>
      <c r="O55" s="397"/>
      <c r="P55" s="252"/>
      <c r="Q55" s="252">
        <f t="shared" si="5"/>
        <v>0</v>
      </c>
      <c r="R55" s="252">
        <f t="shared" si="6"/>
        <v>0</v>
      </c>
      <c r="S55" s="250"/>
      <c r="T55" s="272" t="s">
        <v>65</v>
      </c>
      <c r="U55" s="279" t="str">
        <f>IF(U54="","","月")</f>
        <v>月</v>
      </c>
      <c r="V55" s="279" t="str">
        <f>IF(V54="","","火")</f>
        <v>火</v>
      </c>
      <c r="W55" s="279" t="str">
        <f>IF(W54="","","水")</f>
        <v>水</v>
      </c>
      <c r="X55" s="279" t="str">
        <f>IF(X54="","","木")</f>
        <v>木</v>
      </c>
      <c r="Y55" s="279" t="str">
        <f>IF(Y54="","","金")</f>
        <v>金</v>
      </c>
      <c r="Z55" s="279" t="str">
        <f>IF(Z54="","","土")</f>
        <v>土</v>
      </c>
      <c r="AA55" s="279" t="str">
        <f>IF(AA54="","","日")</f>
        <v>日</v>
      </c>
      <c r="AB55" s="392"/>
      <c r="AC55" s="394"/>
      <c r="AD55" s="388"/>
      <c r="AE55" s="388"/>
      <c r="AF55" s="397"/>
      <c r="AG55" s="250"/>
      <c r="AH55" s="290">
        <f t="shared" si="8"/>
        <v>0</v>
      </c>
      <c r="AI55" s="290">
        <f t="shared" si="9"/>
        <v>0</v>
      </c>
    </row>
    <row r="56" spans="1:35" ht="14.25" customHeight="1" x14ac:dyDescent="0.15">
      <c r="A56" s="250"/>
      <c r="B56" s="250"/>
      <c r="C56" s="379" t="s">
        <v>76</v>
      </c>
      <c r="D56" s="381"/>
      <c r="E56" s="371"/>
      <c r="F56" s="371"/>
      <c r="G56" s="371"/>
      <c r="H56" s="371"/>
      <c r="I56" s="371"/>
      <c r="J56" s="398"/>
      <c r="K56" s="373"/>
      <c r="L56" s="374"/>
      <c r="M56" s="374"/>
      <c r="N56" s="375"/>
      <c r="O56" s="383">
        <f>ROUND(AVERAGE(N58:N69),3)</f>
        <v>0.32200000000000001</v>
      </c>
      <c r="P56" s="252"/>
      <c r="Q56" s="252">
        <f t="shared" si="5"/>
        <v>0</v>
      </c>
      <c r="R56" s="252">
        <f t="shared" si="6"/>
        <v>0</v>
      </c>
      <c r="S56" s="250"/>
      <c r="T56" s="379" t="s">
        <v>76</v>
      </c>
      <c r="U56" s="381"/>
      <c r="V56" s="371"/>
      <c r="W56" s="371"/>
      <c r="X56" s="371"/>
      <c r="Y56" s="371"/>
      <c r="Z56" s="371"/>
      <c r="AA56" s="398"/>
      <c r="AB56" s="373"/>
      <c r="AC56" s="374"/>
      <c r="AD56" s="374"/>
      <c r="AE56" s="375"/>
      <c r="AF56" s="383">
        <f>ROUND(AVERAGE(AE58:AE69),3)</f>
        <v>0.3</v>
      </c>
      <c r="AG56" s="250"/>
      <c r="AH56" s="290">
        <f t="shared" si="8"/>
        <v>0</v>
      </c>
      <c r="AI56" s="290">
        <f t="shared" si="9"/>
        <v>0</v>
      </c>
    </row>
    <row r="57" spans="1:35" ht="14.25" customHeight="1" x14ac:dyDescent="0.15">
      <c r="A57" s="250"/>
      <c r="B57" s="250"/>
      <c r="C57" s="380"/>
      <c r="D57" s="382"/>
      <c r="E57" s="372"/>
      <c r="F57" s="372"/>
      <c r="G57" s="372"/>
      <c r="H57" s="372"/>
      <c r="I57" s="372"/>
      <c r="J57" s="399"/>
      <c r="K57" s="376"/>
      <c r="L57" s="377"/>
      <c r="M57" s="377"/>
      <c r="N57" s="378"/>
      <c r="O57" s="384"/>
      <c r="P57" s="252"/>
      <c r="Q57" s="252" t="str">
        <f t="shared" si="5"/>
        <v/>
      </c>
      <c r="R57" s="252" t="str">
        <f t="shared" si="6"/>
        <v/>
      </c>
      <c r="S57" s="250"/>
      <c r="T57" s="380"/>
      <c r="U57" s="382"/>
      <c r="V57" s="372"/>
      <c r="W57" s="372"/>
      <c r="X57" s="372"/>
      <c r="Y57" s="372"/>
      <c r="Z57" s="372"/>
      <c r="AA57" s="399"/>
      <c r="AB57" s="376"/>
      <c r="AC57" s="377"/>
      <c r="AD57" s="377"/>
      <c r="AE57" s="378"/>
      <c r="AF57" s="384"/>
      <c r="AG57" s="250"/>
      <c r="AH57" s="290" t="str">
        <f t="shared" si="8"/>
        <v/>
      </c>
      <c r="AI57" s="290" t="str">
        <f t="shared" si="9"/>
        <v/>
      </c>
    </row>
    <row r="58" spans="1:35" ht="14.25" customHeight="1" x14ac:dyDescent="0.15">
      <c r="A58" s="250"/>
      <c r="B58" s="250"/>
      <c r="C58" s="281" t="s">
        <v>223</v>
      </c>
      <c r="D58" s="282" t="s">
        <v>83</v>
      </c>
      <c r="E58" s="283"/>
      <c r="F58" s="283" t="s">
        <v>83</v>
      </c>
      <c r="G58" s="283"/>
      <c r="H58" s="283"/>
      <c r="I58" s="283"/>
      <c r="J58" s="284" t="s">
        <v>83</v>
      </c>
      <c r="K58" s="285">
        <f>IF(C58="","",COUNT($D$54:$J$54)-L58)</f>
        <v>7</v>
      </c>
      <c r="L58" s="286">
        <f>IF(C58="","",Q58+R58)</f>
        <v>0</v>
      </c>
      <c r="M58" s="287">
        <f>IF(C58="","",COUNTIF(D58:J58,"休"))</f>
        <v>3</v>
      </c>
      <c r="N58" s="288">
        <f>IF(K58&lt;1,"対象外",IF(C58="","",IFERROR(ROUND(M58/K58,3),"")))</f>
        <v>0.42899999999999999</v>
      </c>
      <c r="O58" s="384"/>
      <c r="P58" s="252"/>
      <c r="Q58" s="252">
        <f t="shared" si="5"/>
        <v>0</v>
      </c>
      <c r="R58" s="252">
        <f t="shared" si="6"/>
        <v>0</v>
      </c>
      <c r="S58" s="250"/>
      <c r="T58" s="281" t="s">
        <v>223</v>
      </c>
      <c r="U58" s="282" t="s">
        <v>83</v>
      </c>
      <c r="V58" s="283" t="s">
        <v>83</v>
      </c>
      <c r="W58" s="283"/>
      <c r="X58" s="283"/>
      <c r="Y58" s="283"/>
      <c r="Z58" s="283"/>
      <c r="AA58" s="284"/>
      <c r="AB58" s="285">
        <f>IF(T58="","",COUNT($U$54:$AA$54)-AC58)</f>
        <v>7</v>
      </c>
      <c r="AC58" s="286">
        <f>IF(T58="","",AH58+AI58)</f>
        <v>0</v>
      </c>
      <c r="AD58" s="287">
        <f>IF(T58="","",COUNTIF(U58:AA58,"休"))</f>
        <v>2</v>
      </c>
      <c r="AE58" s="288">
        <f>IF(AB58&lt;1,"対象外",IF(T58="","",IFERROR(ROUND(AD58/AB58,3),"")))</f>
        <v>0.28599999999999998</v>
      </c>
      <c r="AF58" s="384"/>
      <c r="AG58" s="289"/>
      <c r="AH58" s="290">
        <f t="shared" si="8"/>
        <v>0</v>
      </c>
      <c r="AI58" s="290">
        <f t="shared" si="9"/>
        <v>0</v>
      </c>
    </row>
    <row r="59" spans="1:35" ht="14.25" customHeight="1" x14ac:dyDescent="0.15">
      <c r="A59" s="250"/>
      <c r="B59" s="250"/>
      <c r="C59" s="281" t="s">
        <v>224</v>
      </c>
      <c r="D59" s="282"/>
      <c r="E59" s="283" t="s">
        <v>83</v>
      </c>
      <c r="F59" s="283"/>
      <c r="G59" s="283" t="s">
        <v>83</v>
      </c>
      <c r="H59" s="283"/>
      <c r="I59" s="283"/>
      <c r="J59" s="284"/>
      <c r="K59" s="285">
        <f>IF(C59="","",COUNT($D$54:$J$54)-L59)</f>
        <v>7</v>
      </c>
      <c r="L59" s="286">
        <f t="shared" ref="L59:L61" si="34">IF(C59="","",Q59+R59)</f>
        <v>0</v>
      </c>
      <c r="M59" s="287">
        <f t="shared" ref="M59:M61" si="35">IF(C59="","",COUNTIF(D59:J59,"休"))</f>
        <v>2</v>
      </c>
      <c r="N59" s="288">
        <f>IF(K59&lt;1,"対象外",IF(C59="","",IFERROR(ROUND(M59/K59,3),"")))</f>
        <v>0.28599999999999998</v>
      </c>
      <c r="O59" s="384"/>
      <c r="P59" s="252"/>
      <c r="Q59" s="252">
        <f t="shared" si="5"/>
        <v>0</v>
      </c>
      <c r="R59" s="252">
        <f t="shared" si="6"/>
        <v>0</v>
      </c>
      <c r="S59" s="250"/>
      <c r="T59" s="281" t="s">
        <v>224</v>
      </c>
      <c r="U59" s="282" t="s">
        <v>83</v>
      </c>
      <c r="V59" s="283" t="s">
        <v>83</v>
      </c>
      <c r="W59" s="283"/>
      <c r="X59" s="283"/>
      <c r="Y59" s="283"/>
      <c r="Z59" s="283"/>
      <c r="AA59" s="284"/>
      <c r="AB59" s="285">
        <f>IF(T59="","",COUNT($U$54:$AA$54)-AC59)</f>
        <v>7</v>
      </c>
      <c r="AC59" s="286">
        <f>IF(T59="","",AH59+AI59)</f>
        <v>0</v>
      </c>
      <c r="AD59" s="287">
        <f t="shared" ref="AD59:AD61" si="36">IF(T59="","",COUNTIF(U59:AA59,"休"))</f>
        <v>2</v>
      </c>
      <c r="AE59" s="288">
        <f>IF(AB59&lt;1,"対象外",IF(T59="","",IFERROR(ROUND(AD59/AB59,3),"")))</f>
        <v>0.28599999999999998</v>
      </c>
      <c r="AF59" s="384"/>
      <c r="AG59" s="250"/>
      <c r="AH59" s="290">
        <f t="shared" si="8"/>
        <v>0</v>
      </c>
      <c r="AI59" s="290">
        <f t="shared" si="9"/>
        <v>0</v>
      </c>
    </row>
    <row r="60" spans="1:35" ht="14.25" customHeight="1" x14ac:dyDescent="0.15">
      <c r="A60" s="250"/>
      <c r="B60" s="250"/>
      <c r="C60" s="281" t="s">
        <v>225</v>
      </c>
      <c r="D60" s="282" t="s">
        <v>83</v>
      </c>
      <c r="E60" s="283"/>
      <c r="F60" s="283" t="s">
        <v>83</v>
      </c>
      <c r="G60" s="283"/>
      <c r="H60" s="283"/>
      <c r="I60" s="283"/>
      <c r="J60" s="284"/>
      <c r="K60" s="285">
        <f>IF(C60="","",COUNT($D$54:$J$54)-L60)</f>
        <v>7</v>
      </c>
      <c r="L60" s="286">
        <f t="shared" si="34"/>
        <v>0</v>
      </c>
      <c r="M60" s="287">
        <f t="shared" si="35"/>
        <v>2</v>
      </c>
      <c r="N60" s="288">
        <f>IF(K60&lt;1,"対象外",IF(C60="","",IFERROR(ROUND(M60/K60,3),"")))</f>
        <v>0.28599999999999998</v>
      </c>
      <c r="O60" s="384"/>
      <c r="P60" s="252"/>
      <c r="Q60" s="252">
        <f t="shared" si="5"/>
        <v>0</v>
      </c>
      <c r="R60" s="252">
        <f t="shared" si="6"/>
        <v>0</v>
      </c>
      <c r="S60" s="250"/>
      <c r="T60" s="281" t="s">
        <v>225</v>
      </c>
      <c r="U60" s="282"/>
      <c r="V60" s="283"/>
      <c r="W60" s="283" t="s">
        <v>83</v>
      </c>
      <c r="X60" s="283" t="s">
        <v>83</v>
      </c>
      <c r="Y60" s="283"/>
      <c r="Z60" s="283"/>
      <c r="AA60" s="284"/>
      <c r="AB60" s="285">
        <f>IF(T60="","",COUNT($U$54:$AA$54)-AC60)</f>
        <v>7</v>
      </c>
      <c r="AC60" s="286">
        <f>IF(T60="","",AH60+AI60)</f>
        <v>0</v>
      </c>
      <c r="AD60" s="287">
        <f t="shared" si="36"/>
        <v>2</v>
      </c>
      <c r="AE60" s="288">
        <f>IF(AB60&lt;1,"対象外",IF(T60="","",IFERROR(ROUND(AD60/AB60,3),"")))</f>
        <v>0.28599999999999998</v>
      </c>
      <c r="AF60" s="384"/>
      <c r="AG60" s="289"/>
      <c r="AH60" s="290">
        <f t="shared" si="8"/>
        <v>0</v>
      </c>
      <c r="AI60" s="290">
        <f t="shared" si="9"/>
        <v>0</v>
      </c>
    </row>
    <row r="61" spans="1:35" ht="14.25" customHeight="1" x14ac:dyDescent="0.15">
      <c r="A61" s="250"/>
      <c r="B61" s="250"/>
      <c r="C61" s="291" t="s">
        <v>226</v>
      </c>
      <c r="D61" s="292"/>
      <c r="E61" s="293"/>
      <c r="F61" s="293"/>
      <c r="G61" s="293"/>
      <c r="H61" s="293" t="s">
        <v>83</v>
      </c>
      <c r="I61" s="293" t="s">
        <v>83</v>
      </c>
      <c r="J61" s="294"/>
      <c r="K61" s="292">
        <f>IF(C61="","",COUNT($D$54:$J$54)-L61)</f>
        <v>7</v>
      </c>
      <c r="L61" s="295">
        <f t="shared" si="34"/>
        <v>0</v>
      </c>
      <c r="M61" s="296">
        <f t="shared" si="35"/>
        <v>2</v>
      </c>
      <c r="N61" s="297">
        <f>IF(K61&lt;1,"対象外",IF(C61="","",IFERROR(ROUND(M61/K61,3),"")))</f>
        <v>0.28599999999999998</v>
      </c>
      <c r="O61" s="384"/>
      <c r="P61" s="252"/>
      <c r="Q61" s="252">
        <f t="shared" si="5"/>
        <v>0</v>
      </c>
      <c r="R61" s="252">
        <f t="shared" si="6"/>
        <v>0</v>
      </c>
      <c r="S61" s="250"/>
      <c r="T61" s="291" t="s">
        <v>226</v>
      </c>
      <c r="U61" s="292"/>
      <c r="V61" s="293"/>
      <c r="W61" s="293" t="s">
        <v>83</v>
      </c>
      <c r="X61" s="293" t="s">
        <v>83</v>
      </c>
      <c r="Y61" s="293"/>
      <c r="Z61" s="293"/>
      <c r="AA61" s="294"/>
      <c r="AB61" s="292">
        <f>IF(T61="","",COUNT($U$54:$AA$54)-AC61)</f>
        <v>7</v>
      </c>
      <c r="AC61" s="295">
        <f>IF(T61="","",AH61+AI61)</f>
        <v>0</v>
      </c>
      <c r="AD61" s="296">
        <f t="shared" si="36"/>
        <v>2</v>
      </c>
      <c r="AE61" s="297">
        <f>IF(AB61&lt;1,"対象外",IF(T61="","",IFERROR(ROUND(AD61/AB61,3),"")))</f>
        <v>0.28599999999999998</v>
      </c>
      <c r="AF61" s="384"/>
      <c r="AG61" s="250"/>
      <c r="AH61" s="290">
        <f t="shared" si="8"/>
        <v>0</v>
      </c>
      <c r="AI61" s="290">
        <f t="shared" si="9"/>
        <v>0</v>
      </c>
    </row>
    <row r="62" spans="1:35" ht="14.25" customHeight="1" x14ac:dyDescent="0.15">
      <c r="A62" s="250"/>
      <c r="B62" s="250"/>
      <c r="C62" s="379" t="s">
        <v>78</v>
      </c>
      <c r="D62" s="381"/>
      <c r="E62" s="371"/>
      <c r="F62" s="371"/>
      <c r="G62" s="371"/>
      <c r="H62" s="371"/>
      <c r="I62" s="371"/>
      <c r="J62" s="398"/>
      <c r="K62" s="373"/>
      <c r="L62" s="374"/>
      <c r="M62" s="374"/>
      <c r="N62" s="375"/>
      <c r="O62" s="384"/>
      <c r="P62" s="252"/>
      <c r="Q62" s="252">
        <f t="shared" si="5"/>
        <v>0</v>
      </c>
      <c r="R62" s="252">
        <f t="shared" si="6"/>
        <v>0</v>
      </c>
      <c r="S62" s="250"/>
      <c r="T62" s="379" t="s">
        <v>78</v>
      </c>
      <c r="U62" s="381"/>
      <c r="V62" s="371"/>
      <c r="W62" s="371"/>
      <c r="X62" s="371"/>
      <c r="Y62" s="371"/>
      <c r="Z62" s="371"/>
      <c r="AA62" s="398"/>
      <c r="AB62" s="373"/>
      <c r="AC62" s="374"/>
      <c r="AD62" s="374"/>
      <c r="AE62" s="375"/>
      <c r="AF62" s="384"/>
      <c r="AG62" s="250"/>
      <c r="AH62" s="290">
        <f t="shared" si="8"/>
        <v>0</v>
      </c>
      <c r="AI62" s="290">
        <f t="shared" si="9"/>
        <v>0</v>
      </c>
    </row>
    <row r="63" spans="1:35" ht="14.25" customHeight="1" x14ac:dyDescent="0.15">
      <c r="A63" s="250"/>
      <c r="B63" s="250"/>
      <c r="C63" s="380"/>
      <c r="D63" s="382"/>
      <c r="E63" s="372"/>
      <c r="F63" s="372"/>
      <c r="G63" s="372"/>
      <c r="H63" s="372"/>
      <c r="I63" s="372"/>
      <c r="J63" s="399"/>
      <c r="K63" s="376"/>
      <c r="L63" s="377"/>
      <c r="M63" s="377"/>
      <c r="N63" s="378"/>
      <c r="O63" s="384"/>
      <c r="P63" s="252"/>
      <c r="Q63" s="252" t="str">
        <f t="shared" si="5"/>
        <v/>
      </c>
      <c r="R63" s="252" t="str">
        <f t="shared" si="6"/>
        <v/>
      </c>
      <c r="S63" s="250"/>
      <c r="T63" s="380"/>
      <c r="U63" s="382"/>
      <c r="V63" s="372"/>
      <c r="W63" s="372"/>
      <c r="X63" s="372"/>
      <c r="Y63" s="372"/>
      <c r="Z63" s="372"/>
      <c r="AA63" s="399"/>
      <c r="AB63" s="376"/>
      <c r="AC63" s="377"/>
      <c r="AD63" s="377"/>
      <c r="AE63" s="378"/>
      <c r="AF63" s="384"/>
      <c r="AG63" s="250"/>
      <c r="AH63" s="290" t="str">
        <f t="shared" si="8"/>
        <v/>
      </c>
      <c r="AI63" s="290" t="str">
        <f t="shared" si="9"/>
        <v/>
      </c>
    </row>
    <row r="64" spans="1:35" ht="14.25" customHeight="1" x14ac:dyDescent="0.15">
      <c r="A64" s="250"/>
      <c r="B64" s="250"/>
      <c r="C64" s="298" t="s">
        <v>223</v>
      </c>
      <c r="D64" s="285" t="s">
        <v>229</v>
      </c>
      <c r="E64" s="299" t="s">
        <v>229</v>
      </c>
      <c r="F64" s="299" t="s">
        <v>229</v>
      </c>
      <c r="G64" s="299" t="s">
        <v>229</v>
      </c>
      <c r="H64" s="299" t="s">
        <v>229</v>
      </c>
      <c r="I64" s="299" t="s">
        <v>229</v>
      </c>
      <c r="J64" s="300" t="s">
        <v>229</v>
      </c>
      <c r="K64" s="301">
        <f>IF(C64="","",COUNT($D$54:$J$54)-L64)</f>
        <v>0</v>
      </c>
      <c r="L64" s="302">
        <f t="shared" ref="L64:L66" si="37">IF(C64="","",Q64+R64)</f>
        <v>7</v>
      </c>
      <c r="M64" s="302">
        <f t="shared" ref="M64:M66" si="38">IF(C64="","",COUNTIF(D64:J64,"休"))</f>
        <v>0</v>
      </c>
      <c r="N64" s="303" t="str">
        <f>IF(K64&lt;1,"対象外",IF(C64="","",IFERROR(ROUND(M64/K64,3),"")))</f>
        <v>対象外</v>
      </c>
      <c r="O64" s="384"/>
      <c r="P64" s="252"/>
      <c r="Q64" s="252">
        <f t="shared" si="5"/>
        <v>7</v>
      </c>
      <c r="R64" s="252">
        <f t="shared" si="6"/>
        <v>0</v>
      </c>
      <c r="S64" s="250"/>
      <c r="T64" s="298" t="s">
        <v>223</v>
      </c>
      <c r="U64" s="285"/>
      <c r="V64" s="299"/>
      <c r="W64" s="299" t="s">
        <v>83</v>
      </c>
      <c r="X64" s="299" t="s">
        <v>83</v>
      </c>
      <c r="Y64" s="299"/>
      <c r="Z64" s="299"/>
      <c r="AA64" s="300"/>
      <c r="AB64" s="301">
        <f>IF(T64="","",COUNT($U$54:$AA$54)-AC64)</f>
        <v>7</v>
      </c>
      <c r="AC64" s="302">
        <f>IF(T64="","",AH64+AI64)</f>
        <v>0</v>
      </c>
      <c r="AD64" s="302">
        <f t="shared" ref="AD64:AD66" si="39">IF(T64="","",COUNTIF(U64:AA64,"休"))</f>
        <v>2</v>
      </c>
      <c r="AE64" s="303">
        <f>IF(AB64&lt;1,"対象外",IF(T64="","",IFERROR(ROUND(AD64/AB64,3),"")))</f>
        <v>0.28599999999999998</v>
      </c>
      <c r="AF64" s="384"/>
      <c r="AG64" s="304"/>
      <c r="AH64" s="290">
        <f t="shared" si="8"/>
        <v>0</v>
      </c>
      <c r="AI64" s="290">
        <f t="shared" si="9"/>
        <v>0</v>
      </c>
    </row>
    <row r="65" spans="1:35" ht="14.25" customHeight="1" x14ac:dyDescent="0.15">
      <c r="A65" s="250"/>
      <c r="B65" s="250"/>
      <c r="C65" s="281" t="s">
        <v>224</v>
      </c>
      <c r="D65" s="282" t="s">
        <v>229</v>
      </c>
      <c r="E65" s="283" t="s">
        <v>229</v>
      </c>
      <c r="F65" s="283" t="s">
        <v>229</v>
      </c>
      <c r="G65" s="283" t="s">
        <v>229</v>
      </c>
      <c r="H65" s="283" t="s">
        <v>229</v>
      </c>
      <c r="I65" s="283" t="s">
        <v>229</v>
      </c>
      <c r="J65" s="284" t="s">
        <v>229</v>
      </c>
      <c r="K65" s="282">
        <f>IF(C65="","",COUNT($D$54:$J$54)-L65)</f>
        <v>0</v>
      </c>
      <c r="L65" s="306">
        <f t="shared" si="37"/>
        <v>7</v>
      </c>
      <c r="M65" s="306">
        <f t="shared" si="38"/>
        <v>0</v>
      </c>
      <c r="N65" s="307" t="str">
        <f>IF(K65&lt;1,"対象外",IF(C65="","",IFERROR(ROUND(M65/K65,3),"")))</f>
        <v>対象外</v>
      </c>
      <c r="O65" s="384"/>
      <c r="P65" s="252"/>
      <c r="Q65" s="252">
        <f t="shared" si="5"/>
        <v>7</v>
      </c>
      <c r="R65" s="252">
        <f t="shared" si="6"/>
        <v>0</v>
      </c>
      <c r="S65" s="250"/>
      <c r="T65" s="281" t="s">
        <v>224</v>
      </c>
      <c r="U65" s="282"/>
      <c r="V65" s="283"/>
      <c r="W65" s="283"/>
      <c r="X65" s="283"/>
      <c r="Y65" s="283" t="s">
        <v>83</v>
      </c>
      <c r="Z65" s="283" t="s">
        <v>83</v>
      </c>
      <c r="AA65" s="284"/>
      <c r="AB65" s="282">
        <f>IF(T65="","",COUNT($U$54:$AA$54)-AC65)</f>
        <v>7</v>
      </c>
      <c r="AC65" s="306">
        <f>IF(T65="","",AH65+AI65)</f>
        <v>0</v>
      </c>
      <c r="AD65" s="306">
        <f t="shared" si="39"/>
        <v>2</v>
      </c>
      <c r="AE65" s="307">
        <f>IF(AB65&lt;1,"対象外",IF(T65="","",IFERROR(ROUND(AD65/AB65,3),"")))</f>
        <v>0.28599999999999998</v>
      </c>
      <c r="AF65" s="384"/>
      <c r="AG65" s="304"/>
      <c r="AH65" s="290">
        <f t="shared" si="8"/>
        <v>0</v>
      </c>
      <c r="AI65" s="290">
        <f t="shared" si="9"/>
        <v>0</v>
      </c>
    </row>
    <row r="66" spans="1:35" ht="14.25" customHeight="1" x14ac:dyDescent="0.15">
      <c r="A66" s="250"/>
      <c r="B66" s="250"/>
      <c r="C66" s="281" t="s">
        <v>225</v>
      </c>
      <c r="D66" s="282" t="s">
        <v>229</v>
      </c>
      <c r="E66" s="283" t="s">
        <v>229</v>
      </c>
      <c r="F66" s="283" t="s">
        <v>229</v>
      </c>
      <c r="G66" s="283" t="s">
        <v>229</v>
      </c>
      <c r="H66" s="283" t="s">
        <v>229</v>
      </c>
      <c r="I66" s="283" t="s">
        <v>229</v>
      </c>
      <c r="J66" s="284" t="s">
        <v>229</v>
      </c>
      <c r="K66" s="282">
        <f>IF(C66="","",COUNT($D$54:$J$54)-L66)</f>
        <v>0</v>
      </c>
      <c r="L66" s="306">
        <f t="shared" si="37"/>
        <v>7</v>
      </c>
      <c r="M66" s="306">
        <f t="shared" si="38"/>
        <v>0</v>
      </c>
      <c r="N66" s="307" t="str">
        <f>IF(K66&lt;1,"対象外",IF(C66="","",IFERROR(ROUND(M66/K66,3),"")))</f>
        <v>対象外</v>
      </c>
      <c r="O66" s="384"/>
      <c r="P66" s="252"/>
      <c r="Q66" s="252">
        <f t="shared" si="5"/>
        <v>7</v>
      </c>
      <c r="R66" s="252">
        <f t="shared" si="6"/>
        <v>0</v>
      </c>
      <c r="S66" s="250"/>
      <c r="T66" s="281" t="s">
        <v>225</v>
      </c>
      <c r="U66" s="282"/>
      <c r="V66" s="283"/>
      <c r="W66" s="283"/>
      <c r="X66" s="283"/>
      <c r="Y66" s="283" t="s">
        <v>83</v>
      </c>
      <c r="Z66" s="283" t="s">
        <v>83</v>
      </c>
      <c r="AA66" s="284"/>
      <c r="AB66" s="282">
        <f>IF(T66="","",COUNT($U$54:$AA$54)-AC66)</f>
        <v>7</v>
      </c>
      <c r="AC66" s="306">
        <f>IF(T66="","",AH66+AI66)</f>
        <v>0</v>
      </c>
      <c r="AD66" s="306">
        <f t="shared" si="39"/>
        <v>2</v>
      </c>
      <c r="AE66" s="307">
        <f>IF(AB66&lt;1,"対象外",IF(T66="","",IFERROR(ROUND(AD66/AB66,3),"")))</f>
        <v>0.28599999999999998</v>
      </c>
      <c r="AF66" s="384"/>
      <c r="AG66" s="304"/>
      <c r="AH66" s="290">
        <f t="shared" si="8"/>
        <v>0</v>
      </c>
      <c r="AI66" s="290">
        <f t="shared" si="9"/>
        <v>0</v>
      </c>
    </row>
    <row r="67" spans="1:35" ht="14.25" customHeight="1" x14ac:dyDescent="0.15">
      <c r="A67" s="250"/>
      <c r="B67" s="250"/>
      <c r="C67" s="379" t="s">
        <v>79</v>
      </c>
      <c r="D67" s="381"/>
      <c r="E67" s="371"/>
      <c r="F67" s="371"/>
      <c r="G67" s="371"/>
      <c r="H67" s="371"/>
      <c r="I67" s="371"/>
      <c r="J67" s="398"/>
      <c r="K67" s="373"/>
      <c r="L67" s="374"/>
      <c r="M67" s="374"/>
      <c r="N67" s="375"/>
      <c r="O67" s="384"/>
      <c r="P67" s="252"/>
      <c r="Q67" s="252">
        <f t="shared" si="5"/>
        <v>0</v>
      </c>
      <c r="R67" s="252">
        <f t="shared" si="6"/>
        <v>0</v>
      </c>
      <c r="S67" s="250"/>
      <c r="T67" s="379" t="s">
        <v>79</v>
      </c>
      <c r="U67" s="381"/>
      <c r="V67" s="371"/>
      <c r="W67" s="371"/>
      <c r="X67" s="371"/>
      <c r="Y67" s="371"/>
      <c r="Z67" s="371"/>
      <c r="AA67" s="398"/>
      <c r="AB67" s="373"/>
      <c r="AC67" s="374"/>
      <c r="AD67" s="374"/>
      <c r="AE67" s="375"/>
      <c r="AF67" s="384"/>
      <c r="AG67" s="250"/>
      <c r="AH67" s="290">
        <f t="shared" si="8"/>
        <v>0</v>
      </c>
      <c r="AI67" s="290">
        <f t="shared" si="9"/>
        <v>0</v>
      </c>
    </row>
    <row r="68" spans="1:35" ht="14.25" customHeight="1" x14ac:dyDescent="0.15">
      <c r="A68" s="250"/>
      <c r="B68" s="250"/>
      <c r="C68" s="380"/>
      <c r="D68" s="382"/>
      <c r="E68" s="372"/>
      <c r="F68" s="372"/>
      <c r="G68" s="372"/>
      <c r="H68" s="372"/>
      <c r="I68" s="372"/>
      <c r="J68" s="399"/>
      <c r="K68" s="376"/>
      <c r="L68" s="377"/>
      <c r="M68" s="377"/>
      <c r="N68" s="378"/>
      <c r="O68" s="384"/>
      <c r="P68" s="252"/>
      <c r="Q68" s="252" t="str">
        <f t="shared" si="5"/>
        <v/>
      </c>
      <c r="R68" s="252" t="str">
        <f t="shared" si="6"/>
        <v/>
      </c>
      <c r="S68" s="250"/>
      <c r="T68" s="380"/>
      <c r="U68" s="382"/>
      <c r="V68" s="372"/>
      <c r="W68" s="372"/>
      <c r="X68" s="372"/>
      <c r="Y68" s="372"/>
      <c r="Z68" s="372"/>
      <c r="AA68" s="399"/>
      <c r="AB68" s="376"/>
      <c r="AC68" s="377"/>
      <c r="AD68" s="377"/>
      <c r="AE68" s="378"/>
      <c r="AF68" s="384"/>
      <c r="AG68" s="250"/>
      <c r="AH68" s="290" t="str">
        <f t="shared" si="8"/>
        <v/>
      </c>
      <c r="AI68" s="290" t="str">
        <f t="shared" si="9"/>
        <v/>
      </c>
    </row>
    <row r="69" spans="1:35" ht="14.25" customHeight="1" x14ac:dyDescent="0.15">
      <c r="A69" s="250"/>
      <c r="B69" s="250"/>
      <c r="C69" s="291" t="s">
        <v>226</v>
      </c>
      <c r="D69" s="292" t="s">
        <v>229</v>
      </c>
      <c r="E69" s="293" t="s">
        <v>229</v>
      </c>
      <c r="F69" s="293" t="s">
        <v>229</v>
      </c>
      <c r="G69" s="293" t="s">
        <v>229</v>
      </c>
      <c r="H69" s="293" t="s">
        <v>229</v>
      </c>
      <c r="I69" s="293" t="s">
        <v>229</v>
      </c>
      <c r="J69" s="294" t="s">
        <v>229</v>
      </c>
      <c r="K69" s="292">
        <f>IF(C69="","",COUNT($D$54:$J$54)-L69)</f>
        <v>0</v>
      </c>
      <c r="L69" s="296">
        <f t="shared" ref="L69" si="40">IF(C69="","",Q69+R69)</f>
        <v>7</v>
      </c>
      <c r="M69" s="296">
        <f t="shared" ref="M69" si="41">IF(C69="","",COUNTIF(D69:J69,"休"))</f>
        <v>0</v>
      </c>
      <c r="N69" s="297" t="str">
        <f>IF(K69&lt;1,"対象外",IF(C69="","",IFERROR(ROUND(M69/K69,3),"")))</f>
        <v>対象外</v>
      </c>
      <c r="O69" s="385"/>
      <c r="P69" s="252" t="str">
        <f>IF(1&gt;P54,"対象外",IF(O56&gt;=0.285,"OK","NG"))</f>
        <v>OK</v>
      </c>
      <c r="Q69" s="252">
        <f t="shared" si="5"/>
        <v>7</v>
      </c>
      <c r="R69" s="252">
        <f t="shared" si="6"/>
        <v>0</v>
      </c>
      <c r="S69" s="250"/>
      <c r="T69" s="291" t="s">
        <v>226</v>
      </c>
      <c r="U69" s="292"/>
      <c r="V69" s="293" t="s">
        <v>83</v>
      </c>
      <c r="W69" s="293" t="s">
        <v>83</v>
      </c>
      <c r="X69" s="293"/>
      <c r="Y69" s="293" t="s">
        <v>101</v>
      </c>
      <c r="Z69" s="293" t="s">
        <v>229</v>
      </c>
      <c r="AA69" s="294" t="s">
        <v>229</v>
      </c>
      <c r="AB69" s="292">
        <f>IF(T69="","",COUNT($U$54:$AA$54)-AC69)</f>
        <v>5</v>
      </c>
      <c r="AC69" s="296">
        <f>IF(T69="","",AH69+AI69)</f>
        <v>2</v>
      </c>
      <c r="AD69" s="296">
        <f t="shared" ref="AD69" si="42">IF(T69="","",COUNTIF(U69:AA69,"休"))</f>
        <v>2</v>
      </c>
      <c r="AE69" s="297">
        <f>IF(AB69&lt;1,"対象外",IF(T69="","",IFERROR(ROUND(AD69/AB69,3),"")))</f>
        <v>0.4</v>
      </c>
      <c r="AF69" s="385"/>
      <c r="AG69" s="252" t="str">
        <f>IF(1&gt;AG54,"対象外",IF(AF56&gt;=0.285,"OK","NG"))</f>
        <v>OK</v>
      </c>
      <c r="AH69" s="290">
        <f t="shared" si="8"/>
        <v>2</v>
      </c>
      <c r="AI69" s="290">
        <f t="shared" si="9"/>
        <v>0</v>
      </c>
    </row>
    <row r="70" spans="1:35" ht="14.25" customHeight="1" x14ac:dyDescent="0.15">
      <c r="A70" s="250"/>
      <c r="B70" s="250"/>
      <c r="C70" s="252"/>
      <c r="D70" s="252"/>
      <c r="E70" s="252"/>
      <c r="F70" s="252"/>
      <c r="G70" s="252"/>
      <c r="H70" s="252"/>
      <c r="I70" s="311"/>
      <c r="J70" s="252"/>
      <c r="K70" s="250"/>
      <c r="L70" s="250"/>
      <c r="M70" s="250"/>
      <c r="N70" s="250"/>
      <c r="O70" s="250"/>
      <c r="P70" s="252"/>
      <c r="Q70" s="252" t="str">
        <f t="shared" si="5"/>
        <v/>
      </c>
      <c r="R70" s="252" t="str">
        <f t="shared" si="6"/>
        <v/>
      </c>
      <c r="S70" s="250"/>
      <c r="T70" s="252"/>
      <c r="U70" s="252"/>
      <c r="V70" s="252"/>
      <c r="W70" s="252"/>
      <c r="X70" s="252"/>
      <c r="Y70" s="252"/>
      <c r="Z70" s="311"/>
      <c r="AA70" s="252"/>
      <c r="AB70" s="250"/>
      <c r="AC70" s="250"/>
      <c r="AD70" s="250"/>
      <c r="AE70" s="250"/>
      <c r="AF70" s="250"/>
      <c r="AG70" s="250"/>
      <c r="AH70" s="290" t="str">
        <f t="shared" si="8"/>
        <v/>
      </c>
      <c r="AI70" s="290" t="str">
        <f t="shared" si="9"/>
        <v/>
      </c>
    </row>
    <row r="71" spans="1:35" ht="14.25" hidden="1" customHeight="1" x14ac:dyDescent="0.15">
      <c r="A71" s="250"/>
      <c r="B71" s="250"/>
      <c r="C71" s="250"/>
      <c r="D71" s="250"/>
      <c r="E71" s="250"/>
      <c r="F71" s="250"/>
      <c r="G71" s="250"/>
      <c r="H71" s="250"/>
      <c r="I71" s="250"/>
      <c r="J71" s="250"/>
      <c r="K71" s="250"/>
      <c r="L71" s="250"/>
      <c r="M71" s="250"/>
      <c r="N71" s="250"/>
      <c r="O71" s="250"/>
      <c r="P71" s="252"/>
      <c r="Q71" s="252" t="str">
        <f t="shared" si="5"/>
        <v/>
      </c>
      <c r="R71" s="252" t="str">
        <f t="shared" si="6"/>
        <v/>
      </c>
      <c r="S71" s="250"/>
      <c r="T71" s="250"/>
      <c r="U71" s="250"/>
      <c r="V71" s="250"/>
      <c r="W71" s="250"/>
      <c r="X71" s="250"/>
      <c r="Y71" s="250"/>
      <c r="Z71" s="250"/>
      <c r="AA71" s="250"/>
      <c r="AB71" s="250"/>
      <c r="AC71" s="250"/>
      <c r="AD71" s="250"/>
      <c r="AE71" s="250"/>
      <c r="AF71" s="250"/>
      <c r="AG71" s="250"/>
      <c r="AH71" s="290" t="str">
        <f t="shared" si="8"/>
        <v/>
      </c>
      <c r="AI71" s="290" t="str">
        <f t="shared" si="9"/>
        <v/>
      </c>
    </row>
    <row r="72" spans="1:35" ht="14.25" hidden="1" customHeight="1" x14ac:dyDescent="0.15">
      <c r="A72" s="250"/>
      <c r="B72" s="250"/>
      <c r="C72" s="250"/>
      <c r="D72" s="266">
        <f>YEAR(J52+1)</f>
        <v>2025</v>
      </c>
      <c r="E72" s="266">
        <f>MONTH(J52+1)</f>
        <v>11</v>
      </c>
      <c r="F72" s="266">
        <f>DAY(J52+1)</f>
        <v>24</v>
      </c>
      <c r="G72" s="266"/>
      <c r="H72" s="266"/>
      <c r="I72" s="266"/>
      <c r="J72" s="266"/>
      <c r="K72" s="250"/>
      <c r="L72" s="250"/>
      <c r="M72" s="250"/>
      <c r="N72" s="250"/>
      <c r="O72" s="250"/>
      <c r="P72" s="252"/>
      <c r="Q72" s="252" t="str">
        <f t="shared" si="5"/>
        <v/>
      </c>
      <c r="R72" s="252" t="str">
        <f t="shared" si="6"/>
        <v/>
      </c>
      <c r="S72" s="250"/>
      <c r="T72" s="250"/>
      <c r="U72" s="266">
        <f>YEAR(AA52+1)</f>
        <v>2026</v>
      </c>
      <c r="V72" s="266">
        <f>MONTH(AA52+1)</f>
        <v>1</v>
      </c>
      <c r="W72" s="266">
        <f>DAY(AA52+1)</f>
        <v>5</v>
      </c>
      <c r="X72" s="266"/>
      <c r="Y72" s="266"/>
      <c r="Z72" s="266"/>
      <c r="AA72" s="266"/>
      <c r="AB72" s="250"/>
      <c r="AC72" s="250"/>
      <c r="AD72" s="250"/>
      <c r="AE72" s="250"/>
      <c r="AF72" s="250"/>
      <c r="AG72" s="250"/>
      <c r="AH72" s="290" t="str">
        <f t="shared" si="8"/>
        <v/>
      </c>
      <c r="AI72" s="290" t="str">
        <f t="shared" si="9"/>
        <v/>
      </c>
    </row>
    <row r="73" spans="1:35" ht="14.25" hidden="1" customHeight="1" x14ac:dyDescent="0.15">
      <c r="A73" s="250"/>
      <c r="B73" s="250"/>
      <c r="C73" s="250"/>
      <c r="D73" s="267">
        <f>J52+1</f>
        <v>45985</v>
      </c>
      <c r="E73" s="267">
        <f>D73+1</f>
        <v>45986</v>
      </c>
      <c r="F73" s="267">
        <f t="shared" ref="F73:J73" si="43">E73+1</f>
        <v>45987</v>
      </c>
      <c r="G73" s="267">
        <f t="shared" si="43"/>
        <v>45988</v>
      </c>
      <c r="H73" s="267">
        <f t="shared" si="43"/>
        <v>45989</v>
      </c>
      <c r="I73" s="267">
        <f t="shared" si="43"/>
        <v>45990</v>
      </c>
      <c r="J73" s="267">
        <f t="shared" si="43"/>
        <v>45991</v>
      </c>
      <c r="K73" s="250"/>
      <c r="L73" s="250"/>
      <c r="M73" s="250"/>
      <c r="N73" s="250"/>
      <c r="O73" s="250"/>
      <c r="P73" s="252"/>
      <c r="Q73" s="252" t="str">
        <f t="shared" si="5"/>
        <v/>
      </c>
      <c r="R73" s="252" t="str">
        <f t="shared" si="6"/>
        <v/>
      </c>
      <c r="S73" s="250"/>
      <c r="T73" s="250"/>
      <c r="U73" s="267">
        <f>AA52+1</f>
        <v>46027</v>
      </c>
      <c r="V73" s="267">
        <f t="shared" ref="V73:AA73" si="44">U73+1</f>
        <v>46028</v>
      </c>
      <c r="W73" s="267">
        <f t="shared" si="44"/>
        <v>46029</v>
      </c>
      <c r="X73" s="267">
        <f t="shared" si="44"/>
        <v>46030</v>
      </c>
      <c r="Y73" s="267">
        <f t="shared" si="44"/>
        <v>46031</v>
      </c>
      <c r="Z73" s="267">
        <f t="shared" si="44"/>
        <v>46032</v>
      </c>
      <c r="AA73" s="267">
        <f t="shared" si="44"/>
        <v>46033</v>
      </c>
      <c r="AB73" s="250"/>
      <c r="AC73" s="250"/>
      <c r="AD73" s="250"/>
      <c r="AE73" s="250"/>
      <c r="AF73" s="250"/>
      <c r="AG73" s="250"/>
      <c r="AH73" s="290" t="str">
        <f t="shared" si="8"/>
        <v/>
      </c>
      <c r="AI73" s="290" t="str">
        <f t="shared" si="9"/>
        <v/>
      </c>
    </row>
    <row r="74" spans="1:35" ht="14.25" customHeight="1" x14ac:dyDescent="0.15">
      <c r="A74" s="250"/>
      <c r="B74" s="250"/>
      <c r="C74" s="268" t="s">
        <v>141</v>
      </c>
      <c r="D74" s="270">
        <f>DATE($D72,$E72,1)</f>
        <v>45962</v>
      </c>
      <c r="E74" s="271"/>
      <c r="F74" s="271"/>
      <c r="G74" s="271"/>
      <c r="H74" s="271"/>
      <c r="I74" s="271"/>
      <c r="J74" s="271"/>
      <c r="K74" s="391" t="s">
        <v>80</v>
      </c>
      <c r="L74" s="393" t="s">
        <v>219</v>
      </c>
      <c r="M74" s="395" t="s">
        <v>220</v>
      </c>
      <c r="N74" s="395" t="s">
        <v>74</v>
      </c>
      <c r="O74" s="396" t="s">
        <v>221</v>
      </c>
      <c r="P74" s="252"/>
      <c r="Q74" s="252">
        <f t="shared" si="5"/>
        <v>0</v>
      </c>
      <c r="R74" s="252">
        <f t="shared" si="6"/>
        <v>0</v>
      </c>
      <c r="S74" s="250"/>
      <c r="T74" s="268" t="s">
        <v>141</v>
      </c>
      <c r="U74" s="270">
        <f>DATE($U72,$V72,1)</f>
        <v>46023</v>
      </c>
      <c r="V74" s="271"/>
      <c r="W74" s="271"/>
      <c r="X74" s="271"/>
      <c r="Y74" s="271"/>
      <c r="Z74" s="271"/>
      <c r="AA74" s="271"/>
      <c r="AB74" s="391" t="s">
        <v>80</v>
      </c>
      <c r="AC74" s="393" t="s">
        <v>219</v>
      </c>
      <c r="AD74" s="395" t="s">
        <v>220</v>
      </c>
      <c r="AE74" s="395" t="s">
        <v>74</v>
      </c>
      <c r="AF74" s="396" t="s">
        <v>221</v>
      </c>
      <c r="AG74" s="252"/>
      <c r="AH74" s="290">
        <f t="shared" si="8"/>
        <v>0</v>
      </c>
      <c r="AI74" s="290">
        <f t="shared" si="9"/>
        <v>0</v>
      </c>
    </row>
    <row r="75" spans="1:35" ht="14.25" customHeight="1" x14ac:dyDescent="0.15">
      <c r="A75" s="250"/>
      <c r="B75" s="250"/>
      <c r="C75" s="272" t="s">
        <v>222</v>
      </c>
      <c r="D75" s="273">
        <f>IF(J52&lt;$H$6,J54+1,"")</f>
        <v>45985</v>
      </c>
      <c r="E75" s="274">
        <f t="shared" ref="E75:J75" si="45">IF(D73&lt;$H$6,D75+1,"")</f>
        <v>45986</v>
      </c>
      <c r="F75" s="274">
        <f t="shared" si="45"/>
        <v>45987</v>
      </c>
      <c r="G75" s="274">
        <f t="shared" si="45"/>
        <v>45988</v>
      </c>
      <c r="H75" s="274">
        <f t="shared" si="45"/>
        <v>45989</v>
      </c>
      <c r="I75" s="274">
        <f t="shared" si="45"/>
        <v>45990</v>
      </c>
      <c r="J75" s="274">
        <f t="shared" si="45"/>
        <v>45991</v>
      </c>
      <c r="K75" s="392"/>
      <c r="L75" s="394"/>
      <c r="M75" s="388"/>
      <c r="N75" s="388"/>
      <c r="O75" s="397"/>
      <c r="P75" s="310">
        <f>COUNT(D75:J75)</f>
        <v>7</v>
      </c>
      <c r="Q75" s="252">
        <f t="shared" si="5"/>
        <v>0</v>
      </c>
      <c r="R75" s="252">
        <f t="shared" si="6"/>
        <v>0</v>
      </c>
      <c r="S75" s="250"/>
      <c r="T75" s="272" t="s">
        <v>222</v>
      </c>
      <c r="U75" s="273">
        <f>IF(AA52&lt;$H$6,AA54+1,"")</f>
        <v>46027</v>
      </c>
      <c r="V75" s="274">
        <f t="shared" ref="V75:AA75" si="46">IF(U73&lt;$H$6,U75+1,"")</f>
        <v>46028</v>
      </c>
      <c r="W75" s="274">
        <f t="shared" si="46"/>
        <v>46029</v>
      </c>
      <c r="X75" s="274">
        <f t="shared" si="46"/>
        <v>46030</v>
      </c>
      <c r="Y75" s="274">
        <f t="shared" si="46"/>
        <v>46031</v>
      </c>
      <c r="Z75" s="274">
        <f t="shared" si="46"/>
        <v>46032</v>
      </c>
      <c r="AA75" s="274">
        <f t="shared" si="46"/>
        <v>46033</v>
      </c>
      <c r="AB75" s="392"/>
      <c r="AC75" s="394"/>
      <c r="AD75" s="388"/>
      <c r="AE75" s="388"/>
      <c r="AF75" s="397"/>
      <c r="AG75" s="277">
        <f t="shared" ref="AG75" si="47">COUNT(U75:AA75)</f>
        <v>7</v>
      </c>
      <c r="AH75" s="290">
        <f t="shared" si="8"/>
        <v>0</v>
      </c>
      <c r="AI75" s="290">
        <f t="shared" si="9"/>
        <v>0</v>
      </c>
    </row>
    <row r="76" spans="1:35" ht="14.25" customHeight="1" x14ac:dyDescent="0.15">
      <c r="A76" s="250"/>
      <c r="B76" s="250"/>
      <c r="C76" s="272" t="s">
        <v>65</v>
      </c>
      <c r="D76" s="279" t="str">
        <f>IF(D75="","","月")</f>
        <v>月</v>
      </c>
      <c r="E76" s="279" t="str">
        <f>IF(E75="","","火")</f>
        <v>火</v>
      </c>
      <c r="F76" s="279" t="str">
        <f>IF(F75="","","水")</f>
        <v>水</v>
      </c>
      <c r="G76" s="279" t="str">
        <f>IF(G75="","","木")</f>
        <v>木</v>
      </c>
      <c r="H76" s="279" t="str">
        <f>IF(H75="","","金")</f>
        <v>金</v>
      </c>
      <c r="I76" s="279" t="str">
        <f>IF(I75="","","土")</f>
        <v>土</v>
      </c>
      <c r="J76" s="279" t="str">
        <f>IF(J75="","","日")</f>
        <v>日</v>
      </c>
      <c r="K76" s="392"/>
      <c r="L76" s="394"/>
      <c r="M76" s="388"/>
      <c r="N76" s="388"/>
      <c r="O76" s="397"/>
      <c r="P76" s="252"/>
      <c r="Q76" s="252">
        <f t="shared" si="5"/>
        <v>0</v>
      </c>
      <c r="R76" s="252">
        <f t="shared" si="6"/>
        <v>0</v>
      </c>
      <c r="S76" s="250"/>
      <c r="T76" s="272" t="s">
        <v>65</v>
      </c>
      <c r="U76" s="279" t="str">
        <f>IF(U75="","","月")</f>
        <v>月</v>
      </c>
      <c r="V76" s="279" t="str">
        <f>IF(V75="","","火")</f>
        <v>火</v>
      </c>
      <c r="W76" s="279" t="str">
        <f>IF(W75="","","水")</f>
        <v>水</v>
      </c>
      <c r="X76" s="279" t="str">
        <f>IF(X75="","","木")</f>
        <v>木</v>
      </c>
      <c r="Y76" s="279" t="str">
        <f>IF(Y75="","","金")</f>
        <v>金</v>
      </c>
      <c r="Z76" s="279" t="str">
        <f>IF(Z75="","","土")</f>
        <v>土</v>
      </c>
      <c r="AA76" s="279" t="str">
        <f>IF(AA75="","","日")</f>
        <v>日</v>
      </c>
      <c r="AB76" s="392"/>
      <c r="AC76" s="394"/>
      <c r="AD76" s="388"/>
      <c r="AE76" s="388"/>
      <c r="AF76" s="397"/>
      <c r="AG76" s="250"/>
      <c r="AH76" s="290">
        <f t="shared" si="8"/>
        <v>0</v>
      </c>
      <c r="AI76" s="290">
        <f t="shared" si="9"/>
        <v>0</v>
      </c>
    </row>
    <row r="77" spans="1:35" ht="14.25" customHeight="1" x14ac:dyDescent="0.15">
      <c r="A77" s="250"/>
      <c r="B77" s="250"/>
      <c r="C77" s="379" t="s">
        <v>76</v>
      </c>
      <c r="D77" s="381"/>
      <c r="E77" s="371"/>
      <c r="F77" s="371"/>
      <c r="G77" s="371"/>
      <c r="H77" s="371"/>
      <c r="I77" s="371"/>
      <c r="J77" s="398"/>
      <c r="K77" s="373"/>
      <c r="L77" s="374"/>
      <c r="M77" s="374"/>
      <c r="N77" s="375"/>
      <c r="O77" s="383">
        <f>ROUND(AVERAGE(N79:N90),3)</f>
        <v>0.28599999999999998</v>
      </c>
      <c r="P77" s="252"/>
      <c r="Q77" s="252">
        <f t="shared" si="5"/>
        <v>0</v>
      </c>
      <c r="R77" s="252">
        <f t="shared" si="6"/>
        <v>0</v>
      </c>
      <c r="S77" s="250"/>
      <c r="T77" s="379" t="s">
        <v>76</v>
      </c>
      <c r="U77" s="381"/>
      <c r="V77" s="371"/>
      <c r="W77" s="371"/>
      <c r="X77" s="371"/>
      <c r="Y77" s="371"/>
      <c r="Z77" s="371"/>
      <c r="AA77" s="398"/>
      <c r="AB77" s="373"/>
      <c r="AC77" s="374"/>
      <c r="AD77" s="374"/>
      <c r="AE77" s="375"/>
      <c r="AF77" s="383">
        <f>ROUND(AVERAGE(AE79:AE90),3)</f>
        <v>0.28599999999999998</v>
      </c>
      <c r="AG77" s="250"/>
      <c r="AH77" s="290">
        <f t="shared" si="8"/>
        <v>0</v>
      </c>
      <c r="AI77" s="290">
        <f t="shared" si="9"/>
        <v>0</v>
      </c>
    </row>
    <row r="78" spans="1:35" ht="14.25" customHeight="1" x14ac:dyDescent="0.15">
      <c r="A78" s="250"/>
      <c r="B78" s="250"/>
      <c r="C78" s="380"/>
      <c r="D78" s="382"/>
      <c r="E78" s="372"/>
      <c r="F78" s="372"/>
      <c r="G78" s="372"/>
      <c r="H78" s="372"/>
      <c r="I78" s="372"/>
      <c r="J78" s="399"/>
      <c r="K78" s="376"/>
      <c r="L78" s="377"/>
      <c r="M78" s="377"/>
      <c r="N78" s="378"/>
      <c r="O78" s="384"/>
      <c r="P78" s="252"/>
      <c r="Q78" s="252" t="str">
        <f t="shared" si="5"/>
        <v/>
      </c>
      <c r="R78" s="252" t="str">
        <f t="shared" si="6"/>
        <v/>
      </c>
      <c r="S78" s="250"/>
      <c r="T78" s="380"/>
      <c r="U78" s="382"/>
      <c r="V78" s="372"/>
      <c r="W78" s="372"/>
      <c r="X78" s="372"/>
      <c r="Y78" s="372"/>
      <c r="Z78" s="372"/>
      <c r="AA78" s="399"/>
      <c r="AB78" s="376"/>
      <c r="AC78" s="377"/>
      <c r="AD78" s="377"/>
      <c r="AE78" s="378"/>
      <c r="AF78" s="384"/>
      <c r="AG78" s="250"/>
      <c r="AH78" s="290" t="str">
        <f t="shared" si="8"/>
        <v/>
      </c>
      <c r="AI78" s="290" t="str">
        <f t="shared" si="9"/>
        <v/>
      </c>
    </row>
    <row r="79" spans="1:35" ht="14.25" customHeight="1" x14ac:dyDescent="0.15">
      <c r="A79" s="250"/>
      <c r="B79" s="250"/>
      <c r="C79" s="281" t="s">
        <v>223</v>
      </c>
      <c r="D79" s="282" t="s">
        <v>83</v>
      </c>
      <c r="E79" s="283"/>
      <c r="F79" s="283"/>
      <c r="G79" s="283" t="s">
        <v>83</v>
      </c>
      <c r="H79" s="283"/>
      <c r="I79" s="283"/>
      <c r="J79" s="284"/>
      <c r="K79" s="285">
        <f>IF(C79="","",COUNT($D$75:$J$75)-L79)</f>
        <v>7</v>
      </c>
      <c r="L79" s="286">
        <f>IF(C79="","",Q79+R79)</f>
        <v>0</v>
      </c>
      <c r="M79" s="287">
        <f>IF(C79="","",COUNTIF(D79:J79,"休"))</f>
        <v>2</v>
      </c>
      <c r="N79" s="288">
        <f>IF(K79&lt;1,"対象外",IF(C79="","",IFERROR(ROUND(M79/K79,3),"")))</f>
        <v>0.28599999999999998</v>
      </c>
      <c r="O79" s="384"/>
      <c r="P79" s="252"/>
      <c r="Q79" s="252">
        <f t="shared" si="5"/>
        <v>0</v>
      </c>
      <c r="R79" s="252">
        <f t="shared" si="6"/>
        <v>0</v>
      </c>
      <c r="S79" s="250"/>
      <c r="T79" s="281" t="s">
        <v>223</v>
      </c>
      <c r="U79" s="282" t="s">
        <v>83</v>
      </c>
      <c r="V79" s="283" t="s">
        <v>83</v>
      </c>
      <c r="W79" s="283"/>
      <c r="X79" s="283"/>
      <c r="Y79" s="283"/>
      <c r="Z79" s="283"/>
      <c r="AA79" s="284"/>
      <c r="AB79" s="285">
        <f>IF(T79="","",COUNT($U$75:$AA$75)-AC79)</f>
        <v>7</v>
      </c>
      <c r="AC79" s="286">
        <f>IF(T79="","",AH79+AI79)</f>
        <v>0</v>
      </c>
      <c r="AD79" s="287">
        <f>IF(T79="","",COUNTIF(U79:AA79,"休"))</f>
        <v>2</v>
      </c>
      <c r="AE79" s="288">
        <f>IF(AB79&lt;1,"対象外",IF(T79="","",IFERROR(ROUND(AD79/AB79,3),"")))</f>
        <v>0.28599999999999998</v>
      </c>
      <c r="AF79" s="384"/>
      <c r="AG79" s="289"/>
      <c r="AH79" s="290">
        <f t="shared" si="8"/>
        <v>0</v>
      </c>
      <c r="AI79" s="290">
        <f t="shared" si="9"/>
        <v>0</v>
      </c>
    </row>
    <row r="80" spans="1:35" ht="14.25" customHeight="1" x14ac:dyDescent="0.15">
      <c r="A80" s="250"/>
      <c r="B80" s="250"/>
      <c r="C80" s="281" t="s">
        <v>224</v>
      </c>
      <c r="D80" s="282"/>
      <c r="E80" s="283"/>
      <c r="F80" s="283" t="s">
        <v>83</v>
      </c>
      <c r="G80" s="283" t="s">
        <v>83</v>
      </c>
      <c r="H80" s="283"/>
      <c r="I80" s="283"/>
      <c r="J80" s="284"/>
      <c r="K80" s="285">
        <f>IF(C80="","",COUNT($D$75:$J$75)-L80)</f>
        <v>7</v>
      </c>
      <c r="L80" s="286">
        <f t="shared" ref="L80:L82" si="48">IF(C80="","",Q80+R80)</f>
        <v>0</v>
      </c>
      <c r="M80" s="287">
        <f t="shared" ref="M80:M82" si="49">IF(C80="","",COUNTIF(D80:J80,"休"))</f>
        <v>2</v>
      </c>
      <c r="N80" s="288">
        <f>IF(K80&lt;1,"対象外",IF(C80="","",IFERROR(ROUND(M80/K80,3),"")))</f>
        <v>0.28599999999999998</v>
      </c>
      <c r="O80" s="384"/>
      <c r="P80" s="252"/>
      <c r="Q80" s="252">
        <f t="shared" si="5"/>
        <v>0</v>
      </c>
      <c r="R80" s="252">
        <f t="shared" si="6"/>
        <v>0</v>
      </c>
      <c r="S80" s="250"/>
      <c r="T80" s="281" t="s">
        <v>224</v>
      </c>
      <c r="U80" s="282" t="s">
        <v>83</v>
      </c>
      <c r="V80" s="283" t="s">
        <v>83</v>
      </c>
      <c r="W80" s="283"/>
      <c r="X80" s="283"/>
      <c r="Y80" s="283"/>
      <c r="Z80" s="283"/>
      <c r="AA80" s="284"/>
      <c r="AB80" s="285">
        <f>IF(T80="","",COUNT($U$75:$AA$75)-AC80)</f>
        <v>7</v>
      </c>
      <c r="AC80" s="286">
        <f>IF(T80="","",AH80+AI80)</f>
        <v>0</v>
      </c>
      <c r="AD80" s="287">
        <f t="shared" ref="AD80:AD82" si="50">IF(T80="","",COUNTIF(U80:AA80,"休"))</f>
        <v>2</v>
      </c>
      <c r="AE80" s="288">
        <f>IF(AB80&lt;1,"対象外",IF(T80="","",IFERROR(ROUND(AD80/AB80,3),"")))</f>
        <v>0.28599999999999998</v>
      </c>
      <c r="AF80" s="384"/>
      <c r="AG80" s="250"/>
      <c r="AH80" s="290">
        <f t="shared" si="8"/>
        <v>0</v>
      </c>
      <c r="AI80" s="290">
        <f t="shared" si="9"/>
        <v>0</v>
      </c>
    </row>
    <row r="81" spans="1:35" ht="14.25" customHeight="1" x14ac:dyDescent="0.15">
      <c r="A81" s="250"/>
      <c r="B81" s="250"/>
      <c r="C81" s="281" t="s">
        <v>225</v>
      </c>
      <c r="D81" s="282"/>
      <c r="E81" s="283" t="s">
        <v>83</v>
      </c>
      <c r="F81" s="283"/>
      <c r="G81" s="283" t="s">
        <v>83</v>
      </c>
      <c r="H81" s="283"/>
      <c r="I81" s="283"/>
      <c r="J81" s="284"/>
      <c r="K81" s="285">
        <f t="shared" ref="K81:K82" si="51">IF(C81="","",COUNT($D$75:$J$75)-L81)</f>
        <v>7</v>
      </c>
      <c r="L81" s="286">
        <f t="shared" si="48"/>
        <v>0</v>
      </c>
      <c r="M81" s="287">
        <f t="shared" si="49"/>
        <v>2</v>
      </c>
      <c r="N81" s="288">
        <f>IF(K81&lt;1,"対象外",IF(C81="","",IFERROR(ROUND(M81/K81,3),"")))</f>
        <v>0.28599999999999998</v>
      </c>
      <c r="O81" s="384"/>
      <c r="P81" s="252"/>
      <c r="Q81" s="252">
        <f t="shared" ref="Q81:Q134" si="52">IF(C81="","",COUNTIF(D81:J81,"ー"))</f>
        <v>0</v>
      </c>
      <c r="R81" s="252">
        <f t="shared" ref="R81:R134" si="53">IF(C81="","",COUNTIF(D81:J81,"外"))</f>
        <v>0</v>
      </c>
      <c r="S81" s="250"/>
      <c r="T81" s="281" t="s">
        <v>225</v>
      </c>
      <c r="U81" s="282"/>
      <c r="V81" s="283"/>
      <c r="W81" s="283" t="s">
        <v>83</v>
      </c>
      <c r="X81" s="283" t="s">
        <v>83</v>
      </c>
      <c r="Y81" s="283"/>
      <c r="Z81" s="283"/>
      <c r="AA81" s="284"/>
      <c r="AB81" s="285">
        <f t="shared" ref="AB81:AB82" si="54">IF(T81="","",COUNT($U$75:$AA$75)-AC81)</f>
        <v>7</v>
      </c>
      <c r="AC81" s="286">
        <f>IF(T81="","",AH81+AI81)</f>
        <v>0</v>
      </c>
      <c r="AD81" s="287">
        <f t="shared" si="50"/>
        <v>2</v>
      </c>
      <c r="AE81" s="288">
        <f>IF(AB81&lt;1,"対象外",IF(T81="","",IFERROR(ROUND(AD81/AB81,3),"")))</f>
        <v>0.28599999999999998</v>
      </c>
      <c r="AF81" s="384"/>
      <c r="AG81" s="289"/>
      <c r="AH81" s="290">
        <f t="shared" ref="AH81:AH134" si="55">IF(T81="","",COUNTIF(U81:AA81,"ー"))</f>
        <v>0</v>
      </c>
      <c r="AI81" s="290">
        <f t="shared" ref="AI81:AI134" si="56">IF(T81="","",COUNTIF(U81:AA81,"外"))</f>
        <v>0</v>
      </c>
    </row>
    <row r="82" spans="1:35" ht="14.25" customHeight="1" x14ac:dyDescent="0.15">
      <c r="A82" s="250"/>
      <c r="B82" s="250"/>
      <c r="C82" s="291" t="s">
        <v>226</v>
      </c>
      <c r="D82" s="292" t="s">
        <v>83</v>
      </c>
      <c r="E82" s="293"/>
      <c r="F82" s="293"/>
      <c r="G82" s="293"/>
      <c r="H82" s="293"/>
      <c r="I82" s="293"/>
      <c r="J82" s="294" t="s">
        <v>83</v>
      </c>
      <c r="K82" s="285">
        <f t="shared" si="51"/>
        <v>7</v>
      </c>
      <c r="L82" s="295">
        <f t="shared" si="48"/>
        <v>0</v>
      </c>
      <c r="M82" s="296">
        <f t="shared" si="49"/>
        <v>2</v>
      </c>
      <c r="N82" s="297">
        <f>IF(K82&lt;1,"対象外",IF(C82="","",IFERROR(ROUND(M82/K82,3),"")))</f>
        <v>0.28599999999999998</v>
      </c>
      <c r="O82" s="384"/>
      <c r="P82" s="252"/>
      <c r="Q82" s="252">
        <f t="shared" si="52"/>
        <v>0</v>
      </c>
      <c r="R82" s="252">
        <f t="shared" si="53"/>
        <v>0</v>
      </c>
      <c r="S82" s="250"/>
      <c r="T82" s="291" t="s">
        <v>226</v>
      </c>
      <c r="U82" s="292"/>
      <c r="V82" s="293"/>
      <c r="W82" s="293" t="s">
        <v>83</v>
      </c>
      <c r="X82" s="293" t="s">
        <v>83</v>
      </c>
      <c r="Y82" s="293"/>
      <c r="Z82" s="293"/>
      <c r="AA82" s="294"/>
      <c r="AB82" s="285">
        <f t="shared" si="54"/>
        <v>7</v>
      </c>
      <c r="AC82" s="295">
        <f>IF(T82="","",AH82+AI82)</f>
        <v>0</v>
      </c>
      <c r="AD82" s="296">
        <f t="shared" si="50"/>
        <v>2</v>
      </c>
      <c r="AE82" s="297">
        <f>IF(AB82&lt;1,"対象外",IF(T82="","",IFERROR(ROUND(AD82/AB82,3),"")))</f>
        <v>0.28599999999999998</v>
      </c>
      <c r="AF82" s="384"/>
      <c r="AG82" s="250"/>
      <c r="AH82" s="290">
        <f t="shared" si="55"/>
        <v>0</v>
      </c>
      <c r="AI82" s="290">
        <f t="shared" si="56"/>
        <v>0</v>
      </c>
    </row>
    <row r="83" spans="1:35" ht="14.25" customHeight="1" x14ac:dyDescent="0.15">
      <c r="A83" s="250"/>
      <c r="B83" s="250"/>
      <c r="C83" s="379" t="s">
        <v>78</v>
      </c>
      <c r="D83" s="381"/>
      <c r="E83" s="371"/>
      <c r="F83" s="371"/>
      <c r="G83" s="371"/>
      <c r="H83" s="371"/>
      <c r="I83" s="371"/>
      <c r="J83" s="398"/>
      <c r="K83" s="373"/>
      <c r="L83" s="374"/>
      <c r="M83" s="374"/>
      <c r="N83" s="375"/>
      <c r="O83" s="384"/>
      <c r="P83" s="252"/>
      <c r="Q83" s="252">
        <f t="shared" si="52"/>
        <v>0</v>
      </c>
      <c r="R83" s="252">
        <f t="shared" si="53"/>
        <v>0</v>
      </c>
      <c r="S83" s="250"/>
      <c r="T83" s="379" t="s">
        <v>78</v>
      </c>
      <c r="U83" s="381"/>
      <c r="V83" s="371"/>
      <c r="W83" s="371"/>
      <c r="X83" s="371"/>
      <c r="Y83" s="371"/>
      <c r="Z83" s="371"/>
      <c r="AA83" s="398"/>
      <c r="AB83" s="373"/>
      <c r="AC83" s="374"/>
      <c r="AD83" s="374"/>
      <c r="AE83" s="375"/>
      <c r="AF83" s="384"/>
      <c r="AG83" s="250"/>
      <c r="AH83" s="290">
        <f t="shared" si="55"/>
        <v>0</v>
      </c>
      <c r="AI83" s="290">
        <f t="shared" si="56"/>
        <v>0</v>
      </c>
    </row>
    <row r="84" spans="1:35" ht="14.25" customHeight="1" x14ac:dyDescent="0.15">
      <c r="A84" s="250"/>
      <c r="B84" s="250"/>
      <c r="C84" s="380"/>
      <c r="D84" s="382"/>
      <c r="E84" s="372"/>
      <c r="F84" s="372"/>
      <c r="G84" s="372"/>
      <c r="H84" s="372"/>
      <c r="I84" s="372"/>
      <c r="J84" s="399"/>
      <c r="K84" s="376"/>
      <c r="L84" s="377"/>
      <c r="M84" s="377"/>
      <c r="N84" s="378"/>
      <c r="O84" s="384"/>
      <c r="P84" s="252"/>
      <c r="Q84" s="252" t="str">
        <f t="shared" si="52"/>
        <v/>
      </c>
      <c r="R84" s="252" t="str">
        <f t="shared" si="53"/>
        <v/>
      </c>
      <c r="S84" s="250"/>
      <c r="T84" s="380"/>
      <c r="U84" s="382"/>
      <c r="V84" s="372"/>
      <c r="W84" s="372"/>
      <c r="X84" s="372"/>
      <c r="Y84" s="372"/>
      <c r="Z84" s="372"/>
      <c r="AA84" s="399"/>
      <c r="AB84" s="376"/>
      <c r="AC84" s="377"/>
      <c r="AD84" s="377"/>
      <c r="AE84" s="378"/>
      <c r="AF84" s="384"/>
      <c r="AG84" s="250"/>
      <c r="AH84" s="290" t="str">
        <f t="shared" si="55"/>
        <v/>
      </c>
      <c r="AI84" s="290" t="str">
        <f t="shared" si="56"/>
        <v/>
      </c>
    </row>
    <row r="85" spans="1:35" ht="14.25" customHeight="1" x14ac:dyDescent="0.15">
      <c r="A85" s="250"/>
      <c r="B85" s="250"/>
      <c r="C85" s="298" t="s">
        <v>223</v>
      </c>
      <c r="D85" s="285" t="s">
        <v>229</v>
      </c>
      <c r="E85" s="299" t="s">
        <v>229</v>
      </c>
      <c r="F85" s="299" t="s">
        <v>229</v>
      </c>
      <c r="G85" s="299" t="s">
        <v>229</v>
      </c>
      <c r="H85" s="299" t="s">
        <v>229</v>
      </c>
      <c r="I85" s="299" t="s">
        <v>229</v>
      </c>
      <c r="J85" s="300" t="s">
        <v>229</v>
      </c>
      <c r="K85" s="312">
        <f>IF(C85="","",COUNT($D$75:$J$75)-L85)</f>
        <v>0</v>
      </c>
      <c r="L85" s="302">
        <f t="shared" ref="L85:L87" si="57">IF(C85="","",Q85+R85)</f>
        <v>7</v>
      </c>
      <c r="M85" s="302">
        <f t="shared" ref="M85:M87" si="58">IF(C85="","",COUNTIF(D85:J85,"休"))</f>
        <v>0</v>
      </c>
      <c r="N85" s="303" t="str">
        <f>IF(K85&lt;1,"対象外",IF(C85="","",IFERROR(ROUND(M85/K85,3),"")))</f>
        <v>対象外</v>
      </c>
      <c r="O85" s="384"/>
      <c r="P85" s="252"/>
      <c r="Q85" s="252">
        <f t="shared" si="52"/>
        <v>7</v>
      </c>
      <c r="R85" s="252">
        <f t="shared" si="53"/>
        <v>0</v>
      </c>
      <c r="S85" s="250"/>
      <c r="T85" s="298" t="s">
        <v>223</v>
      </c>
      <c r="U85" s="285"/>
      <c r="V85" s="299"/>
      <c r="W85" s="299" t="s">
        <v>83</v>
      </c>
      <c r="X85" s="299" t="s">
        <v>83</v>
      </c>
      <c r="Y85" s="299"/>
      <c r="Z85" s="299"/>
      <c r="AA85" s="300"/>
      <c r="AB85" s="301">
        <f>IF(T85="","",COUNT($U$75:$AA$75)-AC85)</f>
        <v>7</v>
      </c>
      <c r="AC85" s="302">
        <f>IF(T85="","",AH85+AI85)</f>
        <v>0</v>
      </c>
      <c r="AD85" s="302">
        <f t="shared" ref="AD85:AD87" si="59">IF(T85="","",COUNTIF(U85:AA85,"休"))</f>
        <v>2</v>
      </c>
      <c r="AE85" s="303">
        <f>IF(AB85&lt;1,"対象外",IF(T85="","",IFERROR(ROUND(AD85/AB85,3),"")))</f>
        <v>0.28599999999999998</v>
      </c>
      <c r="AF85" s="384"/>
      <c r="AG85" s="304"/>
      <c r="AH85" s="290">
        <f t="shared" si="55"/>
        <v>0</v>
      </c>
      <c r="AI85" s="290">
        <f t="shared" si="56"/>
        <v>0</v>
      </c>
    </row>
    <row r="86" spans="1:35" ht="14.25" customHeight="1" x14ac:dyDescent="0.15">
      <c r="A86" s="250"/>
      <c r="B86" s="250"/>
      <c r="C86" s="281" t="s">
        <v>224</v>
      </c>
      <c r="D86" s="282" t="s">
        <v>229</v>
      </c>
      <c r="E86" s="283" t="s">
        <v>229</v>
      </c>
      <c r="F86" s="283" t="s">
        <v>229</v>
      </c>
      <c r="G86" s="283" t="s">
        <v>229</v>
      </c>
      <c r="H86" s="283" t="s">
        <v>229</v>
      </c>
      <c r="I86" s="283" t="s">
        <v>229</v>
      </c>
      <c r="J86" s="284" t="s">
        <v>229</v>
      </c>
      <c r="K86" s="282">
        <f t="shared" ref="K86:K87" si="60">IF(C86="","",COUNT($D$75:$J$75)-L86)</f>
        <v>0</v>
      </c>
      <c r="L86" s="306">
        <f t="shared" si="57"/>
        <v>7</v>
      </c>
      <c r="M86" s="306">
        <f t="shared" si="58"/>
        <v>0</v>
      </c>
      <c r="N86" s="307" t="str">
        <f>IF(K86&lt;1,"対象外",IF(C86="","",IFERROR(ROUND(M86/K86,3),"")))</f>
        <v>対象外</v>
      </c>
      <c r="O86" s="384"/>
      <c r="P86" s="252"/>
      <c r="Q86" s="252">
        <f t="shared" si="52"/>
        <v>7</v>
      </c>
      <c r="R86" s="252">
        <f t="shared" si="53"/>
        <v>0</v>
      </c>
      <c r="S86" s="250"/>
      <c r="T86" s="281" t="s">
        <v>224</v>
      </c>
      <c r="U86" s="282"/>
      <c r="V86" s="283"/>
      <c r="W86" s="283"/>
      <c r="X86" s="283"/>
      <c r="Y86" s="283" t="s">
        <v>83</v>
      </c>
      <c r="Z86" s="283" t="s">
        <v>83</v>
      </c>
      <c r="AA86" s="284"/>
      <c r="AB86" s="282">
        <f>IF(T86="","",COUNT($U$75:$AA$75)-AC86)</f>
        <v>7</v>
      </c>
      <c r="AC86" s="306">
        <f>IF(T86="","",AH86+AI86)</f>
        <v>0</v>
      </c>
      <c r="AD86" s="306">
        <f t="shared" si="59"/>
        <v>2</v>
      </c>
      <c r="AE86" s="307">
        <f>IF(AB86&lt;1,"対象外",IF(T86="","",IFERROR(ROUND(AD86/AB86,3),"")))</f>
        <v>0.28599999999999998</v>
      </c>
      <c r="AF86" s="384"/>
      <c r="AG86" s="304"/>
      <c r="AH86" s="290">
        <f t="shared" si="55"/>
        <v>0</v>
      </c>
      <c r="AI86" s="290">
        <f t="shared" si="56"/>
        <v>0</v>
      </c>
    </row>
    <row r="87" spans="1:35" ht="14.25" customHeight="1" x14ac:dyDescent="0.15">
      <c r="A87" s="250"/>
      <c r="B87" s="250"/>
      <c r="C87" s="281" t="s">
        <v>225</v>
      </c>
      <c r="D87" s="282" t="s">
        <v>229</v>
      </c>
      <c r="E87" s="283" t="s">
        <v>229</v>
      </c>
      <c r="F87" s="283" t="s">
        <v>229</v>
      </c>
      <c r="G87" s="283" t="s">
        <v>229</v>
      </c>
      <c r="H87" s="283" t="s">
        <v>229</v>
      </c>
      <c r="I87" s="283" t="s">
        <v>229</v>
      </c>
      <c r="J87" s="284" t="s">
        <v>229</v>
      </c>
      <c r="K87" s="285">
        <f t="shared" si="60"/>
        <v>0</v>
      </c>
      <c r="L87" s="306">
        <f t="shared" si="57"/>
        <v>7</v>
      </c>
      <c r="M87" s="306">
        <f t="shared" si="58"/>
        <v>0</v>
      </c>
      <c r="N87" s="307" t="str">
        <f>IF(K87&lt;1,"対象外",IF(C87="","",IFERROR(ROUND(M87/K87,3),"")))</f>
        <v>対象外</v>
      </c>
      <c r="O87" s="384"/>
      <c r="P87" s="252"/>
      <c r="Q87" s="252">
        <f t="shared" si="52"/>
        <v>7</v>
      </c>
      <c r="R87" s="252">
        <f t="shared" si="53"/>
        <v>0</v>
      </c>
      <c r="S87" s="250"/>
      <c r="T87" s="281" t="s">
        <v>225</v>
      </c>
      <c r="U87" s="282"/>
      <c r="V87" s="283"/>
      <c r="W87" s="283"/>
      <c r="X87" s="283"/>
      <c r="Y87" s="283" t="s">
        <v>83</v>
      </c>
      <c r="Z87" s="283" t="s">
        <v>83</v>
      </c>
      <c r="AA87" s="284"/>
      <c r="AB87" s="282">
        <f>IF(T87="","",COUNT($U$75:$AA$75)-AC87)</f>
        <v>7</v>
      </c>
      <c r="AC87" s="306">
        <f>IF(T87="","",AH87+AI87)</f>
        <v>0</v>
      </c>
      <c r="AD87" s="306">
        <f t="shared" si="59"/>
        <v>2</v>
      </c>
      <c r="AE87" s="307">
        <f>IF(AB87&lt;1,"対象外",IF(T87="","",IFERROR(ROUND(AD87/AB87,3),"")))</f>
        <v>0.28599999999999998</v>
      </c>
      <c r="AF87" s="384"/>
      <c r="AG87" s="304"/>
      <c r="AH87" s="290">
        <f t="shared" si="55"/>
        <v>0</v>
      </c>
      <c r="AI87" s="290">
        <f t="shared" si="56"/>
        <v>0</v>
      </c>
    </row>
    <row r="88" spans="1:35" ht="14.25" customHeight="1" x14ac:dyDescent="0.15">
      <c r="A88" s="250"/>
      <c r="B88" s="250"/>
      <c r="C88" s="379" t="s">
        <v>79</v>
      </c>
      <c r="D88" s="381"/>
      <c r="E88" s="371"/>
      <c r="F88" s="371"/>
      <c r="G88" s="371"/>
      <c r="H88" s="371"/>
      <c r="I88" s="371"/>
      <c r="J88" s="398"/>
      <c r="K88" s="373"/>
      <c r="L88" s="374"/>
      <c r="M88" s="374"/>
      <c r="N88" s="375"/>
      <c r="O88" s="384"/>
      <c r="P88" s="252"/>
      <c r="Q88" s="252">
        <f t="shared" si="52"/>
        <v>0</v>
      </c>
      <c r="R88" s="252">
        <f t="shared" si="53"/>
        <v>0</v>
      </c>
      <c r="S88" s="250"/>
      <c r="T88" s="379" t="s">
        <v>79</v>
      </c>
      <c r="U88" s="381"/>
      <c r="V88" s="371"/>
      <c r="W88" s="371"/>
      <c r="X88" s="371"/>
      <c r="Y88" s="371"/>
      <c r="Z88" s="371"/>
      <c r="AA88" s="398"/>
      <c r="AB88" s="373"/>
      <c r="AC88" s="374"/>
      <c r="AD88" s="374"/>
      <c r="AE88" s="375"/>
      <c r="AF88" s="384"/>
      <c r="AG88" s="250"/>
      <c r="AH88" s="290">
        <f t="shared" si="55"/>
        <v>0</v>
      </c>
      <c r="AI88" s="290">
        <f t="shared" si="56"/>
        <v>0</v>
      </c>
    </row>
    <row r="89" spans="1:35" ht="14.25" customHeight="1" x14ac:dyDescent="0.15">
      <c r="A89" s="250"/>
      <c r="B89" s="250"/>
      <c r="C89" s="380"/>
      <c r="D89" s="382"/>
      <c r="E89" s="372"/>
      <c r="F89" s="372"/>
      <c r="G89" s="372"/>
      <c r="H89" s="372"/>
      <c r="I89" s="372"/>
      <c r="J89" s="399"/>
      <c r="K89" s="376"/>
      <c r="L89" s="377"/>
      <c r="M89" s="377"/>
      <c r="N89" s="378"/>
      <c r="O89" s="384"/>
      <c r="P89" s="252"/>
      <c r="Q89" s="252" t="str">
        <f t="shared" si="52"/>
        <v/>
      </c>
      <c r="R89" s="252" t="str">
        <f t="shared" si="53"/>
        <v/>
      </c>
      <c r="S89" s="250"/>
      <c r="T89" s="380"/>
      <c r="U89" s="382"/>
      <c r="V89" s="372"/>
      <c r="W89" s="372"/>
      <c r="X89" s="372"/>
      <c r="Y89" s="372"/>
      <c r="Z89" s="372"/>
      <c r="AA89" s="399"/>
      <c r="AB89" s="376"/>
      <c r="AC89" s="377"/>
      <c r="AD89" s="377"/>
      <c r="AE89" s="378"/>
      <c r="AF89" s="384"/>
      <c r="AG89" s="250"/>
      <c r="AH89" s="290" t="str">
        <f t="shared" si="55"/>
        <v/>
      </c>
      <c r="AI89" s="290" t="str">
        <f t="shared" si="56"/>
        <v/>
      </c>
    </row>
    <row r="90" spans="1:35" ht="14.25" customHeight="1" x14ac:dyDescent="0.15">
      <c r="A90" s="250"/>
      <c r="B90" s="250"/>
      <c r="C90" s="291" t="s">
        <v>226</v>
      </c>
      <c r="D90" s="292" t="s">
        <v>229</v>
      </c>
      <c r="E90" s="293" t="s">
        <v>229</v>
      </c>
      <c r="F90" s="293" t="s">
        <v>229</v>
      </c>
      <c r="G90" s="293" t="s">
        <v>229</v>
      </c>
      <c r="H90" s="293" t="s">
        <v>229</v>
      </c>
      <c r="I90" s="293" t="s">
        <v>229</v>
      </c>
      <c r="J90" s="294" t="s">
        <v>229</v>
      </c>
      <c r="K90" s="292">
        <f>IF(C90="","",COUNT($D$75:$J$75)-L90)</f>
        <v>0</v>
      </c>
      <c r="L90" s="296">
        <f t="shared" ref="L90" si="61">IF(C90="","",Q90+R90)</f>
        <v>7</v>
      </c>
      <c r="M90" s="296">
        <f t="shared" ref="M90" si="62">IF(C90="","",COUNTIF(D90:J90,"休"))</f>
        <v>0</v>
      </c>
      <c r="N90" s="297" t="str">
        <f>IF(K90&lt;1,"対象外",IF(C90="","",IFERROR(ROUND(M90/K90,3),"")))</f>
        <v>対象外</v>
      </c>
      <c r="O90" s="385"/>
      <c r="P90" s="252" t="str">
        <f>IF(1&gt;P75,"対象外",IF(O77&gt;=0.285,"OK","NG"))</f>
        <v>OK</v>
      </c>
      <c r="Q90" s="252">
        <f t="shared" si="52"/>
        <v>7</v>
      </c>
      <c r="R90" s="252">
        <f t="shared" si="53"/>
        <v>0</v>
      </c>
      <c r="S90" s="250"/>
      <c r="T90" s="291" t="s">
        <v>226</v>
      </c>
      <c r="U90" s="292" t="s">
        <v>229</v>
      </c>
      <c r="V90" s="293" t="s">
        <v>229</v>
      </c>
      <c r="W90" s="293" t="s">
        <v>229</v>
      </c>
      <c r="X90" s="293" t="s">
        <v>229</v>
      </c>
      <c r="Y90" s="293" t="s">
        <v>229</v>
      </c>
      <c r="Z90" s="293" t="s">
        <v>229</v>
      </c>
      <c r="AA90" s="294" t="s">
        <v>229</v>
      </c>
      <c r="AB90" s="292">
        <f>IF(T90="","",COUNT($U$75:$AA$75)-AC90)</f>
        <v>0</v>
      </c>
      <c r="AC90" s="296">
        <f>IF(T90="","",AH90+AI90)</f>
        <v>7</v>
      </c>
      <c r="AD90" s="296">
        <f t="shared" ref="AD90" si="63">IF(T90="","",COUNTIF(U90:AA90,"休"))</f>
        <v>0</v>
      </c>
      <c r="AE90" s="297" t="str">
        <f>IF(AB90&lt;1,"対象外",IF(T90="","",IFERROR(ROUND(AD90/AB90,3),"")))</f>
        <v>対象外</v>
      </c>
      <c r="AF90" s="385"/>
      <c r="AG90" s="252" t="str">
        <f>IF(1&gt;AG75,"対象外",IF(AF77&gt;=0.285,"OK","NG"))</f>
        <v>OK</v>
      </c>
      <c r="AH90" s="290">
        <f t="shared" si="55"/>
        <v>7</v>
      </c>
      <c r="AI90" s="290">
        <f t="shared" si="56"/>
        <v>0</v>
      </c>
    </row>
    <row r="91" spans="1:35" ht="14.25" customHeight="1" x14ac:dyDescent="0.15">
      <c r="A91" s="250"/>
      <c r="B91" s="250"/>
      <c r="C91" s="252"/>
      <c r="D91" s="252"/>
      <c r="E91" s="252"/>
      <c r="F91" s="252"/>
      <c r="G91" s="252"/>
      <c r="H91" s="252"/>
      <c r="I91" s="311"/>
      <c r="J91" s="252"/>
      <c r="K91" s="250"/>
      <c r="L91" s="250"/>
      <c r="M91" s="250"/>
      <c r="N91" s="250"/>
      <c r="O91" s="250"/>
      <c r="P91" s="252"/>
      <c r="Q91" s="252" t="str">
        <f t="shared" si="52"/>
        <v/>
      </c>
      <c r="R91" s="252" t="str">
        <f t="shared" si="53"/>
        <v/>
      </c>
      <c r="S91" s="250"/>
      <c r="T91" s="252"/>
      <c r="U91" s="252"/>
      <c r="V91" s="252"/>
      <c r="W91" s="252"/>
      <c r="X91" s="252"/>
      <c r="Y91" s="252"/>
      <c r="Z91" s="311"/>
      <c r="AA91" s="252"/>
      <c r="AB91" s="250"/>
      <c r="AC91" s="250"/>
      <c r="AD91" s="250"/>
      <c r="AE91" s="250"/>
      <c r="AF91" s="250"/>
      <c r="AG91" s="250"/>
      <c r="AH91" s="290" t="str">
        <f t="shared" si="55"/>
        <v/>
      </c>
      <c r="AI91" s="290" t="str">
        <f t="shared" si="56"/>
        <v/>
      </c>
    </row>
    <row r="92" spans="1:35" ht="14.25" hidden="1" customHeight="1" x14ac:dyDescent="0.15">
      <c r="A92" s="250"/>
      <c r="B92" s="250"/>
      <c r="C92" s="252"/>
      <c r="D92" s="252"/>
      <c r="E92" s="252"/>
      <c r="F92" s="252"/>
      <c r="G92" s="252"/>
      <c r="H92" s="252"/>
      <c r="I92" s="252"/>
      <c r="J92" s="252"/>
      <c r="K92" s="250"/>
      <c r="L92" s="250"/>
      <c r="M92" s="250"/>
      <c r="N92" s="250"/>
      <c r="O92" s="250"/>
      <c r="P92" s="252"/>
      <c r="Q92" s="252" t="str">
        <f t="shared" si="52"/>
        <v/>
      </c>
      <c r="R92" s="252" t="str">
        <f t="shared" si="53"/>
        <v/>
      </c>
      <c r="S92" s="250"/>
      <c r="T92" s="252"/>
      <c r="U92" s="252"/>
      <c r="V92" s="252"/>
      <c r="W92" s="252"/>
      <c r="X92" s="252"/>
      <c r="Y92" s="252"/>
      <c r="Z92" s="252"/>
      <c r="AA92" s="252"/>
      <c r="AB92" s="250"/>
      <c r="AC92" s="250"/>
      <c r="AD92" s="250"/>
      <c r="AE92" s="250"/>
      <c r="AF92" s="250"/>
      <c r="AG92" s="250"/>
      <c r="AH92" s="290" t="str">
        <f t="shared" si="55"/>
        <v/>
      </c>
      <c r="AI92" s="290" t="str">
        <f t="shared" si="56"/>
        <v/>
      </c>
    </row>
    <row r="93" spans="1:35" ht="14.25" hidden="1" customHeight="1" x14ac:dyDescent="0.15">
      <c r="A93" s="250"/>
      <c r="B93" s="250"/>
      <c r="C93" s="250"/>
      <c r="D93" s="266">
        <f>YEAR(J73+1)</f>
        <v>2025</v>
      </c>
      <c r="E93" s="266">
        <f>MONTH(J73+1)</f>
        <v>12</v>
      </c>
      <c r="F93" s="266">
        <f>DAY(J73+1)</f>
        <v>1</v>
      </c>
      <c r="G93" s="266"/>
      <c r="H93" s="266"/>
      <c r="I93" s="266"/>
      <c r="J93" s="266"/>
      <c r="K93" s="250"/>
      <c r="L93" s="250"/>
      <c r="M93" s="250"/>
      <c r="N93" s="250"/>
      <c r="O93" s="250"/>
      <c r="P93" s="252"/>
      <c r="Q93" s="252" t="str">
        <f t="shared" si="52"/>
        <v/>
      </c>
      <c r="R93" s="252" t="str">
        <f t="shared" si="53"/>
        <v/>
      </c>
      <c r="S93" s="250"/>
      <c r="T93" s="250"/>
      <c r="U93" s="266">
        <f>YEAR(AA73+1)</f>
        <v>2026</v>
      </c>
      <c r="V93" s="266">
        <f>MONTH(AA73+1)</f>
        <v>1</v>
      </c>
      <c r="W93" s="266">
        <f>DAY(AA73+1)</f>
        <v>12</v>
      </c>
      <c r="X93" s="266"/>
      <c r="Y93" s="266"/>
      <c r="Z93" s="266"/>
      <c r="AA93" s="266"/>
      <c r="AB93" s="250"/>
      <c r="AC93" s="250"/>
      <c r="AD93" s="250"/>
      <c r="AE93" s="250"/>
      <c r="AF93" s="250"/>
      <c r="AG93" s="250"/>
      <c r="AH93" s="290" t="str">
        <f t="shared" si="55"/>
        <v/>
      </c>
      <c r="AI93" s="290" t="str">
        <f t="shared" si="56"/>
        <v/>
      </c>
    </row>
    <row r="94" spans="1:35" ht="14.25" hidden="1" customHeight="1" x14ac:dyDescent="0.15">
      <c r="A94" s="250"/>
      <c r="B94" s="250"/>
      <c r="C94" s="250"/>
      <c r="D94" s="267">
        <f>J73+1</f>
        <v>45992</v>
      </c>
      <c r="E94" s="267">
        <f>D94+1</f>
        <v>45993</v>
      </c>
      <c r="F94" s="267">
        <f t="shared" ref="F94:J94" si="64">E94+1</f>
        <v>45994</v>
      </c>
      <c r="G94" s="267">
        <f t="shared" si="64"/>
        <v>45995</v>
      </c>
      <c r="H94" s="267">
        <f t="shared" si="64"/>
        <v>45996</v>
      </c>
      <c r="I94" s="267">
        <f t="shared" si="64"/>
        <v>45997</v>
      </c>
      <c r="J94" s="267">
        <f t="shared" si="64"/>
        <v>45998</v>
      </c>
      <c r="K94" s="250"/>
      <c r="L94" s="250"/>
      <c r="M94" s="250"/>
      <c r="N94" s="250"/>
      <c r="O94" s="250"/>
      <c r="P94" s="252"/>
      <c r="Q94" s="252" t="str">
        <f t="shared" si="52"/>
        <v/>
      </c>
      <c r="R94" s="252" t="str">
        <f t="shared" si="53"/>
        <v/>
      </c>
      <c r="S94" s="250"/>
      <c r="T94" s="250"/>
      <c r="U94" s="267">
        <f>AA73+1</f>
        <v>46034</v>
      </c>
      <c r="V94" s="267">
        <f t="shared" ref="V94:AA94" si="65">U94+1</f>
        <v>46035</v>
      </c>
      <c r="W94" s="267">
        <f t="shared" si="65"/>
        <v>46036</v>
      </c>
      <c r="X94" s="267">
        <f t="shared" si="65"/>
        <v>46037</v>
      </c>
      <c r="Y94" s="267">
        <f t="shared" si="65"/>
        <v>46038</v>
      </c>
      <c r="Z94" s="267">
        <f t="shared" si="65"/>
        <v>46039</v>
      </c>
      <c r="AA94" s="267">
        <f t="shared" si="65"/>
        <v>46040</v>
      </c>
      <c r="AB94" s="250"/>
      <c r="AC94" s="250"/>
      <c r="AD94" s="250"/>
      <c r="AE94" s="250"/>
      <c r="AF94" s="250"/>
      <c r="AG94" s="250"/>
      <c r="AH94" s="290" t="str">
        <f t="shared" si="55"/>
        <v/>
      </c>
      <c r="AI94" s="290" t="str">
        <f t="shared" si="56"/>
        <v/>
      </c>
    </row>
    <row r="95" spans="1:35" ht="14.25" customHeight="1" x14ac:dyDescent="0.15">
      <c r="A95" s="250"/>
      <c r="B95" s="250"/>
      <c r="C95" s="268" t="s">
        <v>141</v>
      </c>
      <c r="D95" s="270">
        <f>DATE($D93,$E93,1)</f>
        <v>45992</v>
      </c>
      <c r="E95" s="271"/>
      <c r="F95" s="271"/>
      <c r="G95" s="271"/>
      <c r="H95" s="271"/>
      <c r="I95" s="271"/>
      <c r="J95" s="271"/>
      <c r="K95" s="391" t="s">
        <v>80</v>
      </c>
      <c r="L95" s="393" t="s">
        <v>219</v>
      </c>
      <c r="M95" s="395" t="s">
        <v>220</v>
      </c>
      <c r="N95" s="395" t="s">
        <v>74</v>
      </c>
      <c r="O95" s="396" t="s">
        <v>221</v>
      </c>
      <c r="P95" s="252"/>
      <c r="Q95" s="252">
        <f t="shared" si="52"/>
        <v>0</v>
      </c>
      <c r="R95" s="252">
        <f t="shared" si="53"/>
        <v>0</v>
      </c>
      <c r="S95" s="250"/>
      <c r="T95" s="268" t="s">
        <v>141</v>
      </c>
      <c r="U95" s="270">
        <f>DATE($U93,$V93,1)</f>
        <v>46023</v>
      </c>
      <c r="V95" s="271"/>
      <c r="W95" s="271"/>
      <c r="X95" s="271"/>
      <c r="Y95" s="271"/>
      <c r="Z95" s="271"/>
      <c r="AA95" s="271"/>
      <c r="AB95" s="391" t="s">
        <v>80</v>
      </c>
      <c r="AC95" s="393" t="s">
        <v>219</v>
      </c>
      <c r="AD95" s="395" t="s">
        <v>220</v>
      </c>
      <c r="AE95" s="395" t="s">
        <v>74</v>
      </c>
      <c r="AF95" s="396" t="s">
        <v>221</v>
      </c>
      <c r="AG95" s="252"/>
      <c r="AH95" s="290">
        <f t="shared" si="55"/>
        <v>0</v>
      </c>
      <c r="AI95" s="290">
        <f t="shared" si="56"/>
        <v>0</v>
      </c>
    </row>
    <row r="96" spans="1:35" ht="14.25" customHeight="1" x14ac:dyDescent="0.15">
      <c r="A96" s="250"/>
      <c r="B96" s="250"/>
      <c r="C96" s="272" t="s">
        <v>222</v>
      </c>
      <c r="D96" s="273">
        <f>IF(J73&lt;$H$6,J75+1,"")</f>
        <v>45992</v>
      </c>
      <c r="E96" s="274">
        <f t="shared" ref="E96:J96" si="66">IF(D94&lt;$H$6,D96+1,"")</f>
        <v>45993</v>
      </c>
      <c r="F96" s="274">
        <f t="shared" si="66"/>
        <v>45994</v>
      </c>
      <c r="G96" s="274">
        <f t="shared" si="66"/>
        <v>45995</v>
      </c>
      <c r="H96" s="274">
        <f t="shared" si="66"/>
        <v>45996</v>
      </c>
      <c r="I96" s="274">
        <f>IF(H94&lt;$H$6,H96+1,"")</f>
        <v>45997</v>
      </c>
      <c r="J96" s="274">
        <f t="shared" si="66"/>
        <v>45998</v>
      </c>
      <c r="K96" s="392"/>
      <c r="L96" s="394"/>
      <c r="M96" s="388"/>
      <c r="N96" s="388"/>
      <c r="O96" s="397"/>
      <c r="P96" s="310">
        <f>COUNT(D96:J96)</f>
        <v>7</v>
      </c>
      <c r="Q96" s="252">
        <f t="shared" si="52"/>
        <v>0</v>
      </c>
      <c r="R96" s="252">
        <f t="shared" si="53"/>
        <v>0</v>
      </c>
      <c r="S96" s="250"/>
      <c r="T96" s="272" t="s">
        <v>222</v>
      </c>
      <c r="U96" s="273">
        <f>IF(AA73&lt;$H$6,AA75+1,"")</f>
        <v>46034</v>
      </c>
      <c r="V96" s="274">
        <f t="shared" ref="V96:AA96" si="67">IF(U94&lt;$H$6,U96+1,"")</f>
        <v>46035</v>
      </c>
      <c r="W96" s="274">
        <f t="shared" si="67"/>
        <v>46036</v>
      </c>
      <c r="X96" s="274">
        <f t="shared" si="67"/>
        <v>46037</v>
      </c>
      <c r="Y96" s="274">
        <f t="shared" si="67"/>
        <v>46038</v>
      </c>
      <c r="Z96" s="274">
        <f t="shared" si="67"/>
        <v>46039</v>
      </c>
      <c r="AA96" s="274">
        <f t="shared" si="67"/>
        <v>46040</v>
      </c>
      <c r="AB96" s="392"/>
      <c r="AC96" s="394"/>
      <c r="AD96" s="388"/>
      <c r="AE96" s="388"/>
      <c r="AF96" s="397"/>
      <c r="AG96" s="277">
        <f t="shared" ref="AG96" si="68">COUNT(U96:AA96)</f>
        <v>7</v>
      </c>
      <c r="AH96" s="290">
        <f t="shared" si="55"/>
        <v>0</v>
      </c>
      <c r="AI96" s="290">
        <f t="shared" si="56"/>
        <v>0</v>
      </c>
    </row>
    <row r="97" spans="1:35" ht="14.25" customHeight="1" x14ac:dyDescent="0.15">
      <c r="A97" s="250"/>
      <c r="B97" s="250"/>
      <c r="C97" s="272" t="s">
        <v>65</v>
      </c>
      <c r="D97" s="279" t="str">
        <f>IF(D96="","","月")</f>
        <v>月</v>
      </c>
      <c r="E97" s="279" t="str">
        <f>IF(E96="","","火")</f>
        <v>火</v>
      </c>
      <c r="F97" s="279" t="str">
        <f>IF(F96="","","水")</f>
        <v>水</v>
      </c>
      <c r="G97" s="279" t="str">
        <f>IF(G96="","","木")</f>
        <v>木</v>
      </c>
      <c r="H97" s="279" t="str">
        <f>IF(H96="","","金")</f>
        <v>金</v>
      </c>
      <c r="I97" s="279" t="str">
        <f>IF(I96="","","土")</f>
        <v>土</v>
      </c>
      <c r="J97" s="279" t="str">
        <f>IF(J96="","","日")</f>
        <v>日</v>
      </c>
      <c r="K97" s="392"/>
      <c r="L97" s="394"/>
      <c r="M97" s="388"/>
      <c r="N97" s="388"/>
      <c r="O97" s="397"/>
      <c r="P97" s="252"/>
      <c r="Q97" s="252">
        <f t="shared" si="52"/>
        <v>0</v>
      </c>
      <c r="R97" s="252">
        <f t="shared" si="53"/>
        <v>0</v>
      </c>
      <c r="S97" s="250"/>
      <c r="T97" s="272" t="s">
        <v>65</v>
      </c>
      <c r="U97" s="279" t="str">
        <f>IF(U96="","","月")</f>
        <v>月</v>
      </c>
      <c r="V97" s="279" t="str">
        <f>IF(V96="","","火")</f>
        <v>火</v>
      </c>
      <c r="W97" s="279" t="str">
        <f>IF(W96="","","水")</f>
        <v>水</v>
      </c>
      <c r="X97" s="279" t="str">
        <f>IF(X96="","","木")</f>
        <v>木</v>
      </c>
      <c r="Y97" s="279" t="str">
        <f>IF(Y96="","","金")</f>
        <v>金</v>
      </c>
      <c r="Z97" s="279" t="str">
        <f>IF(Z96="","","土")</f>
        <v>土</v>
      </c>
      <c r="AA97" s="279" t="str">
        <f>IF(AA96="","","日")</f>
        <v>日</v>
      </c>
      <c r="AB97" s="392"/>
      <c r="AC97" s="394"/>
      <c r="AD97" s="388"/>
      <c r="AE97" s="388"/>
      <c r="AF97" s="397"/>
      <c r="AG97" s="250"/>
      <c r="AH97" s="290">
        <f t="shared" si="55"/>
        <v>0</v>
      </c>
      <c r="AI97" s="290">
        <f t="shared" si="56"/>
        <v>0</v>
      </c>
    </row>
    <row r="98" spans="1:35" ht="14.25" customHeight="1" x14ac:dyDescent="0.15">
      <c r="A98" s="250"/>
      <c r="B98" s="250"/>
      <c r="C98" s="379" t="s">
        <v>76</v>
      </c>
      <c r="D98" s="381"/>
      <c r="E98" s="371"/>
      <c r="F98" s="371"/>
      <c r="G98" s="371"/>
      <c r="H98" s="371"/>
      <c r="I98" s="371"/>
      <c r="J98" s="398"/>
      <c r="K98" s="373"/>
      <c r="L98" s="374"/>
      <c r="M98" s="374"/>
      <c r="N98" s="375"/>
      <c r="O98" s="383">
        <f>ROUND(AVERAGE(N100:N111),3)</f>
        <v>0.28599999999999998</v>
      </c>
      <c r="P98" s="252"/>
      <c r="Q98" s="252">
        <f t="shared" si="52"/>
        <v>0</v>
      </c>
      <c r="R98" s="252">
        <f t="shared" si="53"/>
        <v>0</v>
      </c>
      <c r="S98" s="250"/>
      <c r="T98" s="379" t="s">
        <v>76</v>
      </c>
      <c r="U98" s="381"/>
      <c r="V98" s="371"/>
      <c r="W98" s="371"/>
      <c r="X98" s="371"/>
      <c r="Y98" s="371"/>
      <c r="Z98" s="371"/>
      <c r="AA98" s="398"/>
      <c r="AB98" s="373"/>
      <c r="AC98" s="374"/>
      <c r="AD98" s="374"/>
      <c r="AE98" s="375"/>
      <c r="AF98" s="383">
        <f>ROUND(AVERAGE(AE100:AE111),3)</f>
        <v>0.214</v>
      </c>
      <c r="AG98" s="250"/>
      <c r="AH98" s="290">
        <f t="shared" si="55"/>
        <v>0</v>
      </c>
      <c r="AI98" s="290">
        <f t="shared" si="56"/>
        <v>0</v>
      </c>
    </row>
    <row r="99" spans="1:35" ht="14.25" customHeight="1" x14ac:dyDescent="0.15">
      <c r="A99" s="250"/>
      <c r="B99" s="250"/>
      <c r="C99" s="380"/>
      <c r="D99" s="382"/>
      <c r="E99" s="372"/>
      <c r="F99" s="372"/>
      <c r="G99" s="372"/>
      <c r="H99" s="372"/>
      <c r="I99" s="372"/>
      <c r="J99" s="399"/>
      <c r="K99" s="376"/>
      <c r="L99" s="377"/>
      <c r="M99" s="377"/>
      <c r="N99" s="378"/>
      <c r="O99" s="384"/>
      <c r="P99" s="252"/>
      <c r="Q99" s="252" t="str">
        <f t="shared" si="52"/>
        <v/>
      </c>
      <c r="R99" s="252" t="str">
        <f t="shared" si="53"/>
        <v/>
      </c>
      <c r="S99" s="250"/>
      <c r="T99" s="380"/>
      <c r="U99" s="382"/>
      <c r="V99" s="372"/>
      <c r="W99" s="372"/>
      <c r="X99" s="372"/>
      <c r="Y99" s="372"/>
      <c r="Z99" s="372"/>
      <c r="AA99" s="399"/>
      <c r="AB99" s="376"/>
      <c r="AC99" s="377"/>
      <c r="AD99" s="377"/>
      <c r="AE99" s="378"/>
      <c r="AF99" s="384"/>
      <c r="AG99" s="250"/>
      <c r="AH99" s="290" t="str">
        <f t="shared" si="55"/>
        <v/>
      </c>
      <c r="AI99" s="290" t="str">
        <f t="shared" si="56"/>
        <v/>
      </c>
    </row>
    <row r="100" spans="1:35" ht="14.25" customHeight="1" x14ac:dyDescent="0.15">
      <c r="A100" s="250"/>
      <c r="B100" s="250"/>
      <c r="C100" s="281" t="s">
        <v>223</v>
      </c>
      <c r="D100" s="282"/>
      <c r="E100" s="283" t="s">
        <v>83</v>
      </c>
      <c r="F100" s="283"/>
      <c r="G100" s="283"/>
      <c r="H100" s="283"/>
      <c r="I100" s="283"/>
      <c r="J100" s="284" t="s">
        <v>83</v>
      </c>
      <c r="K100" s="285">
        <f>IF(C100="","",COUNT($D$96:$J$96)-L100)</f>
        <v>7</v>
      </c>
      <c r="L100" s="286">
        <f>IF(C100="","",Q100+R100)</f>
        <v>0</v>
      </c>
      <c r="M100" s="287">
        <f>IF(C100="","",COUNTIF(D100:J100,"休"))</f>
        <v>2</v>
      </c>
      <c r="N100" s="288">
        <f>IF(K100&lt;1,"対象外",IF(C100="","",IFERROR(ROUND(M100/K100,3),"")))</f>
        <v>0.28599999999999998</v>
      </c>
      <c r="O100" s="384"/>
      <c r="P100" s="252"/>
      <c r="Q100" s="252">
        <f t="shared" si="52"/>
        <v>0</v>
      </c>
      <c r="R100" s="252">
        <f t="shared" si="53"/>
        <v>0</v>
      </c>
      <c r="S100" s="250"/>
      <c r="T100" s="281" t="s">
        <v>223</v>
      </c>
      <c r="U100" s="282"/>
      <c r="V100" s="283" t="s">
        <v>83</v>
      </c>
      <c r="W100" s="283" t="s">
        <v>83</v>
      </c>
      <c r="X100" s="283"/>
      <c r="Y100" s="283"/>
      <c r="Z100" s="283"/>
      <c r="AA100" s="284"/>
      <c r="AB100" s="285">
        <f>IF(T100="","",COUNT($U$96:$AA$96)-AC100)</f>
        <v>7</v>
      </c>
      <c r="AC100" s="286">
        <f>IF(T100="","",AH100+AI100)</f>
        <v>0</v>
      </c>
      <c r="AD100" s="287">
        <f>IF(T100="","",COUNTIF(U100:AA100,"休"))</f>
        <v>2</v>
      </c>
      <c r="AE100" s="288">
        <f>IF(AB100&lt;1,"対象外",IF(T100="","",IFERROR(ROUND(AD100/AB100,3),"")))</f>
        <v>0.28599999999999998</v>
      </c>
      <c r="AF100" s="384"/>
      <c r="AG100" s="289"/>
      <c r="AH100" s="290">
        <f t="shared" si="55"/>
        <v>0</v>
      </c>
      <c r="AI100" s="290">
        <f t="shared" si="56"/>
        <v>0</v>
      </c>
    </row>
    <row r="101" spans="1:35" ht="14.25" customHeight="1" x14ac:dyDescent="0.15">
      <c r="A101" s="250"/>
      <c r="B101" s="250"/>
      <c r="C101" s="281" t="s">
        <v>224</v>
      </c>
      <c r="D101" s="282"/>
      <c r="E101" s="283"/>
      <c r="F101" s="283" t="s">
        <v>83</v>
      </c>
      <c r="G101" s="283"/>
      <c r="H101" s="283"/>
      <c r="I101" s="283"/>
      <c r="J101" s="284" t="s">
        <v>83</v>
      </c>
      <c r="K101" s="285">
        <f t="shared" ref="K101:K103" si="69">IF(C101="","",COUNT($D$96:$J$96)-L101)</f>
        <v>7</v>
      </c>
      <c r="L101" s="286">
        <f t="shared" ref="L101:L103" si="70">IF(C101="","",Q101+R101)</f>
        <v>0</v>
      </c>
      <c r="M101" s="287">
        <f t="shared" ref="M101:M103" si="71">IF(C101="","",COUNTIF(D101:J101,"休"))</f>
        <v>2</v>
      </c>
      <c r="N101" s="288">
        <f t="shared" ref="N101:N103" si="72">IF(K101&lt;1,"対象外",IF(C101="","",IFERROR(ROUND(M101/K101,3),"")))</f>
        <v>0.28599999999999998</v>
      </c>
      <c r="O101" s="384"/>
      <c r="P101" s="252"/>
      <c r="Q101" s="252">
        <f t="shared" si="52"/>
        <v>0</v>
      </c>
      <c r="R101" s="252">
        <f t="shared" si="53"/>
        <v>0</v>
      </c>
      <c r="S101" s="250"/>
      <c r="T101" s="281" t="s">
        <v>224</v>
      </c>
      <c r="U101" s="282"/>
      <c r="V101" s="283" t="s">
        <v>83</v>
      </c>
      <c r="W101" s="283" t="s">
        <v>83</v>
      </c>
      <c r="X101" s="283"/>
      <c r="Y101" s="283"/>
      <c r="Z101" s="283"/>
      <c r="AA101" s="284"/>
      <c r="AB101" s="285">
        <f>IF(T101="","",COUNT($U$96:$AA$96)-AC101)</f>
        <v>7</v>
      </c>
      <c r="AC101" s="286">
        <f>IF(T101="","",AH101+AI101)</f>
        <v>0</v>
      </c>
      <c r="AD101" s="287">
        <f t="shared" ref="AD101:AD103" si="73">IF(T101="","",COUNTIF(U101:AA101,"休"))</f>
        <v>2</v>
      </c>
      <c r="AE101" s="288">
        <f>IF(AB101&lt;1,"対象外",IF(T101="","",IFERROR(ROUND(AD101/AB101,3),"")))</f>
        <v>0.28599999999999998</v>
      </c>
      <c r="AF101" s="384"/>
      <c r="AG101" s="250"/>
      <c r="AH101" s="290">
        <f t="shared" si="55"/>
        <v>0</v>
      </c>
      <c r="AI101" s="290">
        <f t="shared" si="56"/>
        <v>0</v>
      </c>
    </row>
    <row r="102" spans="1:35" ht="14.25" customHeight="1" x14ac:dyDescent="0.15">
      <c r="A102" s="250"/>
      <c r="B102" s="250"/>
      <c r="C102" s="281" t="s">
        <v>225</v>
      </c>
      <c r="D102" s="282"/>
      <c r="E102" s="283"/>
      <c r="F102" s="283"/>
      <c r="G102" s="283" t="s">
        <v>83</v>
      </c>
      <c r="H102" s="283"/>
      <c r="I102" s="283"/>
      <c r="J102" s="284" t="s">
        <v>83</v>
      </c>
      <c r="K102" s="285">
        <f t="shared" si="69"/>
        <v>7</v>
      </c>
      <c r="L102" s="286">
        <f t="shared" si="70"/>
        <v>0</v>
      </c>
      <c r="M102" s="287">
        <f t="shared" si="71"/>
        <v>2</v>
      </c>
      <c r="N102" s="288">
        <f t="shared" si="72"/>
        <v>0.28599999999999998</v>
      </c>
      <c r="O102" s="384"/>
      <c r="P102" s="252"/>
      <c r="Q102" s="252">
        <f t="shared" si="52"/>
        <v>0</v>
      </c>
      <c r="R102" s="252">
        <f t="shared" si="53"/>
        <v>0</v>
      </c>
      <c r="S102" s="250"/>
      <c r="T102" s="281" t="s">
        <v>225</v>
      </c>
      <c r="U102" s="282"/>
      <c r="V102" s="283"/>
      <c r="W102" s="283" t="s">
        <v>83</v>
      </c>
      <c r="X102" s="283"/>
      <c r="Y102" s="283"/>
      <c r="Z102" s="283"/>
      <c r="AA102" s="284"/>
      <c r="AB102" s="285">
        <f>IF(T102="","",COUNT($U$96:$AA$96)-AC102)</f>
        <v>7</v>
      </c>
      <c r="AC102" s="286">
        <f>IF(T102="","",AH102+AI102)</f>
        <v>0</v>
      </c>
      <c r="AD102" s="287">
        <f t="shared" si="73"/>
        <v>1</v>
      </c>
      <c r="AE102" s="288">
        <f>IF(AB102&lt;1,"対象外",IF(T102="","",IFERROR(ROUND(AD102/AB102,3),"")))</f>
        <v>0.14299999999999999</v>
      </c>
      <c r="AF102" s="384"/>
      <c r="AG102" s="289"/>
      <c r="AH102" s="290">
        <f t="shared" si="55"/>
        <v>0</v>
      </c>
      <c r="AI102" s="290">
        <f t="shared" si="56"/>
        <v>0</v>
      </c>
    </row>
    <row r="103" spans="1:35" ht="14.25" customHeight="1" x14ac:dyDescent="0.15">
      <c r="A103" s="250"/>
      <c r="B103" s="250"/>
      <c r="C103" s="291" t="s">
        <v>226</v>
      </c>
      <c r="D103" s="292"/>
      <c r="E103" s="293"/>
      <c r="F103" s="293"/>
      <c r="G103" s="293" t="s">
        <v>83</v>
      </c>
      <c r="H103" s="293"/>
      <c r="I103" s="293"/>
      <c r="J103" s="294" t="s">
        <v>83</v>
      </c>
      <c r="K103" s="285">
        <f t="shared" si="69"/>
        <v>7</v>
      </c>
      <c r="L103" s="295">
        <f t="shared" si="70"/>
        <v>0</v>
      </c>
      <c r="M103" s="296">
        <f t="shared" si="71"/>
        <v>2</v>
      </c>
      <c r="N103" s="288">
        <f t="shared" si="72"/>
        <v>0.28599999999999998</v>
      </c>
      <c r="O103" s="384"/>
      <c r="P103" s="252"/>
      <c r="Q103" s="252">
        <f t="shared" si="52"/>
        <v>0</v>
      </c>
      <c r="R103" s="252">
        <f t="shared" si="53"/>
        <v>0</v>
      </c>
      <c r="S103" s="250"/>
      <c r="T103" s="291" t="s">
        <v>226</v>
      </c>
      <c r="U103" s="292"/>
      <c r="V103" s="293"/>
      <c r="W103" s="293" t="s">
        <v>83</v>
      </c>
      <c r="X103" s="293"/>
      <c r="Y103" s="293"/>
      <c r="Z103" s="293"/>
      <c r="AA103" s="294"/>
      <c r="AB103" s="292">
        <f>IF(T103="","",COUNT($U$96:$AA$96)-AC103)</f>
        <v>7</v>
      </c>
      <c r="AC103" s="295">
        <f>IF(T103="","",AH103+AI103)</f>
        <v>0</v>
      </c>
      <c r="AD103" s="296">
        <f t="shared" si="73"/>
        <v>1</v>
      </c>
      <c r="AE103" s="297">
        <f>IF(AB103&lt;1,"対象外",IF(T103="","",IFERROR(ROUND(AD103/AB103,3),"")))</f>
        <v>0.14299999999999999</v>
      </c>
      <c r="AF103" s="384"/>
      <c r="AG103" s="250"/>
      <c r="AH103" s="290">
        <f t="shared" si="55"/>
        <v>0</v>
      </c>
      <c r="AI103" s="290">
        <f t="shared" si="56"/>
        <v>0</v>
      </c>
    </row>
    <row r="104" spans="1:35" ht="14.25" customHeight="1" x14ac:dyDescent="0.15">
      <c r="A104" s="250"/>
      <c r="B104" s="250"/>
      <c r="C104" s="379" t="s">
        <v>78</v>
      </c>
      <c r="D104" s="381"/>
      <c r="E104" s="371"/>
      <c r="F104" s="371"/>
      <c r="G104" s="371"/>
      <c r="H104" s="371"/>
      <c r="I104" s="371"/>
      <c r="J104" s="398"/>
      <c r="K104" s="373"/>
      <c r="L104" s="374"/>
      <c r="M104" s="374"/>
      <c r="N104" s="375"/>
      <c r="O104" s="384"/>
      <c r="P104" s="252"/>
      <c r="Q104" s="252">
        <f t="shared" si="52"/>
        <v>0</v>
      </c>
      <c r="R104" s="252">
        <f t="shared" si="53"/>
        <v>0</v>
      </c>
      <c r="S104" s="250"/>
      <c r="T104" s="379" t="s">
        <v>78</v>
      </c>
      <c r="U104" s="381"/>
      <c r="V104" s="371"/>
      <c r="W104" s="371"/>
      <c r="X104" s="371"/>
      <c r="Y104" s="371"/>
      <c r="Z104" s="371"/>
      <c r="AA104" s="398"/>
      <c r="AB104" s="373"/>
      <c r="AC104" s="374"/>
      <c r="AD104" s="374"/>
      <c r="AE104" s="375"/>
      <c r="AF104" s="384"/>
      <c r="AG104" s="250"/>
      <c r="AH104" s="290">
        <f t="shared" si="55"/>
        <v>0</v>
      </c>
      <c r="AI104" s="290">
        <f t="shared" si="56"/>
        <v>0</v>
      </c>
    </row>
    <row r="105" spans="1:35" ht="14.25" customHeight="1" x14ac:dyDescent="0.15">
      <c r="A105" s="250"/>
      <c r="B105" s="250"/>
      <c r="C105" s="380"/>
      <c r="D105" s="382"/>
      <c r="E105" s="372"/>
      <c r="F105" s="372"/>
      <c r="G105" s="372"/>
      <c r="H105" s="372"/>
      <c r="I105" s="372"/>
      <c r="J105" s="399"/>
      <c r="K105" s="376"/>
      <c r="L105" s="377"/>
      <c r="M105" s="377"/>
      <c r="N105" s="378"/>
      <c r="O105" s="384"/>
      <c r="P105" s="252"/>
      <c r="Q105" s="252" t="str">
        <f t="shared" si="52"/>
        <v/>
      </c>
      <c r="R105" s="252" t="str">
        <f t="shared" si="53"/>
        <v/>
      </c>
      <c r="S105" s="250"/>
      <c r="T105" s="380"/>
      <c r="U105" s="382"/>
      <c r="V105" s="372"/>
      <c r="W105" s="372"/>
      <c r="X105" s="372"/>
      <c r="Y105" s="372"/>
      <c r="Z105" s="372"/>
      <c r="AA105" s="399"/>
      <c r="AB105" s="376"/>
      <c r="AC105" s="377"/>
      <c r="AD105" s="377"/>
      <c r="AE105" s="378"/>
      <c r="AF105" s="384"/>
      <c r="AG105" s="250"/>
      <c r="AH105" s="290" t="str">
        <f t="shared" si="55"/>
        <v/>
      </c>
      <c r="AI105" s="290" t="str">
        <f t="shared" si="56"/>
        <v/>
      </c>
    </row>
    <row r="106" spans="1:35" ht="14.25" customHeight="1" x14ac:dyDescent="0.15">
      <c r="A106" s="250"/>
      <c r="B106" s="250"/>
      <c r="C106" s="298" t="s">
        <v>223</v>
      </c>
      <c r="D106" s="285" t="s">
        <v>229</v>
      </c>
      <c r="E106" s="299" t="s">
        <v>229</v>
      </c>
      <c r="F106" s="299" t="s">
        <v>229</v>
      </c>
      <c r="G106" s="299" t="s">
        <v>229</v>
      </c>
      <c r="H106" s="299" t="s">
        <v>229</v>
      </c>
      <c r="I106" s="299" t="s">
        <v>229</v>
      </c>
      <c r="J106" s="300" t="s">
        <v>229</v>
      </c>
      <c r="K106" s="312">
        <f>IF(C106="","",COUNT($D$96:$J$96)-L106)</f>
        <v>0</v>
      </c>
      <c r="L106" s="302">
        <f t="shared" ref="L106:L108" si="74">IF(C106="","",Q106+R106)</f>
        <v>7</v>
      </c>
      <c r="M106" s="302">
        <f t="shared" ref="M106:M108" si="75">IF(C106="","",COUNTIF(D106:J106,"休"))</f>
        <v>0</v>
      </c>
      <c r="N106" s="313" t="str">
        <f>IF(K106&lt;1,"対象外",IF(C106="","",IFERROR(ROUND(M106/K106,3),"")))</f>
        <v>対象外</v>
      </c>
      <c r="O106" s="384"/>
      <c r="P106" s="252"/>
      <c r="Q106" s="252">
        <f t="shared" si="52"/>
        <v>7</v>
      </c>
      <c r="R106" s="252">
        <f t="shared" si="53"/>
        <v>0</v>
      </c>
      <c r="S106" s="250"/>
      <c r="T106" s="298" t="s">
        <v>223</v>
      </c>
      <c r="U106" s="285"/>
      <c r="V106" s="299"/>
      <c r="W106" s="299"/>
      <c r="X106" s="299"/>
      <c r="Y106" s="299" t="s">
        <v>83</v>
      </c>
      <c r="Z106" s="299"/>
      <c r="AA106" s="300"/>
      <c r="AB106" s="301">
        <f>IF(T106="","",COUNT($U$96:$AA$96)-AC106)</f>
        <v>7</v>
      </c>
      <c r="AC106" s="302">
        <f>IF(T106="","",AH106+AI106)</f>
        <v>0</v>
      </c>
      <c r="AD106" s="302">
        <f t="shared" ref="AD106:AD108" si="76">IF(T106="","",COUNTIF(U106:AA106,"休"))</f>
        <v>1</v>
      </c>
      <c r="AE106" s="303">
        <f>IF(AB106&lt;1,"対象外",IF(T106="","",IFERROR(ROUND(AD106/AB106,3),"")))</f>
        <v>0.14299999999999999</v>
      </c>
      <c r="AF106" s="384"/>
      <c r="AG106" s="304"/>
      <c r="AH106" s="290">
        <f t="shared" si="55"/>
        <v>0</v>
      </c>
      <c r="AI106" s="290">
        <f t="shared" si="56"/>
        <v>0</v>
      </c>
    </row>
    <row r="107" spans="1:35" ht="14.25" customHeight="1" x14ac:dyDescent="0.15">
      <c r="A107" s="250"/>
      <c r="B107" s="250"/>
      <c r="C107" s="281" t="s">
        <v>224</v>
      </c>
      <c r="D107" s="282" t="s">
        <v>229</v>
      </c>
      <c r="E107" s="283" t="s">
        <v>229</v>
      </c>
      <c r="F107" s="283" t="s">
        <v>229</v>
      </c>
      <c r="G107" s="283" t="s">
        <v>229</v>
      </c>
      <c r="H107" s="283" t="s">
        <v>229</v>
      </c>
      <c r="I107" s="283" t="s">
        <v>229</v>
      </c>
      <c r="J107" s="284" t="s">
        <v>229</v>
      </c>
      <c r="K107" s="282">
        <f t="shared" ref="K107:K108" si="77">IF(C107="","",COUNT($D$96:$J$96)-L107)</f>
        <v>0</v>
      </c>
      <c r="L107" s="306">
        <f>IF(C107="","",Q107+R107)</f>
        <v>7</v>
      </c>
      <c r="M107" s="306">
        <f t="shared" si="75"/>
        <v>0</v>
      </c>
      <c r="N107" s="307" t="str">
        <f t="shared" ref="N107:N108" si="78">IF(K107&lt;1,"対象外",IF(C107="","",IFERROR(ROUND(M107/K107,3),"")))</f>
        <v>対象外</v>
      </c>
      <c r="O107" s="384"/>
      <c r="P107" s="252"/>
      <c r="Q107" s="252">
        <f t="shared" si="52"/>
        <v>7</v>
      </c>
      <c r="R107" s="252">
        <f t="shared" si="53"/>
        <v>0</v>
      </c>
      <c r="S107" s="250"/>
      <c r="T107" s="281" t="s">
        <v>224</v>
      </c>
      <c r="U107" s="282"/>
      <c r="V107" s="283" t="s">
        <v>101</v>
      </c>
      <c r="W107" s="283" t="s">
        <v>229</v>
      </c>
      <c r="X107" s="283" t="s">
        <v>229</v>
      </c>
      <c r="Y107" s="283" t="s">
        <v>229</v>
      </c>
      <c r="Z107" s="283" t="s">
        <v>229</v>
      </c>
      <c r="AA107" s="284" t="s">
        <v>229</v>
      </c>
      <c r="AB107" s="282">
        <f>IF(T107="","",COUNT($U$96:$AA$96)-AC107)</f>
        <v>2</v>
      </c>
      <c r="AC107" s="306">
        <f>IF(T107="","",AH107+AI107)</f>
        <v>5</v>
      </c>
      <c r="AD107" s="306">
        <f t="shared" si="76"/>
        <v>0</v>
      </c>
      <c r="AE107" s="307">
        <f>IF(AB107&lt;1,"対象外",IF(T107="","",IFERROR(ROUND(AD107/AB107,3),"")))</f>
        <v>0</v>
      </c>
      <c r="AF107" s="384"/>
      <c r="AG107" s="304"/>
      <c r="AH107" s="290">
        <f t="shared" si="55"/>
        <v>5</v>
      </c>
      <c r="AI107" s="290">
        <f t="shared" si="56"/>
        <v>0</v>
      </c>
    </row>
    <row r="108" spans="1:35" ht="14.25" customHeight="1" x14ac:dyDescent="0.15">
      <c r="A108" s="250"/>
      <c r="B108" s="250"/>
      <c r="C108" s="281" t="s">
        <v>225</v>
      </c>
      <c r="D108" s="282" t="s">
        <v>229</v>
      </c>
      <c r="E108" s="283" t="s">
        <v>229</v>
      </c>
      <c r="F108" s="283" t="s">
        <v>229</v>
      </c>
      <c r="G108" s="283" t="s">
        <v>229</v>
      </c>
      <c r="H108" s="283" t="s">
        <v>229</v>
      </c>
      <c r="I108" s="283" t="s">
        <v>229</v>
      </c>
      <c r="J108" s="284" t="s">
        <v>229</v>
      </c>
      <c r="K108" s="285">
        <f t="shared" si="77"/>
        <v>0</v>
      </c>
      <c r="L108" s="306">
        <f t="shared" si="74"/>
        <v>7</v>
      </c>
      <c r="M108" s="306">
        <f t="shared" si="75"/>
        <v>0</v>
      </c>
      <c r="N108" s="288" t="str">
        <f t="shared" si="78"/>
        <v>対象外</v>
      </c>
      <c r="O108" s="384"/>
      <c r="P108" s="252"/>
      <c r="Q108" s="252">
        <f t="shared" si="52"/>
        <v>7</v>
      </c>
      <c r="R108" s="252">
        <f t="shared" si="53"/>
        <v>0</v>
      </c>
      <c r="S108" s="250"/>
      <c r="T108" s="281" t="s">
        <v>225</v>
      </c>
      <c r="U108" s="282" t="s">
        <v>83</v>
      </c>
      <c r="V108" s="283" t="s">
        <v>101</v>
      </c>
      <c r="W108" s="283" t="s">
        <v>229</v>
      </c>
      <c r="X108" s="283" t="s">
        <v>229</v>
      </c>
      <c r="Y108" s="283" t="s">
        <v>229</v>
      </c>
      <c r="Z108" s="283" t="s">
        <v>229</v>
      </c>
      <c r="AA108" s="284" t="s">
        <v>229</v>
      </c>
      <c r="AB108" s="282">
        <f>IF(T108="","",COUNT($U$96:$AA$96)-AC108)</f>
        <v>2</v>
      </c>
      <c r="AC108" s="306">
        <f>IF(T108="","",AH108+AI108)</f>
        <v>5</v>
      </c>
      <c r="AD108" s="306">
        <f t="shared" si="76"/>
        <v>1</v>
      </c>
      <c r="AE108" s="307">
        <f>IF(AB108&lt;1,"対象外",IF(T108="","",IFERROR(ROUND(AD108/AB108,3),"")))</f>
        <v>0.5</v>
      </c>
      <c r="AF108" s="384"/>
      <c r="AG108" s="304"/>
      <c r="AH108" s="290">
        <f t="shared" si="55"/>
        <v>5</v>
      </c>
      <c r="AI108" s="290">
        <f t="shared" si="56"/>
        <v>0</v>
      </c>
    </row>
    <row r="109" spans="1:35" ht="14.25" customHeight="1" x14ac:dyDescent="0.15">
      <c r="A109" s="250"/>
      <c r="B109" s="250"/>
      <c r="C109" s="379" t="s">
        <v>79</v>
      </c>
      <c r="D109" s="381"/>
      <c r="E109" s="371"/>
      <c r="F109" s="371"/>
      <c r="G109" s="371"/>
      <c r="H109" s="371"/>
      <c r="I109" s="371"/>
      <c r="J109" s="398"/>
      <c r="K109" s="373"/>
      <c r="L109" s="374"/>
      <c r="M109" s="374"/>
      <c r="N109" s="375"/>
      <c r="O109" s="384"/>
      <c r="P109" s="252"/>
      <c r="Q109" s="252">
        <f t="shared" si="52"/>
        <v>0</v>
      </c>
      <c r="R109" s="252">
        <f t="shared" si="53"/>
        <v>0</v>
      </c>
      <c r="S109" s="250"/>
      <c r="T109" s="379" t="s">
        <v>79</v>
      </c>
      <c r="U109" s="381"/>
      <c r="V109" s="371"/>
      <c r="W109" s="371"/>
      <c r="X109" s="371"/>
      <c r="Y109" s="371"/>
      <c r="Z109" s="371"/>
      <c r="AA109" s="398"/>
      <c r="AB109" s="373"/>
      <c r="AC109" s="374"/>
      <c r="AD109" s="374"/>
      <c r="AE109" s="375"/>
      <c r="AF109" s="384"/>
      <c r="AG109" s="250"/>
      <c r="AH109" s="290">
        <f t="shared" si="55"/>
        <v>0</v>
      </c>
      <c r="AI109" s="290">
        <f t="shared" si="56"/>
        <v>0</v>
      </c>
    </row>
    <row r="110" spans="1:35" ht="14.25" customHeight="1" x14ac:dyDescent="0.15">
      <c r="A110" s="250"/>
      <c r="B110" s="250"/>
      <c r="C110" s="380"/>
      <c r="D110" s="382"/>
      <c r="E110" s="372"/>
      <c r="F110" s="372"/>
      <c r="G110" s="372"/>
      <c r="H110" s="372"/>
      <c r="I110" s="372"/>
      <c r="J110" s="399"/>
      <c r="K110" s="376"/>
      <c r="L110" s="377"/>
      <c r="M110" s="377"/>
      <c r="N110" s="378"/>
      <c r="O110" s="384"/>
      <c r="P110" s="252"/>
      <c r="Q110" s="252" t="str">
        <f t="shared" si="52"/>
        <v/>
      </c>
      <c r="R110" s="252" t="str">
        <f t="shared" si="53"/>
        <v/>
      </c>
      <c r="S110" s="250"/>
      <c r="T110" s="380"/>
      <c r="U110" s="382"/>
      <c r="V110" s="372"/>
      <c r="W110" s="372"/>
      <c r="X110" s="372"/>
      <c r="Y110" s="372"/>
      <c r="Z110" s="372"/>
      <c r="AA110" s="399"/>
      <c r="AB110" s="376"/>
      <c r="AC110" s="377"/>
      <c r="AD110" s="377"/>
      <c r="AE110" s="378"/>
      <c r="AF110" s="384"/>
      <c r="AG110" s="250"/>
      <c r="AH110" s="290" t="str">
        <f t="shared" si="55"/>
        <v/>
      </c>
      <c r="AI110" s="290" t="str">
        <f t="shared" si="56"/>
        <v/>
      </c>
    </row>
    <row r="111" spans="1:35" ht="14.25" customHeight="1" x14ac:dyDescent="0.15">
      <c r="A111" s="250"/>
      <c r="B111" s="250"/>
      <c r="C111" s="291" t="s">
        <v>226</v>
      </c>
      <c r="D111" s="292" t="s">
        <v>229</v>
      </c>
      <c r="E111" s="293" t="s">
        <v>229</v>
      </c>
      <c r="F111" s="293" t="s">
        <v>229</v>
      </c>
      <c r="G111" s="293" t="s">
        <v>229</v>
      </c>
      <c r="H111" s="293" t="s">
        <v>229</v>
      </c>
      <c r="I111" s="293" t="s">
        <v>229</v>
      </c>
      <c r="J111" s="294" t="s">
        <v>229</v>
      </c>
      <c r="K111" s="292">
        <f>IF(C111="","",COUNT($D$96:$J$96)-L111)</f>
        <v>0</v>
      </c>
      <c r="L111" s="296">
        <f t="shared" ref="L111" si="79">IF(C111="","",Q111+R111)</f>
        <v>7</v>
      </c>
      <c r="M111" s="296">
        <f t="shared" ref="M111" si="80">IF(C111="","",COUNTIF(D111:J111,"休"))</f>
        <v>0</v>
      </c>
      <c r="N111" s="297" t="str">
        <f>IF(K111&lt;1,"対象外",IF(C111="","",IFERROR(ROUND(M111/K111,3),"")))</f>
        <v>対象外</v>
      </c>
      <c r="O111" s="385"/>
      <c r="P111" s="252" t="str">
        <f>IF(1&gt;P96,"対象外",IF(O98&gt;=0.285,"OK","NG"))</f>
        <v>OK</v>
      </c>
      <c r="Q111" s="252">
        <f t="shared" si="52"/>
        <v>7</v>
      </c>
      <c r="R111" s="252">
        <f t="shared" si="53"/>
        <v>0</v>
      </c>
      <c r="S111" s="250"/>
      <c r="T111" s="291" t="s">
        <v>226</v>
      </c>
      <c r="U111" s="292" t="s">
        <v>229</v>
      </c>
      <c r="V111" s="293" t="s">
        <v>229</v>
      </c>
      <c r="W111" s="293" t="s">
        <v>229</v>
      </c>
      <c r="X111" s="293" t="s">
        <v>229</v>
      </c>
      <c r="Y111" s="293" t="s">
        <v>229</v>
      </c>
      <c r="Z111" s="293" t="s">
        <v>229</v>
      </c>
      <c r="AA111" s="294" t="s">
        <v>229</v>
      </c>
      <c r="AB111" s="292">
        <f>IF(T111="","",COUNT($U$96:$AA$96)-AC111)</f>
        <v>0</v>
      </c>
      <c r="AC111" s="296">
        <f>IF(T111="","",AH111+AI111)</f>
        <v>7</v>
      </c>
      <c r="AD111" s="296">
        <f t="shared" ref="AD111" si="81">IF(T111="","",COUNTIF(U111:AA111,"休"))</f>
        <v>0</v>
      </c>
      <c r="AE111" s="297" t="str">
        <f>IF(AB111&lt;1,"対象外",IF(T111="","",IFERROR(ROUND(AD111/AB111,3),"")))</f>
        <v>対象外</v>
      </c>
      <c r="AF111" s="385"/>
      <c r="AG111" s="252" t="str">
        <f>IF(1&gt;AG96,"対象外",IF(AF98&gt;=0.285,"OK","NG"))</f>
        <v>NG</v>
      </c>
      <c r="AH111" s="290">
        <f t="shared" si="55"/>
        <v>7</v>
      </c>
      <c r="AI111" s="290">
        <f t="shared" si="56"/>
        <v>0</v>
      </c>
    </row>
    <row r="112" spans="1:35" ht="14.25" customHeight="1" x14ac:dyDescent="0.15">
      <c r="A112" s="250"/>
      <c r="B112" s="250"/>
      <c r="C112" s="252"/>
      <c r="D112" s="252"/>
      <c r="E112" s="252"/>
      <c r="F112" s="252"/>
      <c r="G112" s="252"/>
      <c r="H112" s="252"/>
      <c r="I112" s="311"/>
      <c r="J112" s="252"/>
      <c r="K112" s="250"/>
      <c r="L112" s="250"/>
      <c r="M112" s="250"/>
      <c r="N112" s="250"/>
      <c r="O112" s="250"/>
      <c r="P112" s="252"/>
      <c r="Q112" s="252" t="str">
        <f t="shared" si="52"/>
        <v/>
      </c>
      <c r="R112" s="252" t="str">
        <f t="shared" si="53"/>
        <v/>
      </c>
      <c r="S112" s="250"/>
      <c r="T112" s="252"/>
      <c r="U112" s="252"/>
      <c r="V112" s="252"/>
      <c r="W112" s="252"/>
      <c r="X112" s="252"/>
      <c r="Y112" s="252"/>
      <c r="Z112" s="311"/>
      <c r="AA112" s="252"/>
      <c r="AB112" s="250"/>
      <c r="AC112" s="250"/>
      <c r="AD112" s="250"/>
      <c r="AE112" s="250"/>
      <c r="AF112" s="250"/>
      <c r="AG112" s="250"/>
      <c r="AH112" s="290" t="str">
        <f t="shared" si="55"/>
        <v/>
      </c>
      <c r="AI112" s="290" t="str">
        <f t="shared" si="56"/>
        <v/>
      </c>
    </row>
    <row r="113" spans="1:35" ht="14.25" hidden="1" customHeight="1" x14ac:dyDescent="0.15">
      <c r="A113" s="250"/>
      <c r="B113" s="250"/>
      <c r="C113" s="250"/>
      <c r="D113" s="250"/>
      <c r="E113" s="250"/>
      <c r="F113" s="250"/>
      <c r="G113" s="250"/>
      <c r="H113" s="250"/>
      <c r="I113" s="250"/>
      <c r="J113" s="250"/>
      <c r="K113" s="250"/>
      <c r="L113" s="250"/>
      <c r="M113" s="250"/>
      <c r="N113" s="250"/>
      <c r="O113" s="250"/>
      <c r="P113" s="252"/>
      <c r="Q113" s="252" t="str">
        <f t="shared" si="52"/>
        <v/>
      </c>
      <c r="R113" s="252" t="str">
        <f t="shared" si="53"/>
        <v/>
      </c>
      <c r="S113" s="250"/>
      <c r="T113" s="250"/>
      <c r="U113" s="250"/>
      <c r="V113" s="250"/>
      <c r="W113" s="250"/>
      <c r="X113" s="250"/>
      <c r="Y113" s="250"/>
      <c r="Z113" s="250"/>
      <c r="AA113" s="250"/>
      <c r="AB113" s="250"/>
      <c r="AC113" s="250"/>
      <c r="AD113" s="250"/>
      <c r="AE113" s="250"/>
      <c r="AF113" s="250"/>
      <c r="AG113" s="250"/>
      <c r="AH113" s="290" t="str">
        <f t="shared" si="55"/>
        <v/>
      </c>
      <c r="AI113" s="290" t="str">
        <f t="shared" si="56"/>
        <v/>
      </c>
    </row>
    <row r="114" spans="1:35" ht="14.25" hidden="1" customHeight="1" x14ac:dyDescent="0.15">
      <c r="A114" s="250"/>
      <c r="B114" s="250"/>
      <c r="C114" s="250"/>
      <c r="D114" s="266">
        <f>YEAR(J94+1)</f>
        <v>2025</v>
      </c>
      <c r="E114" s="266">
        <f>MONTH(J94+1)</f>
        <v>12</v>
      </c>
      <c r="F114" s="266">
        <f>DAY(J94+1)</f>
        <v>8</v>
      </c>
      <c r="G114" s="266"/>
      <c r="H114" s="266"/>
      <c r="I114" s="266"/>
      <c r="J114" s="266"/>
      <c r="K114" s="250"/>
      <c r="L114" s="250"/>
      <c r="M114" s="250"/>
      <c r="N114" s="250"/>
      <c r="O114" s="250"/>
      <c r="P114" s="252"/>
      <c r="Q114" s="252" t="str">
        <f t="shared" si="52"/>
        <v/>
      </c>
      <c r="R114" s="252" t="str">
        <f t="shared" si="53"/>
        <v/>
      </c>
      <c r="S114" s="250"/>
      <c r="T114" s="250"/>
      <c r="U114" s="266">
        <f>YEAR(AA94+1)</f>
        <v>2026</v>
      </c>
      <c r="V114" s="266">
        <f>MONTH(AA94+1)</f>
        <v>1</v>
      </c>
      <c r="W114" s="266">
        <f>DAY(AA94+1)</f>
        <v>19</v>
      </c>
      <c r="X114" s="266"/>
      <c r="Y114" s="266"/>
      <c r="Z114" s="266"/>
      <c r="AA114" s="266"/>
      <c r="AB114" s="250"/>
      <c r="AC114" s="250"/>
      <c r="AD114" s="250"/>
      <c r="AE114" s="250"/>
      <c r="AF114" s="250"/>
      <c r="AG114" s="250"/>
      <c r="AH114" s="290" t="str">
        <f t="shared" si="55"/>
        <v/>
      </c>
      <c r="AI114" s="290" t="str">
        <f t="shared" si="56"/>
        <v/>
      </c>
    </row>
    <row r="115" spans="1:35" ht="14.25" hidden="1" customHeight="1" x14ac:dyDescent="0.15">
      <c r="A115" s="250"/>
      <c r="B115" s="250"/>
      <c r="C115" s="250"/>
      <c r="D115" s="267">
        <f>J94+1</f>
        <v>45999</v>
      </c>
      <c r="E115" s="267">
        <f>D115+1</f>
        <v>46000</v>
      </c>
      <c r="F115" s="267">
        <f t="shared" ref="F115:J115" si="82">E115+1</f>
        <v>46001</v>
      </c>
      <c r="G115" s="267">
        <f t="shared" si="82"/>
        <v>46002</v>
      </c>
      <c r="H115" s="267">
        <f t="shared" si="82"/>
        <v>46003</v>
      </c>
      <c r="I115" s="267">
        <f t="shared" si="82"/>
        <v>46004</v>
      </c>
      <c r="J115" s="267">
        <f t="shared" si="82"/>
        <v>46005</v>
      </c>
      <c r="K115" s="250"/>
      <c r="L115" s="250"/>
      <c r="M115" s="250"/>
      <c r="N115" s="250"/>
      <c r="O115" s="250"/>
      <c r="P115" s="252"/>
      <c r="Q115" s="252" t="str">
        <f t="shared" si="52"/>
        <v/>
      </c>
      <c r="R115" s="252" t="str">
        <f t="shared" si="53"/>
        <v/>
      </c>
      <c r="S115" s="250"/>
      <c r="T115" s="250"/>
      <c r="U115" s="267">
        <f>AA94+1</f>
        <v>46041</v>
      </c>
      <c r="V115" s="267">
        <f t="shared" ref="V115:AA115" si="83">U115+1</f>
        <v>46042</v>
      </c>
      <c r="W115" s="267">
        <f t="shared" si="83"/>
        <v>46043</v>
      </c>
      <c r="X115" s="267">
        <f t="shared" si="83"/>
        <v>46044</v>
      </c>
      <c r="Y115" s="267">
        <f t="shared" si="83"/>
        <v>46045</v>
      </c>
      <c r="Z115" s="267">
        <f t="shared" si="83"/>
        <v>46046</v>
      </c>
      <c r="AA115" s="267">
        <f t="shared" si="83"/>
        <v>46047</v>
      </c>
      <c r="AB115" s="250"/>
      <c r="AC115" s="250"/>
      <c r="AD115" s="250"/>
      <c r="AE115" s="250"/>
      <c r="AF115" s="250"/>
      <c r="AG115" s="250"/>
      <c r="AH115" s="290" t="str">
        <f t="shared" si="55"/>
        <v/>
      </c>
      <c r="AI115" s="290" t="str">
        <f t="shared" si="56"/>
        <v/>
      </c>
    </row>
    <row r="116" spans="1:35" ht="14.25" customHeight="1" x14ac:dyDescent="0.15">
      <c r="A116" s="250"/>
      <c r="B116" s="250"/>
      <c r="C116" s="268" t="s">
        <v>141</v>
      </c>
      <c r="D116" s="270">
        <f>DATE($D114,$E114,1)</f>
        <v>45992</v>
      </c>
      <c r="E116" s="271"/>
      <c r="F116" s="271"/>
      <c r="G116" s="271"/>
      <c r="H116" s="271"/>
      <c r="I116" s="271"/>
      <c r="J116" s="271"/>
      <c r="K116" s="391" t="s">
        <v>80</v>
      </c>
      <c r="L116" s="393" t="s">
        <v>219</v>
      </c>
      <c r="M116" s="395" t="s">
        <v>220</v>
      </c>
      <c r="N116" s="395" t="s">
        <v>74</v>
      </c>
      <c r="O116" s="396" t="s">
        <v>221</v>
      </c>
      <c r="P116" s="252"/>
      <c r="Q116" s="252">
        <f t="shared" si="52"/>
        <v>0</v>
      </c>
      <c r="R116" s="252">
        <f t="shared" si="53"/>
        <v>0</v>
      </c>
      <c r="S116" s="250"/>
      <c r="T116" s="268" t="s">
        <v>141</v>
      </c>
      <c r="U116" s="270">
        <f>DATE($U114,$V114,1)</f>
        <v>46023</v>
      </c>
      <c r="V116" s="271"/>
      <c r="W116" s="271"/>
      <c r="X116" s="271"/>
      <c r="Y116" s="271"/>
      <c r="Z116" s="271"/>
      <c r="AA116" s="271"/>
      <c r="AB116" s="391" t="s">
        <v>80</v>
      </c>
      <c r="AC116" s="393" t="s">
        <v>219</v>
      </c>
      <c r="AD116" s="395" t="s">
        <v>220</v>
      </c>
      <c r="AE116" s="395" t="s">
        <v>74</v>
      </c>
      <c r="AF116" s="396" t="s">
        <v>221</v>
      </c>
      <c r="AG116" s="252"/>
      <c r="AH116" s="290">
        <f t="shared" si="55"/>
        <v>0</v>
      </c>
      <c r="AI116" s="290">
        <f t="shared" si="56"/>
        <v>0</v>
      </c>
    </row>
    <row r="117" spans="1:35" ht="14.25" customHeight="1" x14ac:dyDescent="0.15">
      <c r="A117" s="250"/>
      <c r="B117" s="250"/>
      <c r="C117" s="272" t="s">
        <v>222</v>
      </c>
      <c r="D117" s="273">
        <f>IF(J94&lt;$H$6,J96+1,"")</f>
        <v>45999</v>
      </c>
      <c r="E117" s="274">
        <f t="shared" ref="E117:J117" si="84">IF(D115&lt;$H$6,D117+1,"")</f>
        <v>46000</v>
      </c>
      <c r="F117" s="274">
        <f t="shared" si="84"/>
        <v>46001</v>
      </c>
      <c r="G117" s="274">
        <f t="shared" si="84"/>
        <v>46002</v>
      </c>
      <c r="H117" s="274">
        <f t="shared" si="84"/>
        <v>46003</v>
      </c>
      <c r="I117" s="274">
        <f t="shared" si="84"/>
        <v>46004</v>
      </c>
      <c r="J117" s="274">
        <f t="shared" si="84"/>
        <v>46005</v>
      </c>
      <c r="K117" s="392"/>
      <c r="L117" s="394"/>
      <c r="M117" s="388"/>
      <c r="N117" s="388"/>
      <c r="O117" s="397"/>
      <c r="P117" s="310">
        <f>COUNT(D117:J117)</f>
        <v>7</v>
      </c>
      <c r="Q117" s="252">
        <f t="shared" si="52"/>
        <v>0</v>
      </c>
      <c r="R117" s="252">
        <f t="shared" si="53"/>
        <v>0</v>
      </c>
      <c r="S117" s="250"/>
      <c r="T117" s="272" t="s">
        <v>222</v>
      </c>
      <c r="U117" s="273">
        <f>IF(AA94&lt;$H$6,AA96+1,"")</f>
        <v>46041</v>
      </c>
      <c r="V117" s="274">
        <f t="shared" ref="V117:Z117" si="85">IF(U115&lt;$H$6,U117+1,"")</f>
        <v>46042</v>
      </c>
      <c r="W117" s="274">
        <f t="shared" si="85"/>
        <v>46043</v>
      </c>
      <c r="X117" s="274">
        <f t="shared" si="85"/>
        <v>46044</v>
      </c>
      <c r="Y117" s="274">
        <f t="shared" si="85"/>
        <v>46045</v>
      </c>
      <c r="Z117" s="274" t="str">
        <f t="shared" si="85"/>
        <v/>
      </c>
      <c r="AA117" s="274" t="str">
        <f>IF(Z115&lt;$H$6,Z117+1,"")</f>
        <v/>
      </c>
      <c r="AB117" s="392"/>
      <c r="AC117" s="394"/>
      <c r="AD117" s="388"/>
      <c r="AE117" s="388"/>
      <c r="AF117" s="397"/>
      <c r="AG117" s="277">
        <f t="shared" ref="AG117" si="86">COUNT(U117:AA117)</f>
        <v>5</v>
      </c>
      <c r="AH117" s="290">
        <f t="shared" si="55"/>
        <v>0</v>
      </c>
      <c r="AI117" s="290">
        <f t="shared" si="56"/>
        <v>0</v>
      </c>
    </row>
    <row r="118" spans="1:35" ht="14.25" customHeight="1" x14ac:dyDescent="0.15">
      <c r="A118" s="250"/>
      <c r="B118" s="250"/>
      <c r="C118" s="272" t="s">
        <v>65</v>
      </c>
      <c r="D118" s="279" t="str">
        <f>IF(D117="","","月")</f>
        <v>月</v>
      </c>
      <c r="E118" s="279" t="str">
        <f>IF(E117="","","火")</f>
        <v>火</v>
      </c>
      <c r="F118" s="279" t="str">
        <f>IF(F117="","","水")</f>
        <v>水</v>
      </c>
      <c r="G118" s="279" t="str">
        <f>IF(G117="","","木")</f>
        <v>木</v>
      </c>
      <c r="H118" s="279" t="str">
        <f>IF(H117="","","金")</f>
        <v>金</v>
      </c>
      <c r="I118" s="279" t="str">
        <f>IF(I117="","","土")</f>
        <v>土</v>
      </c>
      <c r="J118" s="279" t="str">
        <f>IF(J117="","","日")</f>
        <v>日</v>
      </c>
      <c r="K118" s="392"/>
      <c r="L118" s="394"/>
      <c r="M118" s="388"/>
      <c r="N118" s="388"/>
      <c r="O118" s="397"/>
      <c r="P118" s="252"/>
      <c r="Q118" s="252">
        <f t="shared" si="52"/>
        <v>0</v>
      </c>
      <c r="R118" s="252">
        <f t="shared" si="53"/>
        <v>0</v>
      </c>
      <c r="S118" s="250"/>
      <c r="T118" s="272" t="s">
        <v>65</v>
      </c>
      <c r="U118" s="279" t="str">
        <f>IF(U117="","","月")</f>
        <v>月</v>
      </c>
      <c r="V118" s="279" t="str">
        <f>IF(V117="","","火")</f>
        <v>火</v>
      </c>
      <c r="W118" s="279" t="str">
        <f>IF(W117="","","水")</f>
        <v>水</v>
      </c>
      <c r="X118" s="279" t="str">
        <f>IF(X117="","","木")</f>
        <v>木</v>
      </c>
      <c r="Y118" s="279" t="str">
        <f>IF(Y117="","","金")</f>
        <v>金</v>
      </c>
      <c r="Z118" s="279" t="str">
        <f>IF(Z117="","","土")</f>
        <v/>
      </c>
      <c r="AA118" s="279" t="str">
        <f>IF(AA117="","","日")</f>
        <v/>
      </c>
      <c r="AB118" s="392"/>
      <c r="AC118" s="394"/>
      <c r="AD118" s="388"/>
      <c r="AE118" s="388"/>
      <c r="AF118" s="397"/>
      <c r="AG118" s="250"/>
      <c r="AH118" s="290">
        <f t="shared" si="55"/>
        <v>0</v>
      </c>
      <c r="AI118" s="290">
        <f t="shared" si="56"/>
        <v>0</v>
      </c>
    </row>
    <row r="119" spans="1:35" ht="14.25" customHeight="1" x14ac:dyDescent="0.15">
      <c r="A119" s="250"/>
      <c r="B119" s="250"/>
      <c r="C119" s="379" t="s">
        <v>76</v>
      </c>
      <c r="D119" s="381"/>
      <c r="E119" s="371"/>
      <c r="F119" s="371"/>
      <c r="G119" s="371"/>
      <c r="H119" s="371"/>
      <c r="I119" s="371"/>
      <c r="J119" s="398"/>
      <c r="K119" s="373"/>
      <c r="L119" s="374"/>
      <c r="M119" s="374"/>
      <c r="N119" s="375"/>
      <c r="O119" s="383">
        <f>ROUND(AVERAGE(N121:N132),3)</f>
        <v>0.32900000000000001</v>
      </c>
      <c r="P119" s="252"/>
      <c r="Q119" s="252">
        <f t="shared" si="52"/>
        <v>0</v>
      </c>
      <c r="R119" s="252">
        <f t="shared" si="53"/>
        <v>0</v>
      </c>
      <c r="S119" s="250"/>
      <c r="T119" s="379" t="s">
        <v>76</v>
      </c>
      <c r="U119" s="381"/>
      <c r="V119" s="371"/>
      <c r="W119" s="371"/>
      <c r="X119" s="371"/>
      <c r="Y119" s="371"/>
      <c r="Z119" s="371"/>
      <c r="AA119" s="398"/>
      <c r="AB119" s="373"/>
      <c r="AC119" s="374"/>
      <c r="AD119" s="374"/>
      <c r="AE119" s="375"/>
      <c r="AF119" s="383">
        <f>ROUND(AVERAGE(AE121:AE132),3)</f>
        <v>0.35</v>
      </c>
      <c r="AG119" s="250"/>
      <c r="AH119" s="290">
        <f t="shared" si="55"/>
        <v>0</v>
      </c>
      <c r="AI119" s="290">
        <f t="shared" si="56"/>
        <v>0</v>
      </c>
    </row>
    <row r="120" spans="1:35" ht="14.25" customHeight="1" x14ac:dyDescent="0.15">
      <c r="A120" s="250"/>
      <c r="B120" s="250"/>
      <c r="C120" s="380"/>
      <c r="D120" s="382"/>
      <c r="E120" s="372"/>
      <c r="F120" s="372"/>
      <c r="G120" s="372"/>
      <c r="H120" s="372"/>
      <c r="I120" s="372"/>
      <c r="J120" s="399"/>
      <c r="K120" s="376"/>
      <c r="L120" s="377"/>
      <c r="M120" s="377"/>
      <c r="N120" s="378"/>
      <c r="O120" s="384"/>
      <c r="P120" s="252"/>
      <c r="Q120" s="252" t="str">
        <f t="shared" si="52"/>
        <v/>
      </c>
      <c r="R120" s="252" t="str">
        <f t="shared" si="53"/>
        <v/>
      </c>
      <c r="S120" s="250"/>
      <c r="T120" s="380"/>
      <c r="U120" s="382"/>
      <c r="V120" s="372"/>
      <c r="W120" s="372"/>
      <c r="X120" s="372"/>
      <c r="Y120" s="372"/>
      <c r="Z120" s="372"/>
      <c r="AA120" s="399"/>
      <c r="AB120" s="376"/>
      <c r="AC120" s="377"/>
      <c r="AD120" s="377"/>
      <c r="AE120" s="378"/>
      <c r="AF120" s="384"/>
      <c r="AG120" s="250"/>
      <c r="AH120" s="290" t="str">
        <f t="shared" si="55"/>
        <v/>
      </c>
      <c r="AI120" s="290" t="str">
        <f t="shared" si="56"/>
        <v/>
      </c>
    </row>
    <row r="121" spans="1:35" ht="14.25" customHeight="1" x14ac:dyDescent="0.15">
      <c r="A121" s="250"/>
      <c r="B121" s="250"/>
      <c r="C121" s="281" t="s">
        <v>223</v>
      </c>
      <c r="D121" s="282" t="s">
        <v>83</v>
      </c>
      <c r="E121" s="283"/>
      <c r="F121" s="283"/>
      <c r="G121" s="283"/>
      <c r="H121" s="283" t="s">
        <v>83</v>
      </c>
      <c r="I121" s="283"/>
      <c r="J121" s="284"/>
      <c r="K121" s="285">
        <f>IF(C121="","",COUNT($D$117:$J$117)-L121)</f>
        <v>7</v>
      </c>
      <c r="L121" s="286">
        <f>IF(C121="","",Q121+R121)</f>
        <v>0</v>
      </c>
      <c r="M121" s="287">
        <f>IF(C121="","",COUNTIF(D121:J121,"休"))</f>
        <v>2</v>
      </c>
      <c r="N121" s="288">
        <f>IF(K121&lt;1,"対象外",IF(C121="","",IFERROR(ROUND(M121/K121,3),"")))</f>
        <v>0.28599999999999998</v>
      </c>
      <c r="O121" s="384"/>
      <c r="P121" s="252"/>
      <c r="Q121" s="252">
        <f t="shared" si="52"/>
        <v>0</v>
      </c>
      <c r="R121" s="252">
        <f t="shared" si="53"/>
        <v>0</v>
      </c>
      <c r="S121" s="250"/>
      <c r="T121" s="281" t="s">
        <v>223</v>
      </c>
      <c r="U121" s="282" t="s">
        <v>83</v>
      </c>
      <c r="V121" s="283"/>
      <c r="W121" s="283" t="s">
        <v>83</v>
      </c>
      <c r="X121" s="283"/>
      <c r="Y121" s="283" t="s">
        <v>101</v>
      </c>
      <c r="Z121" s="283"/>
      <c r="AA121" s="284"/>
      <c r="AB121" s="285">
        <f>IF(T121="","",COUNT($U$117:$AA$117)-AC121)</f>
        <v>5</v>
      </c>
      <c r="AC121" s="286">
        <f>IF(T121="","",AH121+AI121)</f>
        <v>0</v>
      </c>
      <c r="AD121" s="287">
        <f>IF(T121="","",COUNTIF(U121:AA121,"休"))</f>
        <v>2</v>
      </c>
      <c r="AE121" s="288">
        <f>IF(AB121&lt;1,"対象外",IF(T121="","",IFERROR(ROUND(AD121/AB121,3),"")))</f>
        <v>0.4</v>
      </c>
      <c r="AF121" s="384"/>
      <c r="AG121" s="289"/>
      <c r="AH121" s="290">
        <f t="shared" si="55"/>
        <v>0</v>
      </c>
      <c r="AI121" s="290">
        <f t="shared" si="56"/>
        <v>0</v>
      </c>
    </row>
    <row r="122" spans="1:35" ht="14.25" customHeight="1" x14ac:dyDescent="0.15">
      <c r="A122" s="250"/>
      <c r="B122" s="250"/>
      <c r="C122" s="281" t="s">
        <v>224</v>
      </c>
      <c r="D122" s="282"/>
      <c r="E122" s="283" t="s">
        <v>83</v>
      </c>
      <c r="F122" s="283"/>
      <c r="G122" s="283"/>
      <c r="H122" s="283" t="s">
        <v>83</v>
      </c>
      <c r="I122" s="283"/>
      <c r="J122" s="284"/>
      <c r="K122" s="285">
        <f>IF(C122="","",COUNT($D$117:$J$117)-L122)</f>
        <v>7</v>
      </c>
      <c r="L122" s="286">
        <f t="shared" ref="L122:L124" si="87">IF(C122="","",Q122+R122)</f>
        <v>0</v>
      </c>
      <c r="M122" s="287">
        <f t="shared" ref="M122:M124" si="88">IF(C122="","",COUNTIF(D122:J122,"休"))</f>
        <v>2</v>
      </c>
      <c r="N122" s="288">
        <f t="shared" ref="N122:N124" si="89">IF(K122&lt;1,"対象外",IF(C122="","",IFERROR(ROUND(M122/K122,3),"")))</f>
        <v>0.28599999999999998</v>
      </c>
      <c r="O122" s="384"/>
      <c r="P122" s="252"/>
      <c r="Q122" s="252">
        <f t="shared" si="52"/>
        <v>0</v>
      </c>
      <c r="R122" s="252">
        <f t="shared" si="53"/>
        <v>0</v>
      </c>
      <c r="S122" s="250"/>
      <c r="T122" s="281" t="s">
        <v>224</v>
      </c>
      <c r="U122" s="282"/>
      <c r="V122" s="283" t="s">
        <v>83</v>
      </c>
      <c r="W122" s="283" t="s">
        <v>83</v>
      </c>
      <c r="X122" s="283"/>
      <c r="Y122" s="283" t="s">
        <v>101</v>
      </c>
      <c r="Z122" s="283"/>
      <c r="AA122" s="284"/>
      <c r="AB122" s="285">
        <f>IF(T122="","",COUNT($U$117:$AA$117)-AC122)</f>
        <v>5</v>
      </c>
      <c r="AC122" s="286">
        <f>IF(T122="","",AH122+AI122)</f>
        <v>0</v>
      </c>
      <c r="AD122" s="287">
        <f t="shared" ref="AD122:AD124" si="90">IF(T122="","",COUNTIF(U122:AA122,"休"))</f>
        <v>2</v>
      </c>
      <c r="AE122" s="288">
        <f>IF(AB122&lt;1,"対象外",IF(T122="","",IFERROR(ROUND(AD122/AB122,3),"")))</f>
        <v>0.4</v>
      </c>
      <c r="AF122" s="384"/>
      <c r="AG122" s="250"/>
      <c r="AH122" s="290">
        <f t="shared" si="55"/>
        <v>0</v>
      </c>
      <c r="AI122" s="290">
        <f t="shared" si="56"/>
        <v>0</v>
      </c>
    </row>
    <row r="123" spans="1:35" ht="14.25" customHeight="1" x14ac:dyDescent="0.15">
      <c r="A123" s="250"/>
      <c r="B123" s="250"/>
      <c r="C123" s="281" t="s">
        <v>225</v>
      </c>
      <c r="D123" s="282"/>
      <c r="E123" s="283"/>
      <c r="F123" s="283" t="s">
        <v>83</v>
      </c>
      <c r="G123" s="283"/>
      <c r="H123" s="283"/>
      <c r="I123" s="283"/>
      <c r="J123" s="284" t="s">
        <v>83</v>
      </c>
      <c r="K123" s="285">
        <f>IF(C123="","",COUNT($D$117:$J$117)-L123)</f>
        <v>7</v>
      </c>
      <c r="L123" s="286">
        <f t="shared" si="87"/>
        <v>0</v>
      </c>
      <c r="M123" s="287">
        <f t="shared" si="88"/>
        <v>2</v>
      </c>
      <c r="N123" s="288">
        <f t="shared" si="89"/>
        <v>0.28599999999999998</v>
      </c>
      <c r="O123" s="384"/>
      <c r="P123" s="252"/>
      <c r="Q123" s="252">
        <f t="shared" si="52"/>
        <v>0</v>
      </c>
      <c r="R123" s="252">
        <f t="shared" si="53"/>
        <v>0</v>
      </c>
      <c r="S123" s="250"/>
      <c r="T123" s="281" t="s">
        <v>225</v>
      </c>
      <c r="U123" s="282" t="s">
        <v>229</v>
      </c>
      <c r="V123" s="283" t="s">
        <v>229</v>
      </c>
      <c r="W123" s="283" t="s">
        <v>229</v>
      </c>
      <c r="X123" s="283" t="s">
        <v>229</v>
      </c>
      <c r="Y123" s="283" t="s">
        <v>229</v>
      </c>
      <c r="Z123" s="283"/>
      <c r="AA123" s="284"/>
      <c r="AB123" s="285">
        <f>IF(T123="","",COUNT($U$117:$AA$117)-AC123)</f>
        <v>0</v>
      </c>
      <c r="AC123" s="286">
        <f>IF(T123="","",AH123+AI123)</f>
        <v>5</v>
      </c>
      <c r="AD123" s="287">
        <f t="shared" si="90"/>
        <v>0</v>
      </c>
      <c r="AE123" s="288" t="str">
        <f>IF(AB123&lt;1,"対象外",IF(T123="","",IFERROR(ROUND(AD123/AB123,3),"")))</f>
        <v>対象外</v>
      </c>
      <c r="AF123" s="384"/>
      <c r="AG123" s="289"/>
      <c r="AH123" s="290">
        <f t="shared" si="55"/>
        <v>5</v>
      </c>
      <c r="AI123" s="290">
        <f t="shared" si="56"/>
        <v>0</v>
      </c>
    </row>
    <row r="124" spans="1:35" ht="14.25" customHeight="1" x14ac:dyDescent="0.15">
      <c r="A124" s="250"/>
      <c r="B124" s="250"/>
      <c r="C124" s="291" t="s">
        <v>226</v>
      </c>
      <c r="D124" s="292"/>
      <c r="E124" s="293"/>
      <c r="F124" s="293"/>
      <c r="G124" s="293" t="s">
        <v>83</v>
      </c>
      <c r="H124" s="293" t="s">
        <v>83</v>
      </c>
      <c r="I124" s="293"/>
      <c r="J124" s="294"/>
      <c r="K124" s="285">
        <f>IF(C124="","",COUNT($D$117:$J$117)-L124)</f>
        <v>7</v>
      </c>
      <c r="L124" s="295">
        <f t="shared" si="87"/>
        <v>0</v>
      </c>
      <c r="M124" s="296">
        <f t="shared" si="88"/>
        <v>2</v>
      </c>
      <c r="N124" s="288">
        <f t="shared" si="89"/>
        <v>0.28599999999999998</v>
      </c>
      <c r="O124" s="384"/>
      <c r="P124" s="252"/>
      <c r="Q124" s="252">
        <f t="shared" si="52"/>
        <v>0</v>
      </c>
      <c r="R124" s="252">
        <f t="shared" si="53"/>
        <v>0</v>
      </c>
      <c r="S124" s="250"/>
      <c r="T124" s="291" t="s">
        <v>226</v>
      </c>
      <c r="U124" s="292" t="s">
        <v>229</v>
      </c>
      <c r="V124" s="293" t="s">
        <v>229</v>
      </c>
      <c r="W124" s="293" t="s">
        <v>229</v>
      </c>
      <c r="X124" s="293" t="s">
        <v>229</v>
      </c>
      <c r="Y124" s="293" t="s">
        <v>229</v>
      </c>
      <c r="Z124" s="293"/>
      <c r="AA124" s="294"/>
      <c r="AB124" s="292">
        <f>IF(T124="","",COUNT($U$117:$AA$117)-AC124)</f>
        <v>0</v>
      </c>
      <c r="AC124" s="295">
        <f>IF(T124="","",AH124+AI124)</f>
        <v>5</v>
      </c>
      <c r="AD124" s="296">
        <f t="shared" si="90"/>
        <v>0</v>
      </c>
      <c r="AE124" s="297" t="str">
        <f>IF(AB124&lt;1,"対象外",IF(T124="","",IFERROR(ROUND(AD124/AB124,3),"")))</f>
        <v>対象外</v>
      </c>
      <c r="AF124" s="384"/>
      <c r="AG124" s="250"/>
      <c r="AH124" s="290">
        <f t="shared" si="55"/>
        <v>5</v>
      </c>
      <c r="AI124" s="290">
        <f t="shared" si="56"/>
        <v>0</v>
      </c>
    </row>
    <row r="125" spans="1:35" ht="14.25" customHeight="1" x14ac:dyDescent="0.15">
      <c r="A125" s="250"/>
      <c r="B125" s="250"/>
      <c r="C125" s="379" t="s">
        <v>78</v>
      </c>
      <c r="D125" s="381"/>
      <c r="E125" s="371"/>
      <c r="F125" s="371"/>
      <c r="G125" s="371"/>
      <c r="H125" s="371"/>
      <c r="I125" s="371"/>
      <c r="J125" s="398"/>
      <c r="K125" s="373"/>
      <c r="L125" s="374"/>
      <c r="M125" s="374"/>
      <c r="N125" s="375"/>
      <c r="O125" s="384"/>
      <c r="P125" s="252"/>
      <c r="Q125" s="252">
        <f t="shared" si="52"/>
        <v>0</v>
      </c>
      <c r="R125" s="252">
        <f t="shared" si="53"/>
        <v>0</v>
      </c>
      <c r="S125" s="250"/>
      <c r="T125" s="379" t="s">
        <v>78</v>
      </c>
      <c r="U125" s="381"/>
      <c r="V125" s="371"/>
      <c r="W125" s="371"/>
      <c r="X125" s="371"/>
      <c r="Y125" s="371"/>
      <c r="Z125" s="371"/>
      <c r="AA125" s="398"/>
      <c r="AB125" s="373"/>
      <c r="AC125" s="374"/>
      <c r="AD125" s="374"/>
      <c r="AE125" s="375"/>
      <c r="AF125" s="384"/>
      <c r="AG125" s="250"/>
      <c r="AH125" s="290">
        <f t="shared" si="55"/>
        <v>0</v>
      </c>
      <c r="AI125" s="290">
        <f t="shared" si="56"/>
        <v>0</v>
      </c>
    </row>
    <row r="126" spans="1:35" ht="14.25" customHeight="1" x14ac:dyDescent="0.15">
      <c r="A126" s="250"/>
      <c r="B126" s="250"/>
      <c r="C126" s="380"/>
      <c r="D126" s="382"/>
      <c r="E126" s="372"/>
      <c r="F126" s="372"/>
      <c r="G126" s="372"/>
      <c r="H126" s="372"/>
      <c r="I126" s="372"/>
      <c r="J126" s="399"/>
      <c r="K126" s="376"/>
      <c r="L126" s="377"/>
      <c r="M126" s="377"/>
      <c r="N126" s="378"/>
      <c r="O126" s="384"/>
      <c r="P126" s="252"/>
      <c r="Q126" s="252" t="str">
        <f t="shared" si="52"/>
        <v/>
      </c>
      <c r="R126" s="252" t="str">
        <f t="shared" si="53"/>
        <v/>
      </c>
      <c r="S126" s="250"/>
      <c r="T126" s="380"/>
      <c r="U126" s="382"/>
      <c r="V126" s="372"/>
      <c r="W126" s="372"/>
      <c r="X126" s="372"/>
      <c r="Y126" s="372"/>
      <c r="Z126" s="372"/>
      <c r="AA126" s="399"/>
      <c r="AB126" s="376"/>
      <c r="AC126" s="377"/>
      <c r="AD126" s="377"/>
      <c r="AE126" s="378"/>
      <c r="AF126" s="384"/>
      <c r="AG126" s="250"/>
      <c r="AH126" s="290" t="str">
        <f t="shared" si="55"/>
        <v/>
      </c>
      <c r="AI126" s="290" t="str">
        <f t="shared" si="56"/>
        <v/>
      </c>
    </row>
    <row r="127" spans="1:35" ht="14.25" customHeight="1" x14ac:dyDescent="0.15">
      <c r="A127" s="250"/>
      <c r="B127" s="250"/>
      <c r="C127" s="298" t="s">
        <v>223</v>
      </c>
      <c r="D127" s="285" t="s">
        <v>229</v>
      </c>
      <c r="E127" s="299" t="s">
        <v>229</v>
      </c>
      <c r="F127" s="299" t="s">
        <v>229</v>
      </c>
      <c r="G127" s="299" t="s">
        <v>229</v>
      </c>
      <c r="H127" s="299" t="s">
        <v>229</v>
      </c>
      <c r="I127" s="299" t="s">
        <v>229</v>
      </c>
      <c r="J127" s="300" t="s">
        <v>229</v>
      </c>
      <c r="K127" s="301">
        <f>IF(C127="","",COUNT($D$117:$J$117)-L127)</f>
        <v>0</v>
      </c>
      <c r="L127" s="302">
        <f t="shared" ref="L127:L129" si="91">IF(C127="","",Q127+R127)</f>
        <v>7</v>
      </c>
      <c r="M127" s="302">
        <f t="shared" ref="M127:M129" si="92">IF(C127="","",COUNTIF(D127:J127,"休"))</f>
        <v>0</v>
      </c>
      <c r="N127" s="313" t="str">
        <f>IF(K127&lt;1,"対象外",IF(C127="","",IFERROR(ROUND(M127/K127,3),"")))</f>
        <v>対象外</v>
      </c>
      <c r="O127" s="384"/>
      <c r="P127" s="252"/>
      <c r="Q127" s="252">
        <f t="shared" si="52"/>
        <v>7</v>
      </c>
      <c r="R127" s="252">
        <f t="shared" si="53"/>
        <v>0</v>
      </c>
      <c r="S127" s="250"/>
      <c r="T127" s="298" t="s">
        <v>223</v>
      </c>
      <c r="U127" s="285"/>
      <c r="V127" s="299" t="s">
        <v>83</v>
      </c>
      <c r="W127" s="299"/>
      <c r="X127" s="299" t="s">
        <v>101</v>
      </c>
      <c r="Y127" s="299" t="s">
        <v>229</v>
      </c>
      <c r="Z127" s="299"/>
      <c r="AA127" s="300"/>
      <c r="AB127" s="301">
        <f>IF(T127="","",COUNT($U$117:$AA$117)-AC127)</f>
        <v>4</v>
      </c>
      <c r="AC127" s="302">
        <f>IF(T127="","",AH127+AI127)</f>
        <v>1</v>
      </c>
      <c r="AD127" s="302">
        <f t="shared" ref="AD127:AD129" si="93">IF(T127="","",COUNTIF(U127:AA127,"休"))</f>
        <v>1</v>
      </c>
      <c r="AE127" s="303">
        <f>IF(AB127&lt;1,"対象外",IF(T127="","",IFERROR(ROUND(AD127/AB127,3),"")))</f>
        <v>0.25</v>
      </c>
      <c r="AF127" s="384"/>
      <c r="AG127" s="304"/>
      <c r="AH127" s="290">
        <f t="shared" si="55"/>
        <v>1</v>
      </c>
      <c r="AI127" s="290">
        <f t="shared" si="56"/>
        <v>0</v>
      </c>
    </row>
    <row r="128" spans="1:35" ht="14.25" customHeight="1" x14ac:dyDescent="0.15">
      <c r="A128" s="250"/>
      <c r="B128" s="250"/>
      <c r="C128" s="281" t="s">
        <v>224</v>
      </c>
      <c r="D128" s="282" t="s">
        <v>229</v>
      </c>
      <c r="E128" s="283" t="s">
        <v>229</v>
      </c>
      <c r="F128" s="283" t="s">
        <v>229</v>
      </c>
      <c r="G128" s="283" t="s">
        <v>229</v>
      </c>
      <c r="H128" s="283" t="s">
        <v>229</v>
      </c>
      <c r="I128" s="283" t="s">
        <v>229</v>
      </c>
      <c r="J128" s="284" t="s">
        <v>229</v>
      </c>
      <c r="K128" s="282">
        <f>IF(C128="","",COUNT($D$117:$J$117)-L128)</f>
        <v>0</v>
      </c>
      <c r="L128" s="306">
        <f t="shared" si="91"/>
        <v>7</v>
      </c>
      <c r="M128" s="306">
        <f t="shared" si="92"/>
        <v>0</v>
      </c>
      <c r="N128" s="307" t="str">
        <f t="shared" ref="N128:N129" si="94">IF(K128&lt;1,"対象外",IF(C128="","",IFERROR(ROUND(M128/K128,3),"")))</f>
        <v>対象外</v>
      </c>
      <c r="O128" s="384"/>
      <c r="P128" s="252"/>
      <c r="Q128" s="252">
        <f t="shared" si="52"/>
        <v>7</v>
      </c>
      <c r="R128" s="252">
        <f t="shared" si="53"/>
        <v>0</v>
      </c>
      <c r="S128" s="250"/>
      <c r="T128" s="281" t="s">
        <v>224</v>
      </c>
      <c r="U128" s="282" t="s">
        <v>229</v>
      </c>
      <c r="V128" s="283" t="s">
        <v>229</v>
      </c>
      <c r="W128" s="283" t="s">
        <v>229</v>
      </c>
      <c r="X128" s="283" t="s">
        <v>229</v>
      </c>
      <c r="Y128" s="283" t="s">
        <v>229</v>
      </c>
      <c r="Z128" s="283"/>
      <c r="AA128" s="284"/>
      <c r="AB128" s="282">
        <f>IF(T128="","",COUNT($U$117:$AA$117)-AC128)</f>
        <v>0</v>
      </c>
      <c r="AC128" s="306">
        <f>IF(T128="","",AH128+AI128)</f>
        <v>5</v>
      </c>
      <c r="AD128" s="306">
        <f t="shared" si="93"/>
        <v>0</v>
      </c>
      <c r="AE128" s="307" t="str">
        <f>IF(AB128&lt;1,"対象外",IF(T128="","",IFERROR(ROUND(AD128/AB128,3),"")))</f>
        <v>対象外</v>
      </c>
      <c r="AF128" s="384"/>
      <c r="AG128" s="304"/>
      <c r="AH128" s="290">
        <f t="shared" si="55"/>
        <v>5</v>
      </c>
      <c r="AI128" s="290">
        <f t="shared" si="56"/>
        <v>0</v>
      </c>
    </row>
    <row r="129" spans="1:36" ht="14.25" customHeight="1" x14ac:dyDescent="0.15">
      <c r="A129" s="250"/>
      <c r="B129" s="250"/>
      <c r="C129" s="281" t="s">
        <v>225</v>
      </c>
      <c r="D129" s="282" t="s">
        <v>229</v>
      </c>
      <c r="E129" s="283" t="s">
        <v>229</v>
      </c>
      <c r="F129" s="283" t="s">
        <v>229</v>
      </c>
      <c r="G129" s="283" t="s">
        <v>229</v>
      </c>
      <c r="H129" s="283" t="s">
        <v>229</v>
      </c>
      <c r="I129" s="283" t="s">
        <v>229</v>
      </c>
      <c r="J129" s="284" t="s">
        <v>229</v>
      </c>
      <c r="K129" s="282">
        <f>IF(C129="","",COUNT($D$117:$J$117)-L129)</f>
        <v>0</v>
      </c>
      <c r="L129" s="306">
        <f t="shared" si="91"/>
        <v>7</v>
      </c>
      <c r="M129" s="306">
        <f t="shared" si="92"/>
        <v>0</v>
      </c>
      <c r="N129" s="288" t="str">
        <f t="shared" si="94"/>
        <v>対象外</v>
      </c>
      <c r="O129" s="384"/>
      <c r="P129" s="252"/>
      <c r="Q129" s="252">
        <f t="shared" si="52"/>
        <v>7</v>
      </c>
      <c r="R129" s="252">
        <f t="shared" si="53"/>
        <v>0</v>
      </c>
      <c r="S129" s="250"/>
      <c r="T129" s="281" t="s">
        <v>225</v>
      </c>
      <c r="U129" s="282" t="s">
        <v>229</v>
      </c>
      <c r="V129" s="283" t="s">
        <v>229</v>
      </c>
      <c r="W129" s="283" t="s">
        <v>229</v>
      </c>
      <c r="X129" s="283" t="s">
        <v>229</v>
      </c>
      <c r="Y129" s="283" t="s">
        <v>229</v>
      </c>
      <c r="Z129" s="283"/>
      <c r="AA129" s="284"/>
      <c r="AB129" s="282">
        <f>IF(T129="","",COUNT($U$117:$AA$117)-AC129)</f>
        <v>0</v>
      </c>
      <c r="AC129" s="306">
        <f>IF(T129="","",AH129+AI129)</f>
        <v>5</v>
      </c>
      <c r="AD129" s="306">
        <f t="shared" si="93"/>
        <v>0</v>
      </c>
      <c r="AE129" s="307" t="str">
        <f>IF(AB129&lt;1,"対象外",IF(T129="","",IFERROR(ROUND(AD129/AB129,3),"")))</f>
        <v>対象外</v>
      </c>
      <c r="AF129" s="384"/>
      <c r="AG129" s="304"/>
      <c r="AH129" s="290">
        <f t="shared" si="55"/>
        <v>5</v>
      </c>
      <c r="AI129" s="290">
        <f t="shared" si="56"/>
        <v>0</v>
      </c>
    </row>
    <row r="130" spans="1:36" ht="14.25" customHeight="1" x14ac:dyDescent="0.15">
      <c r="A130" s="250"/>
      <c r="B130" s="250"/>
      <c r="C130" s="379" t="s">
        <v>79</v>
      </c>
      <c r="D130" s="381"/>
      <c r="E130" s="371"/>
      <c r="F130" s="371"/>
      <c r="G130" s="371"/>
      <c r="H130" s="371"/>
      <c r="I130" s="371"/>
      <c r="J130" s="398"/>
      <c r="K130" s="373"/>
      <c r="L130" s="374"/>
      <c r="M130" s="374"/>
      <c r="N130" s="375"/>
      <c r="O130" s="384"/>
      <c r="P130" s="252"/>
      <c r="Q130" s="252">
        <f t="shared" si="52"/>
        <v>0</v>
      </c>
      <c r="R130" s="252">
        <f t="shared" si="53"/>
        <v>0</v>
      </c>
      <c r="S130" s="250"/>
      <c r="T130" s="379" t="s">
        <v>79</v>
      </c>
      <c r="U130" s="381"/>
      <c r="V130" s="371"/>
      <c r="W130" s="371"/>
      <c r="X130" s="371"/>
      <c r="Y130" s="371"/>
      <c r="Z130" s="371"/>
      <c r="AA130" s="398"/>
      <c r="AB130" s="373"/>
      <c r="AC130" s="374"/>
      <c r="AD130" s="374"/>
      <c r="AE130" s="375"/>
      <c r="AF130" s="384"/>
      <c r="AG130" s="250"/>
      <c r="AH130" s="290">
        <f t="shared" si="55"/>
        <v>0</v>
      </c>
      <c r="AI130" s="290">
        <f t="shared" si="56"/>
        <v>0</v>
      </c>
    </row>
    <row r="131" spans="1:36" ht="14.25" customHeight="1" x14ac:dyDescent="0.15">
      <c r="A131" s="250"/>
      <c r="B131" s="250"/>
      <c r="C131" s="380"/>
      <c r="D131" s="382"/>
      <c r="E131" s="372"/>
      <c r="F131" s="372"/>
      <c r="G131" s="372"/>
      <c r="H131" s="372"/>
      <c r="I131" s="372"/>
      <c r="J131" s="399"/>
      <c r="K131" s="376"/>
      <c r="L131" s="377"/>
      <c r="M131" s="377"/>
      <c r="N131" s="378"/>
      <c r="O131" s="384"/>
      <c r="P131" s="252"/>
      <c r="Q131" s="252" t="str">
        <f t="shared" si="52"/>
        <v/>
      </c>
      <c r="R131" s="252" t="str">
        <f t="shared" si="53"/>
        <v/>
      </c>
      <c r="S131" s="250"/>
      <c r="T131" s="380"/>
      <c r="U131" s="382"/>
      <c r="V131" s="372"/>
      <c r="W131" s="372"/>
      <c r="X131" s="372"/>
      <c r="Y131" s="372"/>
      <c r="Z131" s="372"/>
      <c r="AA131" s="399"/>
      <c r="AB131" s="376"/>
      <c r="AC131" s="377"/>
      <c r="AD131" s="377"/>
      <c r="AE131" s="378"/>
      <c r="AF131" s="384"/>
      <c r="AG131" s="250"/>
      <c r="AH131" s="290" t="str">
        <f t="shared" si="55"/>
        <v/>
      </c>
      <c r="AI131" s="290" t="str">
        <f t="shared" si="56"/>
        <v/>
      </c>
    </row>
    <row r="132" spans="1:36" ht="14.25" customHeight="1" x14ac:dyDescent="0.15">
      <c r="A132" s="250"/>
      <c r="B132" s="250"/>
      <c r="C132" s="291" t="s">
        <v>226</v>
      </c>
      <c r="D132" s="292" t="s">
        <v>229</v>
      </c>
      <c r="E132" s="293" t="s">
        <v>229</v>
      </c>
      <c r="F132" s="293" t="s">
        <v>229</v>
      </c>
      <c r="G132" s="293" t="s">
        <v>82</v>
      </c>
      <c r="H132" s="293"/>
      <c r="I132" s="293" t="s">
        <v>83</v>
      </c>
      <c r="J132" s="294" t="s">
        <v>83</v>
      </c>
      <c r="K132" s="292">
        <f>IF(C132="","",COUNT($D$117:$J$117)-L132)</f>
        <v>4</v>
      </c>
      <c r="L132" s="296">
        <f t="shared" ref="L132" si="95">IF(C132="","",Q132+R132)</f>
        <v>3</v>
      </c>
      <c r="M132" s="296">
        <f t="shared" ref="M132" si="96">IF(C132="","",COUNTIF(D132:J132,"休"))</f>
        <v>2</v>
      </c>
      <c r="N132" s="297">
        <f>IF(K132&lt;1,"対象外",IF(C132="","",IFERROR(ROUND(M132/K132,3),"")))</f>
        <v>0.5</v>
      </c>
      <c r="O132" s="385"/>
      <c r="P132" s="252" t="str">
        <f>IF(1&gt;P117,"対象外",IF(O119&gt;=0.285,"OK","NG"))</f>
        <v>OK</v>
      </c>
      <c r="Q132" s="252">
        <f t="shared" si="52"/>
        <v>3</v>
      </c>
      <c r="R132" s="252">
        <f t="shared" si="53"/>
        <v>0</v>
      </c>
      <c r="S132" s="250"/>
      <c r="T132" s="291" t="s">
        <v>226</v>
      </c>
      <c r="U132" s="292" t="s">
        <v>229</v>
      </c>
      <c r="V132" s="293" t="s">
        <v>229</v>
      </c>
      <c r="W132" s="293" t="s">
        <v>229</v>
      </c>
      <c r="X132" s="293" t="s">
        <v>229</v>
      </c>
      <c r="Y132" s="293" t="s">
        <v>229</v>
      </c>
      <c r="Z132" s="293"/>
      <c r="AA132" s="294"/>
      <c r="AB132" s="292">
        <f>IF(T132="","",COUNT($U$117:$AA$117)-AC132)</f>
        <v>0</v>
      </c>
      <c r="AC132" s="296">
        <f>IF(T132="","",AH132+AI132)</f>
        <v>5</v>
      </c>
      <c r="AD132" s="296">
        <f t="shared" ref="AD132" si="97">IF(T132="","",COUNTIF(U132:AA132,"休"))</f>
        <v>0</v>
      </c>
      <c r="AE132" s="297" t="str">
        <f>IF(AB132&lt;1,"対象外",IF(T132="","",IFERROR(ROUND(AD132/AB132,3),"")))</f>
        <v>対象外</v>
      </c>
      <c r="AF132" s="385"/>
      <c r="AG132" s="252" t="str">
        <f>IF(1&gt;AG117,"対象外",IF(AF119&gt;=0.285,"OK","NG"))</f>
        <v>OK</v>
      </c>
      <c r="AH132" s="290">
        <f>IF(T132="","",COUNTIF(U132:AA132,"ー"))</f>
        <v>5</v>
      </c>
      <c r="AI132" s="290">
        <f>IF(T132="","",COUNTIF(U132:AA132,"外"))</f>
        <v>0</v>
      </c>
    </row>
    <row r="133" spans="1:36" ht="14.25" customHeight="1" x14ac:dyDescent="0.15">
      <c r="A133" s="250"/>
      <c r="B133" s="250"/>
      <c r="C133" s="252"/>
      <c r="D133" s="252"/>
      <c r="E133" s="252"/>
      <c r="F133" s="252"/>
      <c r="G133" s="252"/>
      <c r="H133" s="252"/>
      <c r="I133" s="311"/>
      <c r="J133" s="252"/>
      <c r="K133" s="250"/>
      <c r="L133" s="250"/>
      <c r="M133" s="250"/>
      <c r="N133" s="250"/>
      <c r="O133" s="250"/>
      <c r="P133" s="250"/>
      <c r="Q133" s="252" t="str">
        <f t="shared" si="52"/>
        <v/>
      </c>
      <c r="R133" s="252" t="str">
        <f t="shared" si="53"/>
        <v/>
      </c>
      <c r="S133" s="250"/>
      <c r="T133" s="252"/>
      <c r="U133" s="252"/>
      <c r="V133" s="252"/>
      <c r="W133" s="252"/>
      <c r="X133" s="252"/>
      <c r="Y133" s="252"/>
      <c r="Z133" s="311"/>
      <c r="AA133" s="252"/>
      <c r="AB133" s="250"/>
      <c r="AC133" s="250"/>
      <c r="AD133" s="250"/>
      <c r="AE133" s="250"/>
      <c r="AF133" s="250"/>
      <c r="AG133" s="250"/>
      <c r="AH133" s="290" t="str">
        <f t="shared" si="55"/>
        <v/>
      </c>
      <c r="AI133" s="290" t="str">
        <f t="shared" si="56"/>
        <v/>
      </c>
    </row>
    <row r="134" spans="1:36" ht="14.25" customHeight="1" x14ac:dyDescent="0.15">
      <c r="A134" s="250"/>
      <c r="B134" s="250"/>
      <c r="C134" s="250"/>
      <c r="D134" s="250"/>
      <c r="E134" s="250"/>
      <c r="F134" s="250"/>
      <c r="G134" s="250"/>
      <c r="H134" s="250"/>
      <c r="I134" s="250"/>
      <c r="J134" s="250"/>
      <c r="K134" s="250"/>
      <c r="L134" s="250"/>
      <c r="M134" s="250"/>
      <c r="N134" s="250"/>
      <c r="O134" s="250"/>
      <c r="P134" s="250"/>
      <c r="Q134" s="252" t="str">
        <f t="shared" si="52"/>
        <v/>
      </c>
      <c r="R134" s="252" t="str">
        <f t="shared" si="53"/>
        <v/>
      </c>
      <c r="S134" s="250"/>
      <c r="T134" s="250"/>
      <c r="U134" s="250"/>
      <c r="V134" s="250"/>
      <c r="W134" s="250"/>
      <c r="X134" s="250"/>
      <c r="Y134" s="250"/>
      <c r="Z134" s="250"/>
      <c r="AA134" s="250"/>
      <c r="AB134" s="250"/>
      <c r="AC134" s="250"/>
      <c r="AD134" s="250"/>
      <c r="AE134" s="250"/>
      <c r="AF134" s="250"/>
      <c r="AG134" s="250"/>
      <c r="AH134" s="290" t="str">
        <f t="shared" si="55"/>
        <v/>
      </c>
      <c r="AI134" s="290" t="str">
        <f t="shared" si="56"/>
        <v/>
      </c>
    </row>
    <row r="135" spans="1:36" ht="14.25" customHeight="1" x14ac:dyDescent="0.15">
      <c r="A135" s="250"/>
      <c r="B135" s="250"/>
      <c r="C135" s="252"/>
      <c r="D135" s="252"/>
      <c r="E135" s="252"/>
      <c r="F135" s="252"/>
      <c r="G135" s="252"/>
      <c r="H135" s="252"/>
      <c r="I135" s="311"/>
      <c r="J135" s="252"/>
      <c r="K135" s="250"/>
      <c r="L135" s="250"/>
      <c r="M135" s="250"/>
      <c r="N135" s="250"/>
      <c r="O135" s="250"/>
      <c r="P135" s="250"/>
      <c r="Q135" s="250"/>
      <c r="R135" s="250"/>
      <c r="S135" s="250"/>
      <c r="T135" s="252"/>
      <c r="U135" s="252"/>
      <c r="V135" s="252"/>
      <c r="W135" s="252"/>
      <c r="X135" s="252"/>
      <c r="Y135" s="252"/>
      <c r="Z135" s="311"/>
      <c r="AA135" s="252"/>
      <c r="AB135" s="250"/>
      <c r="AC135" s="250"/>
      <c r="AD135" s="250"/>
      <c r="AE135" s="250"/>
      <c r="AF135" s="250"/>
      <c r="AG135" s="250"/>
      <c r="AH135" s="252"/>
      <c r="AI135" s="252"/>
    </row>
    <row r="136" spans="1:36" ht="14.25" customHeight="1" x14ac:dyDescent="0.15">
      <c r="A136" s="250"/>
      <c r="B136" s="250"/>
      <c r="C136" s="252"/>
      <c r="D136" s="252"/>
      <c r="E136" s="252"/>
      <c r="F136" s="252"/>
      <c r="G136" s="252"/>
      <c r="H136" s="252"/>
      <c r="I136" s="311"/>
      <c r="J136" s="252"/>
      <c r="K136" s="250"/>
      <c r="L136" s="250"/>
      <c r="M136" s="250"/>
      <c r="N136" s="250"/>
      <c r="O136" s="250"/>
      <c r="P136" s="252" t="str">
        <f>IF(COUNTIF(P27:P132,"NG")&gt;=1,"NG","OK")</f>
        <v>OK</v>
      </c>
      <c r="Q136" s="252" t="str">
        <f>IF(COUNTIF(Q27:Q132,"NG")&gt;=1,"NG","OK")</f>
        <v>OK</v>
      </c>
      <c r="R136" s="252" t="str">
        <f>IF(COUNTIF(R27:R132,"NG")&gt;=1,"NG","OK")</f>
        <v>OK</v>
      </c>
      <c r="S136" s="252"/>
      <c r="T136" s="252"/>
      <c r="U136" s="252"/>
      <c r="V136" s="252"/>
      <c r="W136" s="252"/>
      <c r="X136" s="252"/>
      <c r="Y136" s="252"/>
      <c r="Z136" s="252"/>
      <c r="AA136" s="252"/>
      <c r="AB136" s="252"/>
      <c r="AC136" s="252"/>
      <c r="AD136" s="252"/>
      <c r="AE136" s="252"/>
      <c r="AF136" s="252"/>
      <c r="AG136" s="252" t="str">
        <f t="shared" ref="AG136:AI136" si="98">IF(COUNTIF(AG27:AG132,"NG")&gt;=1,"NG","OK")</f>
        <v>NG</v>
      </c>
      <c r="AH136" s="252" t="str">
        <f t="shared" si="98"/>
        <v>OK</v>
      </c>
      <c r="AI136" s="252" t="str">
        <f t="shared" si="98"/>
        <v>OK</v>
      </c>
      <c r="AJ136" s="252"/>
    </row>
    <row r="137" spans="1:36" ht="14.25" customHeight="1" x14ac:dyDescent="0.15">
      <c r="A137" s="250"/>
      <c r="B137" s="250"/>
      <c r="C137" s="252"/>
      <c r="D137" s="252"/>
      <c r="E137" s="252"/>
      <c r="F137" s="252"/>
      <c r="G137" s="252"/>
      <c r="H137" s="252"/>
      <c r="I137" s="311"/>
      <c r="J137" s="252"/>
      <c r="K137" s="250"/>
      <c r="L137" s="250"/>
      <c r="M137" s="250"/>
      <c r="N137" s="250"/>
      <c r="O137" s="250"/>
      <c r="P137" s="250"/>
      <c r="Q137" s="250"/>
      <c r="R137" s="250"/>
      <c r="S137" s="250"/>
      <c r="T137" s="252"/>
      <c r="U137" s="252"/>
      <c r="V137" s="252"/>
      <c r="W137" s="252"/>
      <c r="X137" s="252"/>
      <c r="Y137" s="252"/>
      <c r="Z137" s="311"/>
      <c r="AA137" s="252"/>
      <c r="AB137" s="250"/>
      <c r="AC137" s="250"/>
      <c r="AD137" s="250"/>
      <c r="AE137" s="250"/>
      <c r="AF137" s="250"/>
      <c r="AG137" s="250"/>
      <c r="AH137" s="252"/>
      <c r="AI137" s="252"/>
    </row>
    <row r="138" spans="1:36" ht="14.25" customHeight="1" x14ac:dyDescent="0.15">
      <c r="A138" s="250"/>
      <c r="B138" s="250"/>
      <c r="C138" s="252"/>
      <c r="D138" s="252"/>
      <c r="E138" s="252"/>
      <c r="F138" s="252"/>
      <c r="G138" s="252"/>
      <c r="H138" s="252"/>
      <c r="I138" s="311"/>
      <c r="J138" s="252"/>
      <c r="K138" s="250"/>
      <c r="L138" s="250"/>
      <c r="M138" s="250"/>
      <c r="N138" s="250"/>
      <c r="O138" s="250"/>
      <c r="P138" s="250"/>
      <c r="Q138" s="250"/>
      <c r="R138" s="250"/>
      <c r="S138" s="250"/>
      <c r="T138" s="252"/>
      <c r="U138" s="252"/>
      <c r="V138" s="252"/>
      <c r="W138" s="252"/>
      <c r="X138" s="252"/>
      <c r="Y138" s="252"/>
      <c r="Z138" s="311"/>
      <c r="AA138" s="252"/>
      <c r="AB138" s="250"/>
      <c r="AC138" s="250"/>
      <c r="AD138" s="250"/>
      <c r="AE138" s="250"/>
      <c r="AF138" s="250"/>
      <c r="AG138" s="250"/>
      <c r="AH138" s="252"/>
      <c r="AI138" s="252"/>
    </row>
    <row r="139" spans="1:36" ht="14.25" customHeight="1" x14ac:dyDescent="0.15">
      <c r="A139" s="250"/>
      <c r="B139" s="250"/>
      <c r="C139" s="252"/>
      <c r="D139" s="252"/>
      <c r="E139" s="252"/>
      <c r="F139" s="252"/>
      <c r="G139" s="252"/>
      <c r="H139" s="252"/>
      <c r="I139" s="311"/>
      <c r="J139" s="252"/>
      <c r="K139" s="250"/>
      <c r="L139" s="250"/>
      <c r="M139" s="250"/>
      <c r="N139" s="250"/>
      <c r="O139" s="250"/>
      <c r="P139" s="250"/>
      <c r="Q139" s="250"/>
      <c r="R139" s="250"/>
      <c r="S139" s="250"/>
      <c r="T139" s="252"/>
      <c r="U139" s="252"/>
      <c r="V139" s="252"/>
      <c r="W139" s="252"/>
      <c r="X139" s="252"/>
      <c r="Y139" s="252"/>
      <c r="Z139" s="311"/>
      <c r="AA139" s="252"/>
      <c r="AB139" s="250"/>
      <c r="AC139" s="250"/>
      <c r="AD139" s="250"/>
      <c r="AE139" s="250"/>
      <c r="AF139" s="250"/>
      <c r="AG139" s="250"/>
      <c r="AH139" s="252"/>
      <c r="AI139" s="252"/>
    </row>
    <row r="140" spans="1:36" ht="14.25" customHeight="1" x14ac:dyDescent="0.15">
      <c r="A140" s="250"/>
      <c r="B140" s="250"/>
      <c r="C140" s="252"/>
      <c r="D140" s="252"/>
      <c r="E140" s="252"/>
      <c r="F140" s="252"/>
      <c r="G140" s="252"/>
      <c r="H140" s="252"/>
      <c r="I140" s="311"/>
      <c r="J140" s="252"/>
      <c r="K140" s="250"/>
      <c r="L140" s="250"/>
      <c r="M140" s="250"/>
      <c r="N140" s="250"/>
      <c r="O140" s="250"/>
      <c r="P140" s="250"/>
      <c r="Q140" s="250"/>
      <c r="R140" s="250"/>
      <c r="S140" s="250"/>
      <c r="T140" s="252"/>
      <c r="U140" s="252"/>
      <c r="V140" s="252"/>
      <c r="W140" s="252"/>
      <c r="X140" s="252"/>
      <c r="Y140" s="252"/>
      <c r="Z140" s="311"/>
      <c r="AA140" s="252"/>
      <c r="AB140" s="250"/>
      <c r="AC140" s="250"/>
      <c r="AD140" s="250"/>
      <c r="AE140" s="250"/>
      <c r="AF140" s="250"/>
      <c r="AG140" s="250"/>
      <c r="AH140" s="252"/>
      <c r="AI140" s="252"/>
    </row>
    <row r="141" spans="1:36" ht="14.25" customHeight="1" x14ac:dyDescent="0.15">
      <c r="A141" s="250"/>
      <c r="B141" s="250"/>
      <c r="C141" s="252"/>
      <c r="D141" s="252"/>
      <c r="E141" s="252"/>
      <c r="F141" s="252"/>
      <c r="G141" s="252"/>
      <c r="H141" s="252"/>
      <c r="I141" s="252"/>
      <c r="J141" s="252"/>
      <c r="K141" s="250"/>
      <c r="L141" s="250"/>
      <c r="M141" s="250"/>
      <c r="N141" s="250"/>
      <c r="O141" s="250"/>
      <c r="P141" s="250"/>
      <c r="Q141" s="250"/>
      <c r="R141" s="250"/>
      <c r="S141" s="250"/>
      <c r="T141" s="252"/>
      <c r="U141" s="252"/>
      <c r="V141" s="252"/>
      <c r="W141" s="252"/>
      <c r="X141" s="252"/>
      <c r="Y141" s="252"/>
      <c r="Z141" s="252"/>
      <c r="AA141" s="252"/>
      <c r="AB141" s="250"/>
      <c r="AC141" s="250"/>
      <c r="AD141" s="250"/>
      <c r="AE141" s="250"/>
      <c r="AF141" s="250"/>
      <c r="AG141" s="250"/>
      <c r="AH141" s="252"/>
      <c r="AI141" s="252"/>
    </row>
    <row r="142" spans="1:36" ht="14.25" customHeight="1" x14ac:dyDescent="0.15">
      <c r="A142" s="250"/>
      <c r="B142" s="250"/>
      <c r="C142" s="250"/>
      <c r="D142" s="250"/>
      <c r="E142" s="250"/>
      <c r="F142" s="250"/>
      <c r="G142" s="250"/>
      <c r="H142" s="250"/>
      <c r="I142" s="250"/>
      <c r="J142" s="250"/>
      <c r="K142" s="250"/>
      <c r="L142" s="250"/>
      <c r="M142" s="250"/>
      <c r="N142" s="250"/>
      <c r="O142" s="250"/>
      <c r="P142" s="250"/>
      <c r="Q142" s="250"/>
      <c r="R142" s="250"/>
      <c r="S142" s="250"/>
      <c r="T142" s="250"/>
      <c r="U142" s="250"/>
      <c r="V142" s="250"/>
      <c r="W142" s="250"/>
      <c r="X142" s="250"/>
      <c r="Y142" s="250"/>
      <c r="Z142" s="250"/>
      <c r="AA142" s="250"/>
      <c r="AB142" s="250"/>
      <c r="AC142" s="250"/>
      <c r="AD142" s="250"/>
      <c r="AE142" s="250"/>
      <c r="AF142" s="250"/>
      <c r="AG142" s="250"/>
      <c r="AH142" s="252"/>
      <c r="AI142" s="252"/>
    </row>
    <row r="143" spans="1:36" ht="14.25" customHeight="1" x14ac:dyDescent="0.15">
      <c r="A143" s="250"/>
      <c r="B143" s="250"/>
      <c r="C143" s="250"/>
      <c r="D143" s="266"/>
      <c r="E143" s="266"/>
      <c r="F143" s="266"/>
      <c r="G143" s="266"/>
      <c r="H143" s="266"/>
      <c r="I143" s="266"/>
      <c r="J143" s="266"/>
      <c r="K143" s="250"/>
      <c r="L143" s="250"/>
      <c r="M143" s="250"/>
      <c r="N143" s="250"/>
      <c r="O143" s="250"/>
      <c r="P143" s="250"/>
      <c r="Q143" s="250"/>
      <c r="R143" s="250"/>
      <c r="S143" s="250"/>
      <c r="T143" s="250"/>
      <c r="U143" s="250"/>
      <c r="V143" s="250"/>
      <c r="W143" s="250"/>
      <c r="X143" s="250"/>
      <c r="Y143" s="250"/>
      <c r="Z143" s="250"/>
      <c r="AA143" s="250"/>
      <c r="AB143" s="250"/>
      <c r="AC143" s="250"/>
      <c r="AD143" s="250"/>
      <c r="AE143" s="250"/>
      <c r="AF143" s="250"/>
      <c r="AG143" s="250"/>
      <c r="AH143" s="252"/>
      <c r="AI143" s="252"/>
    </row>
    <row r="144" spans="1:36" ht="14.25" customHeight="1" x14ac:dyDescent="0.15">
      <c r="A144" s="250"/>
      <c r="B144" s="250"/>
      <c r="C144" s="250"/>
      <c r="D144" s="267"/>
      <c r="E144" s="267"/>
      <c r="F144" s="267"/>
      <c r="G144" s="267"/>
      <c r="H144" s="267"/>
      <c r="I144" s="267"/>
      <c r="J144" s="267"/>
      <c r="K144" s="250"/>
      <c r="L144" s="250"/>
      <c r="M144" s="250"/>
      <c r="N144" s="250"/>
      <c r="O144" s="250"/>
      <c r="P144" s="250"/>
      <c r="Q144" s="250"/>
      <c r="R144" s="250"/>
      <c r="S144" s="250"/>
      <c r="T144" s="250"/>
      <c r="U144" s="250"/>
      <c r="V144" s="250"/>
      <c r="W144" s="250"/>
      <c r="X144" s="250"/>
      <c r="Y144" s="250"/>
      <c r="Z144" s="250"/>
      <c r="AA144" s="250"/>
      <c r="AB144" s="250"/>
      <c r="AC144" s="250"/>
      <c r="AD144" s="250"/>
      <c r="AE144" s="250"/>
      <c r="AF144" s="250"/>
      <c r="AG144" s="250"/>
      <c r="AH144" s="252"/>
      <c r="AI144" s="252"/>
    </row>
    <row r="145" spans="1:35" ht="14.25" customHeight="1" x14ac:dyDescent="0.15">
      <c r="A145" s="250"/>
      <c r="B145" s="250"/>
      <c r="C145" s="252"/>
      <c r="D145" s="314"/>
      <c r="E145" s="265"/>
      <c r="F145" s="265"/>
      <c r="G145" s="265"/>
      <c r="H145" s="265"/>
      <c r="I145" s="265"/>
      <c r="J145" s="265"/>
      <c r="K145" s="265"/>
      <c r="L145" s="265"/>
      <c r="M145" s="265"/>
      <c r="N145" s="265"/>
      <c r="O145" s="265"/>
      <c r="P145" s="265"/>
      <c r="Q145" s="265"/>
      <c r="R145" s="265"/>
      <c r="S145" s="250"/>
      <c r="T145" s="250"/>
      <c r="U145" s="250"/>
      <c r="V145" s="250"/>
      <c r="W145" s="250"/>
      <c r="X145" s="250"/>
      <c r="Y145" s="250"/>
      <c r="Z145" s="250"/>
      <c r="AA145" s="250"/>
      <c r="AB145" s="250"/>
      <c r="AC145" s="250"/>
      <c r="AD145" s="250"/>
      <c r="AE145" s="250"/>
      <c r="AF145" s="250"/>
      <c r="AG145" s="250"/>
      <c r="AH145" s="252"/>
      <c r="AI145" s="252"/>
    </row>
    <row r="146" spans="1:35" ht="14.25" customHeight="1" x14ac:dyDescent="0.15">
      <c r="A146" s="250"/>
      <c r="B146" s="250"/>
      <c r="C146" s="252"/>
      <c r="D146" s="315"/>
      <c r="E146" s="315"/>
      <c r="F146" s="315"/>
      <c r="G146" s="315"/>
      <c r="H146" s="315"/>
      <c r="I146" s="315"/>
      <c r="J146" s="315"/>
      <c r="K146" s="250"/>
      <c r="L146" s="250"/>
      <c r="M146" s="250"/>
      <c r="N146" s="250"/>
      <c r="O146" s="250"/>
      <c r="P146" s="250"/>
      <c r="Q146" s="250"/>
      <c r="R146" s="250"/>
      <c r="S146" s="250"/>
      <c r="T146" s="250"/>
      <c r="U146" s="250"/>
      <c r="V146" s="250"/>
      <c r="W146" s="250"/>
      <c r="X146" s="250"/>
      <c r="Y146" s="250"/>
      <c r="Z146" s="250"/>
      <c r="AA146" s="250"/>
      <c r="AB146" s="250"/>
      <c r="AC146" s="250"/>
      <c r="AD146" s="250"/>
      <c r="AE146" s="250"/>
      <c r="AF146" s="250"/>
      <c r="AG146" s="250"/>
      <c r="AH146" s="252"/>
      <c r="AI146" s="252"/>
    </row>
    <row r="147" spans="1:35" ht="14.25" customHeight="1" x14ac:dyDescent="0.15">
      <c r="A147" s="250"/>
      <c r="B147" s="250"/>
      <c r="C147" s="252"/>
      <c r="D147" s="252"/>
      <c r="E147" s="252"/>
      <c r="F147" s="252"/>
      <c r="G147" s="252"/>
      <c r="H147" s="252"/>
      <c r="I147" s="252"/>
      <c r="J147" s="252"/>
      <c r="K147" s="250"/>
      <c r="L147" s="250"/>
      <c r="M147" s="250"/>
      <c r="N147" s="250"/>
      <c r="O147" s="250"/>
      <c r="P147" s="250"/>
      <c r="Q147" s="250"/>
      <c r="R147" s="250"/>
      <c r="S147" s="250"/>
      <c r="T147" s="250"/>
      <c r="U147" s="250"/>
      <c r="V147" s="250"/>
      <c r="W147" s="250"/>
      <c r="X147" s="250"/>
      <c r="Y147" s="250"/>
      <c r="Z147" s="250"/>
      <c r="AA147" s="250"/>
      <c r="AB147" s="250"/>
      <c r="AC147" s="250"/>
      <c r="AD147" s="250"/>
      <c r="AE147" s="250"/>
      <c r="AF147" s="250"/>
      <c r="AG147" s="250"/>
      <c r="AH147" s="252"/>
      <c r="AI147" s="252"/>
    </row>
    <row r="148" spans="1:35" ht="14.25" customHeight="1" x14ac:dyDescent="0.15">
      <c r="A148" s="250"/>
      <c r="B148" s="250"/>
      <c r="C148" s="388"/>
      <c r="D148" s="401"/>
      <c r="E148" s="401"/>
      <c r="F148" s="401"/>
      <c r="G148" s="401"/>
      <c r="H148" s="401"/>
      <c r="I148" s="401"/>
      <c r="J148" s="401"/>
      <c r="K148" s="250"/>
      <c r="L148" s="250"/>
      <c r="M148" s="250"/>
      <c r="N148" s="250"/>
      <c r="O148" s="250"/>
      <c r="P148" s="250"/>
      <c r="Q148" s="250"/>
      <c r="R148" s="250"/>
      <c r="S148" s="250"/>
      <c r="T148" s="250"/>
      <c r="U148" s="250"/>
      <c r="V148" s="250"/>
      <c r="W148" s="250"/>
      <c r="X148" s="250"/>
      <c r="Y148" s="250"/>
      <c r="Z148" s="250"/>
      <c r="AA148" s="250"/>
      <c r="AB148" s="250"/>
      <c r="AC148" s="250"/>
      <c r="AD148" s="250"/>
      <c r="AE148" s="250"/>
      <c r="AF148" s="250"/>
      <c r="AG148" s="250"/>
      <c r="AH148" s="252"/>
      <c r="AI148" s="252"/>
    </row>
    <row r="149" spans="1:35" ht="14.25" customHeight="1" x14ac:dyDescent="0.15">
      <c r="A149" s="250"/>
      <c r="B149" s="250"/>
      <c r="C149" s="388"/>
      <c r="D149" s="401"/>
      <c r="E149" s="401"/>
      <c r="F149" s="401"/>
      <c r="G149" s="401"/>
      <c r="H149" s="401"/>
      <c r="I149" s="401"/>
      <c r="J149" s="401"/>
      <c r="K149" s="250"/>
      <c r="L149" s="250"/>
      <c r="M149" s="250"/>
      <c r="N149" s="250"/>
      <c r="O149" s="250"/>
      <c r="P149" s="250"/>
      <c r="Q149" s="250"/>
      <c r="R149" s="250"/>
      <c r="S149" s="250"/>
      <c r="T149" s="250"/>
      <c r="U149" s="250"/>
      <c r="V149" s="250"/>
      <c r="W149" s="250"/>
      <c r="X149" s="250"/>
      <c r="Y149" s="250"/>
      <c r="Z149" s="250"/>
      <c r="AA149" s="250"/>
      <c r="AB149" s="250"/>
      <c r="AC149" s="250"/>
      <c r="AD149" s="250"/>
      <c r="AE149" s="250"/>
      <c r="AF149" s="250"/>
      <c r="AG149" s="250"/>
      <c r="AH149" s="252"/>
      <c r="AI149" s="252"/>
    </row>
    <row r="150" spans="1:35" ht="14.25" customHeight="1" x14ac:dyDescent="0.15">
      <c r="A150" s="250"/>
      <c r="B150" s="250"/>
      <c r="C150" s="388"/>
      <c r="D150" s="388"/>
      <c r="E150" s="388"/>
      <c r="F150" s="388"/>
      <c r="G150" s="388"/>
      <c r="H150" s="388"/>
      <c r="I150" s="388"/>
      <c r="J150" s="388"/>
      <c r="K150" s="250"/>
      <c r="L150" s="289"/>
      <c r="M150" s="289"/>
      <c r="N150" s="289"/>
      <c r="O150" s="289"/>
      <c r="P150" s="289"/>
      <c r="Q150" s="289"/>
      <c r="R150" s="289"/>
      <c r="S150" s="250"/>
      <c r="T150" s="250"/>
      <c r="U150" s="250"/>
      <c r="V150" s="250"/>
      <c r="W150" s="250"/>
      <c r="X150" s="250"/>
      <c r="Y150" s="250"/>
      <c r="Z150" s="250"/>
      <c r="AA150" s="250"/>
      <c r="AB150" s="250"/>
      <c r="AC150" s="250"/>
      <c r="AD150" s="250"/>
      <c r="AE150" s="250"/>
      <c r="AF150" s="250"/>
      <c r="AG150" s="250"/>
      <c r="AH150" s="252"/>
      <c r="AI150" s="252"/>
    </row>
    <row r="151" spans="1:35" ht="14.25" customHeight="1" x14ac:dyDescent="0.15">
      <c r="A151" s="250"/>
      <c r="B151" s="250"/>
      <c r="C151" s="388"/>
      <c r="D151" s="388"/>
      <c r="E151" s="388"/>
      <c r="F151" s="388"/>
      <c r="G151" s="388"/>
      <c r="H151" s="388"/>
      <c r="I151" s="388"/>
      <c r="J151" s="388"/>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2"/>
      <c r="AI151" s="252"/>
    </row>
    <row r="152" spans="1:35" ht="14.25" customHeight="1" x14ac:dyDescent="0.15">
      <c r="A152" s="250"/>
      <c r="B152" s="250"/>
      <c r="C152" s="388"/>
      <c r="D152" s="388"/>
      <c r="E152" s="388"/>
      <c r="F152" s="388"/>
      <c r="G152" s="388"/>
      <c r="H152" s="388"/>
      <c r="I152" s="388"/>
      <c r="J152" s="388"/>
      <c r="K152" s="250"/>
      <c r="L152" s="289"/>
      <c r="M152" s="289"/>
      <c r="N152" s="289"/>
      <c r="O152" s="289"/>
      <c r="P152" s="289"/>
      <c r="Q152" s="289"/>
      <c r="R152" s="289"/>
      <c r="S152" s="250"/>
      <c r="T152" s="250"/>
      <c r="U152" s="250"/>
      <c r="V152" s="250"/>
      <c r="W152" s="250"/>
      <c r="X152" s="250"/>
      <c r="Y152" s="250"/>
      <c r="Z152" s="250"/>
      <c r="AA152" s="250"/>
      <c r="AB152" s="250"/>
      <c r="AC152" s="250"/>
      <c r="AD152" s="250"/>
      <c r="AE152" s="250"/>
      <c r="AF152" s="250"/>
      <c r="AG152" s="250"/>
      <c r="AH152" s="252"/>
      <c r="AI152" s="252"/>
    </row>
    <row r="153" spans="1:35" ht="14.25" customHeight="1" x14ac:dyDescent="0.15">
      <c r="A153" s="250"/>
      <c r="B153" s="250"/>
      <c r="C153" s="388"/>
      <c r="D153" s="388"/>
      <c r="E153" s="388"/>
      <c r="F153" s="388"/>
      <c r="G153" s="388"/>
      <c r="H153" s="388"/>
      <c r="I153" s="388"/>
      <c r="J153" s="388"/>
      <c r="K153" s="250"/>
      <c r="L153" s="250"/>
      <c r="M153" s="250"/>
      <c r="N153" s="250"/>
      <c r="O153" s="250"/>
      <c r="P153" s="250"/>
      <c r="Q153" s="250"/>
      <c r="R153" s="250"/>
      <c r="S153" s="250"/>
      <c r="T153" s="250"/>
      <c r="U153" s="250"/>
      <c r="V153" s="250"/>
      <c r="W153" s="250"/>
      <c r="X153" s="250"/>
      <c r="Y153" s="250"/>
      <c r="Z153" s="250"/>
      <c r="AA153" s="250"/>
      <c r="AB153" s="250"/>
      <c r="AC153" s="250"/>
      <c r="AD153" s="250"/>
      <c r="AE153" s="250"/>
      <c r="AF153" s="250"/>
      <c r="AG153" s="250"/>
      <c r="AH153" s="252"/>
      <c r="AI153" s="252"/>
    </row>
    <row r="154" spans="1:35" ht="14.25" customHeight="1" x14ac:dyDescent="0.15">
      <c r="A154" s="250"/>
      <c r="B154" s="250"/>
      <c r="C154" s="250"/>
      <c r="D154" s="250"/>
      <c r="E154" s="250"/>
      <c r="F154" s="250"/>
      <c r="G154" s="250"/>
      <c r="H154" s="250"/>
      <c r="I154" s="250"/>
      <c r="J154" s="250"/>
      <c r="K154" s="250"/>
      <c r="L154" s="250"/>
      <c r="M154" s="250"/>
      <c r="N154" s="250"/>
      <c r="O154" s="250"/>
      <c r="P154" s="250"/>
      <c r="Q154" s="250"/>
      <c r="R154" s="250"/>
      <c r="S154" s="250"/>
      <c r="T154" s="250"/>
      <c r="U154" s="250"/>
      <c r="V154" s="250"/>
      <c r="W154" s="250"/>
      <c r="X154" s="250"/>
      <c r="Y154" s="250"/>
      <c r="Z154" s="250"/>
      <c r="AA154" s="250"/>
      <c r="AB154" s="250"/>
      <c r="AC154" s="250"/>
      <c r="AD154" s="250"/>
      <c r="AE154" s="250"/>
      <c r="AF154" s="250"/>
      <c r="AG154" s="250"/>
      <c r="AH154" s="252"/>
      <c r="AI154" s="252"/>
    </row>
    <row r="155" spans="1:35" ht="14.25" customHeight="1" x14ac:dyDescent="0.15">
      <c r="A155" s="250"/>
      <c r="B155" s="250"/>
      <c r="C155" s="250"/>
      <c r="D155" s="250"/>
      <c r="E155" s="250"/>
      <c r="F155" s="250"/>
      <c r="G155" s="250"/>
      <c r="H155" s="250"/>
      <c r="I155" s="250"/>
      <c r="J155" s="250"/>
      <c r="K155" s="250"/>
      <c r="L155" s="250"/>
      <c r="M155" s="250"/>
      <c r="N155" s="250"/>
      <c r="O155" s="250"/>
      <c r="P155" s="250"/>
      <c r="Q155" s="250"/>
      <c r="R155" s="250"/>
      <c r="S155" s="250"/>
      <c r="T155" s="250"/>
      <c r="U155" s="250"/>
      <c r="V155" s="250"/>
      <c r="W155" s="250"/>
      <c r="X155" s="250"/>
      <c r="Y155" s="250"/>
      <c r="Z155" s="250"/>
      <c r="AA155" s="250"/>
      <c r="AB155" s="250"/>
      <c r="AC155" s="250"/>
      <c r="AD155" s="250"/>
      <c r="AE155" s="250"/>
      <c r="AF155" s="250"/>
      <c r="AG155" s="250"/>
      <c r="AH155" s="252"/>
      <c r="AI155" s="252"/>
    </row>
    <row r="156" spans="1:35" ht="14.25" customHeight="1" x14ac:dyDescent="0.15">
      <c r="A156" s="250"/>
      <c r="B156" s="250"/>
      <c r="C156" s="250"/>
      <c r="D156" s="250"/>
      <c r="E156" s="250"/>
      <c r="F156" s="250"/>
      <c r="G156" s="250"/>
      <c r="H156" s="250"/>
      <c r="I156" s="250"/>
      <c r="J156" s="250"/>
      <c r="K156" s="250"/>
      <c r="L156" s="250"/>
      <c r="M156" s="250"/>
      <c r="N156" s="250"/>
      <c r="O156" s="250"/>
      <c r="P156" s="250"/>
      <c r="Q156" s="250"/>
      <c r="R156" s="250"/>
      <c r="S156" s="250"/>
      <c r="T156" s="250"/>
      <c r="U156" s="250"/>
      <c r="V156" s="250"/>
      <c r="W156" s="250"/>
      <c r="X156" s="250"/>
      <c r="Y156" s="250"/>
      <c r="Z156" s="250"/>
      <c r="AA156" s="250"/>
      <c r="AB156" s="250"/>
      <c r="AC156" s="250"/>
      <c r="AD156" s="250"/>
      <c r="AE156" s="250"/>
      <c r="AF156" s="250"/>
      <c r="AG156" s="250"/>
      <c r="AH156" s="252"/>
      <c r="AI156" s="252"/>
    </row>
    <row r="157" spans="1:35" ht="14.25" customHeight="1" x14ac:dyDescent="0.15">
      <c r="A157" s="250"/>
      <c r="B157" s="250"/>
      <c r="C157" s="250"/>
      <c r="D157" s="250"/>
      <c r="E157" s="250"/>
      <c r="F157" s="250"/>
      <c r="G157" s="250"/>
      <c r="H157" s="250"/>
      <c r="I157" s="250"/>
      <c r="J157" s="250"/>
      <c r="K157" s="250"/>
      <c r="L157" s="250"/>
      <c r="M157" s="250"/>
      <c r="N157" s="250"/>
      <c r="O157" s="250"/>
      <c r="P157" s="250"/>
      <c r="Q157" s="250"/>
      <c r="R157" s="250"/>
      <c r="S157" s="250"/>
      <c r="T157" s="250"/>
      <c r="U157" s="250"/>
      <c r="V157" s="250"/>
      <c r="W157" s="250"/>
      <c r="X157" s="250"/>
      <c r="Y157" s="250"/>
      <c r="Z157" s="250"/>
      <c r="AA157" s="250"/>
      <c r="AB157" s="250"/>
      <c r="AC157" s="250"/>
      <c r="AD157" s="250"/>
      <c r="AE157" s="250"/>
      <c r="AF157" s="250"/>
      <c r="AG157" s="250"/>
      <c r="AH157" s="252"/>
      <c r="AI157" s="252"/>
    </row>
    <row r="158" spans="1:35" ht="14.25" customHeight="1" x14ac:dyDescent="0.15">
      <c r="A158" s="250"/>
      <c r="B158" s="250"/>
      <c r="C158" s="250"/>
      <c r="D158" s="250"/>
      <c r="E158" s="250"/>
      <c r="F158" s="250"/>
      <c r="G158" s="250"/>
      <c r="H158" s="250"/>
      <c r="I158" s="250"/>
      <c r="J158" s="250"/>
      <c r="K158" s="250"/>
      <c r="L158" s="250"/>
      <c r="M158" s="250"/>
      <c r="N158" s="250"/>
      <c r="O158" s="250"/>
      <c r="P158" s="250"/>
      <c r="Q158" s="250"/>
      <c r="R158" s="250"/>
      <c r="S158" s="250"/>
      <c r="T158" s="250"/>
      <c r="U158" s="250"/>
      <c r="V158" s="250"/>
      <c r="W158" s="250"/>
      <c r="X158" s="250"/>
      <c r="Y158" s="250"/>
      <c r="Z158" s="250"/>
      <c r="AA158" s="250"/>
      <c r="AB158" s="250"/>
      <c r="AC158" s="250"/>
      <c r="AD158" s="250"/>
      <c r="AE158" s="250"/>
      <c r="AF158" s="250"/>
      <c r="AG158" s="250"/>
      <c r="AH158" s="252"/>
      <c r="AI158" s="252"/>
    </row>
    <row r="159" spans="1:35" ht="14.25" customHeight="1" x14ac:dyDescent="0.15">
      <c r="A159" s="250"/>
      <c r="B159" s="250"/>
      <c r="C159" s="250"/>
      <c r="D159" s="250"/>
      <c r="E159" s="250"/>
      <c r="F159" s="250"/>
      <c r="G159" s="250"/>
      <c r="H159" s="250"/>
      <c r="I159" s="250"/>
      <c r="J159" s="250"/>
      <c r="K159" s="250"/>
      <c r="L159" s="250"/>
      <c r="M159" s="250"/>
      <c r="N159" s="250"/>
      <c r="O159" s="250"/>
      <c r="P159" s="250"/>
      <c r="Q159" s="250"/>
      <c r="R159" s="250"/>
      <c r="S159" s="250"/>
      <c r="T159" s="250"/>
      <c r="U159" s="250"/>
      <c r="V159" s="250"/>
      <c r="W159" s="250"/>
      <c r="X159" s="250"/>
      <c r="Y159" s="250"/>
      <c r="Z159" s="250"/>
      <c r="AA159" s="250"/>
      <c r="AB159" s="250"/>
      <c r="AC159" s="250"/>
      <c r="AD159" s="250"/>
      <c r="AE159" s="250"/>
      <c r="AF159" s="250"/>
      <c r="AG159" s="250"/>
      <c r="AH159" s="252"/>
      <c r="AI159" s="252"/>
    </row>
    <row r="160" spans="1:35" ht="14.25" customHeight="1" x14ac:dyDescent="0.15">
      <c r="A160" s="250"/>
      <c r="B160" s="250"/>
      <c r="C160" s="250"/>
      <c r="D160" s="250"/>
      <c r="E160" s="250"/>
      <c r="F160" s="250"/>
      <c r="G160" s="250"/>
      <c r="H160" s="250"/>
      <c r="I160" s="250"/>
      <c r="J160" s="250"/>
      <c r="K160" s="250"/>
      <c r="L160" s="250"/>
      <c r="M160" s="250"/>
      <c r="N160" s="250"/>
      <c r="O160" s="250"/>
      <c r="P160" s="250"/>
      <c r="Q160" s="250"/>
      <c r="R160" s="250"/>
      <c r="S160" s="250"/>
      <c r="T160" s="250"/>
      <c r="U160" s="250"/>
      <c r="V160" s="250"/>
      <c r="W160" s="250"/>
      <c r="X160" s="250"/>
      <c r="Y160" s="250"/>
      <c r="Z160" s="250"/>
      <c r="AA160" s="250"/>
      <c r="AB160" s="250"/>
      <c r="AC160" s="250"/>
      <c r="AD160" s="250"/>
      <c r="AE160" s="250"/>
      <c r="AF160" s="250"/>
      <c r="AG160" s="250"/>
      <c r="AH160" s="252"/>
      <c r="AI160" s="252"/>
    </row>
    <row r="161" spans="1:35" ht="14.25" customHeight="1" x14ac:dyDescent="0.15">
      <c r="A161" s="250"/>
      <c r="B161" s="250"/>
      <c r="C161" s="250"/>
      <c r="D161" s="250"/>
      <c r="E161" s="250"/>
      <c r="F161" s="250"/>
      <c r="G161" s="250"/>
      <c r="H161" s="250"/>
      <c r="I161" s="250"/>
      <c r="J161" s="250"/>
      <c r="K161" s="250"/>
      <c r="L161" s="250"/>
      <c r="M161" s="250"/>
      <c r="N161" s="250"/>
      <c r="O161" s="250"/>
      <c r="P161" s="250"/>
      <c r="Q161" s="250"/>
      <c r="R161" s="250"/>
      <c r="S161" s="250"/>
      <c r="T161" s="250"/>
      <c r="U161" s="250"/>
      <c r="V161" s="250"/>
      <c r="W161" s="250"/>
      <c r="X161" s="250"/>
      <c r="Y161" s="250"/>
      <c r="Z161" s="250"/>
      <c r="AA161" s="250"/>
      <c r="AB161" s="250"/>
      <c r="AC161" s="250"/>
      <c r="AD161" s="250"/>
      <c r="AE161" s="250"/>
      <c r="AF161" s="250"/>
      <c r="AG161" s="250"/>
      <c r="AH161" s="252"/>
      <c r="AI161" s="252"/>
    </row>
    <row r="162" spans="1:35" ht="14.25" customHeight="1" x14ac:dyDescent="0.15">
      <c r="A162" s="250"/>
      <c r="B162" s="250"/>
      <c r="C162" s="250"/>
      <c r="D162" s="250"/>
      <c r="E162" s="250"/>
      <c r="F162" s="250"/>
      <c r="G162" s="250"/>
      <c r="H162" s="250"/>
      <c r="I162" s="250"/>
      <c r="J162" s="250"/>
      <c r="K162" s="250"/>
      <c r="L162" s="250"/>
      <c r="M162" s="250"/>
      <c r="N162" s="250"/>
      <c r="O162" s="250"/>
      <c r="P162" s="250"/>
      <c r="Q162" s="250"/>
      <c r="R162" s="250"/>
      <c r="S162" s="250"/>
      <c r="T162" s="250"/>
      <c r="U162" s="250"/>
      <c r="V162" s="250"/>
      <c r="W162" s="250"/>
      <c r="X162" s="250"/>
      <c r="Y162" s="250"/>
      <c r="Z162" s="250"/>
      <c r="AA162" s="250"/>
      <c r="AB162" s="250"/>
      <c r="AC162" s="250"/>
      <c r="AD162" s="250"/>
      <c r="AE162" s="250"/>
      <c r="AF162" s="250"/>
      <c r="AG162" s="250"/>
      <c r="AH162" s="252"/>
      <c r="AI162" s="252"/>
    </row>
    <row r="163" spans="1:35" ht="14.25" customHeight="1" x14ac:dyDescent="0.15">
      <c r="A163" s="250"/>
      <c r="B163" s="250"/>
      <c r="C163" s="250"/>
      <c r="D163" s="250"/>
      <c r="E163" s="250"/>
      <c r="F163" s="250"/>
      <c r="G163" s="250"/>
      <c r="H163" s="250"/>
      <c r="I163" s="250"/>
      <c r="J163" s="250"/>
      <c r="K163" s="250"/>
      <c r="L163" s="250"/>
      <c r="M163" s="250"/>
      <c r="N163" s="250"/>
      <c r="O163" s="250"/>
      <c r="P163" s="250"/>
      <c r="Q163" s="250"/>
      <c r="R163" s="250"/>
      <c r="S163" s="250"/>
      <c r="T163" s="250"/>
      <c r="U163" s="250"/>
      <c r="V163" s="250"/>
      <c r="W163" s="250"/>
      <c r="X163" s="250"/>
      <c r="Y163" s="250"/>
      <c r="Z163" s="250"/>
      <c r="AA163" s="250"/>
      <c r="AB163" s="250"/>
      <c r="AC163" s="250"/>
      <c r="AD163" s="250"/>
      <c r="AE163" s="250"/>
      <c r="AF163" s="250"/>
      <c r="AG163" s="250"/>
      <c r="AH163" s="252"/>
      <c r="AI163" s="252"/>
    </row>
    <row r="164" spans="1:35" ht="14.25" customHeight="1" x14ac:dyDescent="0.15">
      <c r="A164" s="250"/>
      <c r="B164" s="250"/>
      <c r="C164" s="250"/>
      <c r="D164" s="250"/>
      <c r="E164" s="250"/>
      <c r="F164" s="250"/>
      <c r="G164" s="250"/>
      <c r="H164" s="250"/>
      <c r="I164" s="250"/>
      <c r="J164" s="250"/>
      <c r="K164" s="250"/>
      <c r="L164" s="250"/>
      <c r="M164" s="250"/>
      <c r="N164" s="250"/>
      <c r="O164" s="250"/>
      <c r="P164" s="250"/>
      <c r="Q164" s="250"/>
      <c r="R164" s="250"/>
      <c r="S164" s="250"/>
      <c r="T164" s="250"/>
      <c r="U164" s="250"/>
      <c r="V164" s="250"/>
      <c r="W164" s="250"/>
      <c r="X164" s="250"/>
      <c r="Y164" s="250"/>
      <c r="Z164" s="250"/>
      <c r="AA164" s="250"/>
      <c r="AB164" s="250"/>
      <c r="AC164" s="250"/>
      <c r="AD164" s="250"/>
      <c r="AE164" s="250"/>
      <c r="AF164" s="250"/>
      <c r="AG164" s="250"/>
      <c r="AH164" s="252"/>
      <c r="AI164" s="252"/>
    </row>
    <row r="165" spans="1:35" ht="14.25" customHeight="1" x14ac:dyDescent="0.15">
      <c r="A165" s="250"/>
      <c r="B165" s="250"/>
      <c r="C165" s="250"/>
      <c r="D165" s="250"/>
      <c r="E165" s="250"/>
      <c r="F165" s="250"/>
      <c r="G165" s="250"/>
      <c r="H165" s="250"/>
      <c r="I165" s="250"/>
      <c r="J165" s="250"/>
      <c r="K165" s="250"/>
      <c r="L165" s="250"/>
      <c r="M165" s="250"/>
      <c r="N165" s="250"/>
      <c r="O165" s="250"/>
      <c r="P165" s="250"/>
      <c r="Q165" s="250"/>
      <c r="R165" s="250"/>
      <c r="S165" s="250"/>
      <c r="T165" s="250"/>
      <c r="U165" s="250"/>
      <c r="V165" s="250"/>
      <c r="W165" s="250"/>
      <c r="X165" s="250"/>
      <c r="Y165" s="250"/>
      <c r="Z165" s="250"/>
      <c r="AA165" s="250"/>
      <c r="AB165" s="250"/>
      <c r="AC165" s="250"/>
      <c r="AD165" s="250"/>
      <c r="AE165" s="250"/>
      <c r="AF165" s="250"/>
      <c r="AG165" s="250"/>
      <c r="AH165" s="252"/>
      <c r="AI165" s="252"/>
    </row>
    <row r="166" spans="1:35" ht="14.25" customHeight="1" x14ac:dyDescent="0.15">
      <c r="A166" s="250"/>
      <c r="B166" s="250"/>
      <c r="C166" s="250"/>
      <c r="D166" s="250"/>
      <c r="E166" s="250"/>
      <c r="F166" s="250"/>
      <c r="G166" s="250"/>
      <c r="H166" s="250"/>
      <c r="I166" s="250"/>
      <c r="J166" s="250"/>
      <c r="K166" s="250"/>
      <c r="L166" s="250"/>
      <c r="M166" s="250"/>
      <c r="N166" s="250"/>
      <c r="O166" s="250"/>
      <c r="P166" s="250"/>
      <c r="Q166" s="250"/>
      <c r="R166" s="250"/>
      <c r="S166" s="250"/>
      <c r="T166" s="250"/>
      <c r="U166" s="250"/>
      <c r="V166" s="250"/>
      <c r="W166" s="250"/>
      <c r="X166" s="250"/>
      <c r="Y166" s="250"/>
      <c r="Z166" s="250"/>
      <c r="AA166" s="250"/>
      <c r="AB166" s="250"/>
      <c r="AC166" s="250"/>
      <c r="AD166" s="250"/>
      <c r="AE166" s="250"/>
      <c r="AF166" s="250"/>
      <c r="AG166" s="250"/>
      <c r="AH166" s="252"/>
      <c r="AI166" s="252"/>
    </row>
    <row r="167" spans="1:35" ht="14.25" customHeight="1" x14ac:dyDescent="0.15">
      <c r="A167" s="250"/>
      <c r="B167" s="250"/>
      <c r="C167" s="250"/>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c r="AA167" s="250"/>
      <c r="AB167" s="250"/>
      <c r="AC167" s="250"/>
      <c r="AD167" s="250"/>
      <c r="AE167" s="250"/>
      <c r="AF167" s="250"/>
      <c r="AG167" s="250"/>
      <c r="AH167" s="252"/>
      <c r="AI167" s="252"/>
    </row>
    <row r="168" spans="1:35" ht="14.25" customHeight="1" x14ac:dyDescent="0.15">
      <c r="A168" s="250"/>
      <c r="B168" s="250"/>
      <c r="C168" s="250"/>
      <c r="D168" s="250"/>
      <c r="E168" s="250"/>
      <c r="F168" s="250"/>
      <c r="G168" s="250"/>
      <c r="H168" s="250"/>
      <c r="I168" s="250"/>
      <c r="J168" s="250"/>
      <c r="K168" s="250"/>
      <c r="L168" s="250"/>
      <c r="M168" s="250"/>
      <c r="N168" s="250"/>
      <c r="O168" s="250"/>
      <c r="P168" s="250"/>
      <c r="Q168" s="250"/>
      <c r="R168" s="250"/>
      <c r="S168" s="250"/>
      <c r="T168" s="250"/>
      <c r="U168" s="250"/>
      <c r="V168" s="250"/>
      <c r="W168" s="250"/>
      <c r="X168" s="250"/>
      <c r="Y168" s="250"/>
      <c r="Z168" s="250"/>
      <c r="AA168" s="250"/>
      <c r="AB168" s="250"/>
      <c r="AC168" s="250"/>
      <c r="AD168" s="250"/>
      <c r="AE168" s="250"/>
      <c r="AF168" s="250"/>
      <c r="AG168" s="250"/>
      <c r="AH168" s="252"/>
      <c r="AI168" s="252"/>
    </row>
    <row r="169" spans="1:35" ht="14.25" customHeight="1" x14ac:dyDescent="0.15">
      <c r="A169" s="250"/>
      <c r="B169" s="250"/>
      <c r="C169" s="250"/>
      <c r="D169" s="250"/>
      <c r="E169" s="250"/>
      <c r="F169" s="250"/>
      <c r="G169" s="250"/>
      <c r="H169" s="250"/>
      <c r="I169" s="250"/>
      <c r="J169" s="250"/>
      <c r="K169" s="250"/>
      <c r="L169" s="250"/>
      <c r="M169" s="250"/>
      <c r="N169" s="250"/>
      <c r="O169" s="250"/>
      <c r="P169" s="250"/>
      <c r="Q169" s="250"/>
      <c r="R169" s="250"/>
      <c r="S169" s="250"/>
      <c r="T169" s="250"/>
      <c r="U169" s="250"/>
      <c r="V169" s="250"/>
      <c r="W169" s="250"/>
      <c r="X169" s="250"/>
      <c r="Y169" s="250"/>
      <c r="Z169" s="250"/>
      <c r="AA169" s="250"/>
      <c r="AB169" s="250"/>
      <c r="AC169" s="250"/>
      <c r="AD169" s="250"/>
      <c r="AE169" s="250"/>
      <c r="AF169" s="250"/>
      <c r="AG169" s="250"/>
      <c r="AH169" s="252"/>
      <c r="AI169" s="252"/>
    </row>
    <row r="170" spans="1:35" ht="14.25" customHeight="1" x14ac:dyDescent="0.15">
      <c r="A170" s="250"/>
      <c r="B170" s="250"/>
      <c r="C170" s="250"/>
      <c r="D170" s="250"/>
      <c r="E170" s="250"/>
      <c r="F170" s="250"/>
      <c r="G170" s="250"/>
      <c r="H170" s="250"/>
      <c r="I170" s="250"/>
      <c r="J170" s="250"/>
      <c r="K170" s="250"/>
      <c r="L170" s="250"/>
      <c r="M170" s="250"/>
      <c r="N170" s="250"/>
      <c r="O170" s="250"/>
      <c r="P170" s="250"/>
      <c r="Q170" s="250"/>
      <c r="R170" s="250"/>
      <c r="S170" s="250"/>
      <c r="T170" s="250"/>
      <c r="U170" s="250"/>
      <c r="V170" s="250"/>
      <c r="W170" s="250"/>
      <c r="X170" s="250"/>
      <c r="Y170" s="250"/>
      <c r="Z170" s="250"/>
      <c r="AA170" s="250"/>
      <c r="AB170" s="250"/>
      <c r="AC170" s="250"/>
      <c r="AD170" s="250"/>
      <c r="AE170" s="250"/>
      <c r="AF170" s="250"/>
      <c r="AG170" s="250"/>
      <c r="AH170" s="252"/>
      <c r="AI170" s="252"/>
    </row>
    <row r="171" spans="1:35" ht="14.25" customHeight="1" x14ac:dyDescent="0.15">
      <c r="A171" s="250"/>
      <c r="B171" s="250"/>
      <c r="C171" s="250"/>
      <c r="D171" s="250"/>
      <c r="E171" s="250"/>
      <c r="F171" s="250"/>
      <c r="G171" s="250"/>
      <c r="H171" s="250"/>
      <c r="I171" s="250"/>
      <c r="J171" s="250"/>
      <c r="K171" s="250"/>
      <c r="L171" s="250"/>
      <c r="M171" s="250"/>
      <c r="N171" s="250"/>
      <c r="O171" s="250"/>
      <c r="P171" s="250"/>
      <c r="Q171" s="250"/>
      <c r="R171" s="250"/>
      <c r="S171" s="250"/>
      <c r="T171" s="250"/>
      <c r="U171" s="250"/>
      <c r="V171" s="250"/>
      <c r="W171" s="250"/>
      <c r="X171" s="250"/>
      <c r="Y171" s="250"/>
      <c r="Z171" s="250"/>
      <c r="AA171" s="250"/>
      <c r="AB171" s="250"/>
      <c r="AC171" s="250"/>
      <c r="AD171" s="250"/>
      <c r="AE171" s="250"/>
      <c r="AF171" s="250"/>
      <c r="AG171" s="250"/>
      <c r="AH171" s="252"/>
      <c r="AI171" s="252"/>
    </row>
    <row r="172" spans="1:35" ht="14.25" customHeight="1" x14ac:dyDescent="0.15">
      <c r="A172" s="250"/>
      <c r="B172" s="250"/>
      <c r="C172" s="250"/>
      <c r="D172" s="250"/>
      <c r="E172" s="250"/>
      <c r="F172" s="250"/>
      <c r="G172" s="250"/>
      <c r="H172" s="250"/>
      <c r="I172" s="250"/>
      <c r="J172" s="250"/>
      <c r="K172" s="250"/>
      <c r="L172" s="250"/>
      <c r="M172" s="250"/>
      <c r="N172" s="250"/>
      <c r="O172" s="250"/>
      <c r="P172" s="250"/>
      <c r="Q172" s="250"/>
      <c r="R172" s="250"/>
      <c r="S172" s="250"/>
      <c r="T172" s="250"/>
      <c r="U172" s="250"/>
      <c r="V172" s="250"/>
      <c r="W172" s="250"/>
      <c r="X172" s="250"/>
      <c r="Y172" s="250"/>
      <c r="Z172" s="250"/>
      <c r="AA172" s="250"/>
      <c r="AB172" s="250"/>
      <c r="AC172" s="250"/>
      <c r="AD172" s="250"/>
      <c r="AE172" s="250"/>
      <c r="AF172" s="250"/>
      <c r="AG172" s="250"/>
      <c r="AH172" s="252"/>
      <c r="AI172" s="252"/>
    </row>
    <row r="173" spans="1:35" ht="14.25" customHeight="1" x14ac:dyDescent="0.15">
      <c r="A173" s="250"/>
      <c r="B173" s="250"/>
      <c r="C173" s="250"/>
      <c r="D173" s="250"/>
      <c r="E173" s="250"/>
      <c r="F173" s="250"/>
      <c r="G173" s="250"/>
      <c r="H173" s="250"/>
      <c r="I173" s="250"/>
      <c r="J173" s="250"/>
      <c r="K173" s="250"/>
      <c r="L173" s="250"/>
      <c r="M173" s="250"/>
      <c r="N173" s="250"/>
      <c r="O173" s="250"/>
      <c r="P173" s="250"/>
      <c r="Q173" s="250"/>
      <c r="R173" s="250"/>
      <c r="S173" s="250"/>
      <c r="T173" s="250"/>
      <c r="U173" s="250"/>
      <c r="V173" s="250"/>
      <c r="W173" s="250"/>
      <c r="X173" s="250"/>
      <c r="Y173" s="250"/>
      <c r="Z173" s="250"/>
      <c r="AA173" s="250"/>
      <c r="AB173" s="250"/>
      <c r="AC173" s="250"/>
      <c r="AD173" s="250"/>
      <c r="AE173" s="250"/>
      <c r="AF173" s="250"/>
      <c r="AG173" s="250"/>
      <c r="AH173" s="252"/>
      <c r="AI173" s="252"/>
    </row>
    <row r="174" spans="1:35" ht="14.25" customHeight="1" x14ac:dyDescent="0.15">
      <c r="A174" s="250"/>
      <c r="B174" s="250"/>
      <c r="C174" s="250"/>
      <c r="D174" s="250"/>
      <c r="E174" s="250"/>
      <c r="F174" s="250"/>
      <c r="G174" s="250"/>
      <c r="H174" s="250"/>
      <c r="I174" s="250"/>
      <c r="J174" s="250"/>
      <c r="K174" s="250"/>
      <c r="L174" s="250"/>
      <c r="M174" s="250"/>
      <c r="N174" s="250"/>
      <c r="O174" s="250"/>
      <c r="P174" s="250"/>
      <c r="Q174" s="250"/>
      <c r="R174" s="250"/>
      <c r="S174" s="250"/>
      <c r="T174" s="250"/>
      <c r="U174" s="250"/>
      <c r="V174" s="250"/>
      <c r="W174" s="250"/>
      <c r="X174" s="250"/>
      <c r="Y174" s="250"/>
      <c r="Z174" s="250"/>
      <c r="AA174" s="250"/>
      <c r="AB174" s="250"/>
      <c r="AC174" s="250"/>
      <c r="AD174" s="250"/>
      <c r="AE174" s="250"/>
      <c r="AF174" s="250"/>
      <c r="AG174" s="250"/>
      <c r="AH174" s="252"/>
      <c r="AI174" s="252"/>
    </row>
    <row r="175" spans="1:35" ht="14.25" customHeight="1" x14ac:dyDescent="0.15">
      <c r="A175" s="250"/>
      <c r="B175" s="250"/>
      <c r="C175" s="250"/>
      <c r="D175" s="250"/>
      <c r="E175" s="250"/>
      <c r="F175" s="250"/>
      <c r="G175" s="250"/>
      <c r="H175" s="250"/>
      <c r="I175" s="250"/>
      <c r="J175" s="250"/>
      <c r="K175" s="250"/>
      <c r="L175" s="250"/>
      <c r="M175" s="250"/>
      <c r="N175" s="250"/>
      <c r="O175" s="250"/>
      <c r="P175" s="250"/>
      <c r="Q175" s="250"/>
      <c r="R175" s="250"/>
      <c r="S175" s="250"/>
      <c r="T175" s="250"/>
      <c r="U175" s="250"/>
      <c r="V175" s="250"/>
      <c r="W175" s="250"/>
      <c r="X175" s="250"/>
      <c r="Y175" s="250"/>
      <c r="Z175" s="250"/>
      <c r="AA175" s="250"/>
      <c r="AB175" s="250"/>
      <c r="AC175" s="250"/>
      <c r="AD175" s="250"/>
      <c r="AE175" s="250"/>
      <c r="AF175" s="250"/>
      <c r="AG175" s="250"/>
      <c r="AH175" s="252"/>
      <c r="AI175" s="252"/>
    </row>
    <row r="176" spans="1:35" ht="14.25" customHeight="1" x14ac:dyDescent="0.15">
      <c r="A176" s="250"/>
      <c r="B176" s="250"/>
      <c r="C176" s="250"/>
      <c r="D176" s="250"/>
      <c r="E176" s="250"/>
      <c r="F176" s="250"/>
      <c r="G176" s="250"/>
      <c r="H176" s="250"/>
      <c r="I176" s="250"/>
      <c r="J176" s="250"/>
      <c r="K176" s="250"/>
      <c r="L176" s="250"/>
      <c r="M176" s="250"/>
      <c r="N176" s="250"/>
      <c r="O176" s="250"/>
      <c r="P176" s="250"/>
      <c r="Q176" s="250"/>
      <c r="R176" s="250"/>
      <c r="S176" s="250"/>
      <c r="T176" s="250"/>
      <c r="U176" s="250"/>
      <c r="V176" s="250"/>
      <c r="W176" s="250"/>
      <c r="X176" s="250"/>
      <c r="Y176" s="250"/>
      <c r="Z176" s="250"/>
      <c r="AA176" s="250"/>
      <c r="AB176" s="250"/>
      <c r="AC176" s="250"/>
      <c r="AD176" s="250"/>
      <c r="AE176" s="250"/>
      <c r="AF176" s="250"/>
      <c r="AG176" s="250"/>
      <c r="AH176" s="252"/>
      <c r="AI176" s="252"/>
    </row>
    <row r="177" spans="1:35" ht="14.25" customHeight="1" x14ac:dyDescent="0.15">
      <c r="A177" s="250"/>
      <c r="B177" s="250"/>
      <c r="C177" s="250"/>
      <c r="D177" s="250"/>
      <c r="E177" s="250"/>
      <c r="F177" s="250"/>
      <c r="G177" s="250"/>
      <c r="H177" s="250"/>
      <c r="I177" s="250"/>
      <c r="J177" s="250"/>
      <c r="K177" s="250"/>
      <c r="L177" s="250"/>
      <c r="M177" s="250"/>
      <c r="N177" s="250"/>
      <c r="O177" s="250"/>
      <c r="P177" s="250"/>
      <c r="Q177" s="250"/>
      <c r="R177" s="250"/>
      <c r="S177" s="250"/>
      <c r="T177" s="250"/>
      <c r="U177" s="250"/>
      <c r="V177" s="250"/>
      <c r="W177" s="250"/>
      <c r="X177" s="250"/>
      <c r="Y177" s="250"/>
      <c r="Z177" s="250"/>
      <c r="AA177" s="250"/>
      <c r="AB177" s="250"/>
      <c r="AC177" s="250"/>
      <c r="AD177" s="250"/>
      <c r="AE177" s="250"/>
      <c r="AF177" s="250"/>
      <c r="AG177" s="250"/>
      <c r="AH177" s="252"/>
      <c r="AI177" s="252"/>
    </row>
    <row r="178" spans="1:35" ht="14.25" customHeight="1" x14ac:dyDescent="0.15">
      <c r="A178" s="250"/>
      <c r="B178" s="250"/>
      <c r="C178" s="250"/>
      <c r="D178" s="250"/>
      <c r="E178" s="250"/>
      <c r="F178" s="250"/>
      <c r="G178" s="250"/>
      <c r="H178" s="250"/>
      <c r="I178" s="250"/>
      <c r="J178" s="250"/>
      <c r="K178" s="250"/>
      <c r="L178" s="250"/>
      <c r="M178" s="250"/>
      <c r="N178" s="250"/>
      <c r="O178" s="250"/>
      <c r="P178" s="250"/>
      <c r="Q178" s="250"/>
      <c r="R178" s="250"/>
      <c r="S178" s="250"/>
      <c r="T178" s="250"/>
      <c r="U178" s="250"/>
      <c r="V178" s="250"/>
      <c r="W178" s="250"/>
      <c r="X178" s="250"/>
      <c r="Y178" s="250"/>
      <c r="Z178" s="250"/>
      <c r="AA178" s="250"/>
      <c r="AB178" s="250"/>
      <c r="AC178" s="250"/>
      <c r="AD178" s="250"/>
      <c r="AE178" s="250"/>
      <c r="AF178" s="250"/>
      <c r="AG178" s="250"/>
      <c r="AH178" s="252"/>
      <c r="AI178" s="252"/>
    </row>
    <row r="179" spans="1:35" ht="14.25" customHeight="1" x14ac:dyDescent="0.15">
      <c r="A179" s="250"/>
      <c r="B179" s="250"/>
      <c r="C179" s="250"/>
      <c r="D179" s="250"/>
      <c r="E179" s="250"/>
      <c r="F179" s="250"/>
      <c r="G179" s="250"/>
      <c r="H179" s="250"/>
      <c r="I179" s="250"/>
      <c r="J179" s="250"/>
      <c r="K179" s="250"/>
      <c r="L179" s="250"/>
      <c r="M179" s="250"/>
      <c r="N179" s="250"/>
      <c r="O179" s="250"/>
      <c r="P179" s="250"/>
      <c r="Q179" s="250"/>
      <c r="R179" s="250"/>
      <c r="S179" s="250"/>
      <c r="T179" s="250"/>
      <c r="U179" s="250"/>
      <c r="V179" s="250"/>
      <c r="W179" s="250"/>
      <c r="X179" s="250"/>
      <c r="Y179" s="250"/>
      <c r="Z179" s="250"/>
      <c r="AA179" s="250"/>
      <c r="AB179" s="250"/>
      <c r="AC179" s="250"/>
      <c r="AD179" s="250"/>
      <c r="AE179" s="250"/>
      <c r="AF179" s="250"/>
      <c r="AG179" s="250"/>
      <c r="AH179" s="252"/>
      <c r="AI179" s="252"/>
    </row>
    <row r="180" spans="1:35" ht="14.25" customHeight="1" x14ac:dyDescent="0.15">
      <c r="A180" s="250"/>
      <c r="B180" s="250"/>
      <c r="C180" s="250"/>
      <c r="D180" s="250"/>
      <c r="E180" s="250"/>
      <c r="F180" s="250"/>
      <c r="G180" s="250"/>
      <c r="H180" s="250"/>
      <c r="I180" s="250"/>
      <c r="J180" s="250"/>
      <c r="K180" s="250"/>
      <c r="L180" s="250"/>
      <c r="M180" s="250"/>
      <c r="N180" s="250"/>
      <c r="O180" s="250"/>
      <c r="P180" s="250"/>
      <c r="Q180" s="250"/>
      <c r="R180" s="250"/>
      <c r="S180" s="250"/>
      <c r="T180" s="250"/>
      <c r="U180" s="250"/>
      <c r="V180" s="250"/>
      <c r="W180" s="250"/>
      <c r="X180" s="250"/>
      <c r="Y180" s="250"/>
      <c r="Z180" s="250"/>
      <c r="AA180" s="250"/>
      <c r="AB180" s="250"/>
      <c r="AC180" s="250"/>
      <c r="AD180" s="250"/>
      <c r="AE180" s="250"/>
      <c r="AF180" s="250"/>
      <c r="AG180" s="250"/>
      <c r="AH180" s="252"/>
      <c r="AI180" s="252"/>
    </row>
    <row r="181" spans="1:35" ht="14.25" customHeight="1" x14ac:dyDescent="0.15">
      <c r="A181" s="250"/>
      <c r="B181" s="250"/>
      <c r="C181" s="250"/>
      <c r="D181" s="250"/>
      <c r="E181" s="250"/>
      <c r="F181" s="250"/>
      <c r="G181" s="250"/>
      <c r="H181" s="250"/>
      <c r="I181" s="250"/>
      <c r="J181" s="250"/>
      <c r="K181" s="250"/>
      <c r="L181" s="250"/>
      <c r="M181" s="250"/>
      <c r="N181" s="250"/>
      <c r="O181" s="250"/>
      <c r="P181" s="250"/>
      <c r="Q181" s="250"/>
      <c r="R181" s="250"/>
      <c r="S181" s="250"/>
      <c r="T181" s="250"/>
      <c r="U181" s="250"/>
      <c r="V181" s="250"/>
      <c r="W181" s="250"/>
      <c r="X181" s="250"/>
      <c r="Y181" s="250"/>
      <c r="Z181" s="250"/>
      <c r="AA181" s="250"/>
      <c r="AB181" s="250"/>
      <c r="AC181" s="250"/>
      <c r="AD181" s="250"/>
      <c r="AE181" s="250"/>
      <c r="AF181" s="250"/>
      <c r="AG181" s="250"/>
      <c r="AH181" s="252"/>
      <c r="AI181" s="252"/>
    </row>
    <row r="182" spans="1:35" ht="14.25" customHeight="1" x14ac:dyDescent="0.15">
      <c r="A182" s="250"/>
      <c r="B182" s="250"/>
      <c r="C182" s="250"/>
      <c r="D182" s="250"/>
      <c r="E182" s="250"/>
      <c r="F182" s="250"/>
      <c r="G182" s="250"/>
      <c r="H182" s="250"/>
      <c r="I182" s="250"/>
      <c r="J182" s="250"/>
      <c r="K182" s="250"/>
      <c r="L182" s="250"/>
      <c r="M182" s="250"/>
      <c r="N182" s="250"/>
      <c r="O182" s="250"/>
      <c r="P182" s="250"/>
      <c r="Q182" s="250"/>
      <c r="R182" s="250"/>
      <c r="S182" s="250"/>
      <c r="T182" s="250"/>
      <c r="U182" s="250"/>
      <c r="V182" s="250"/>
      <c r="W182" s="250"/>
      <c r="X182" s="250"/>
      <c r="Y182" s="250"/>
      <c r="Z182" s="250"/>
      <c r="AA182" s="250"/>
      <c r="AB182" s="250"/>
      <c r="AC182" s="250"/>
      <c r="AD182" s="250"/>
      <c r="AE182" s="250"/>
      <c r="AF182" s="250"/>
      <c r="AG182" s="250"/>
      <c r="AH182" s="252"/>
      <c r="AI182" s="252"/>
    </row>
    <row r="183" spans="1:35" ht="14.25" customHeight="1" x14ac:dyDescent="0.15">
      <c r="A183" s="250"/>
      <c r="B183" s="250"/>
      <c r="C183" s="250"/>
      <c r="D183" s="250"/>
      <c r="E183" s="250"/>
      <c r="F183" s="250"/>
      <c r="G183" s="250"/>
      <c r="H183" s="250"/>
      <c r="I183" s="250"/>
      <c r="J183" s="250"/>
      <c r="K183" s="250"/>
      <c r="L183" s="250"/>
      <c r="M183" s="250"/>
      <c r="N183" s="250"/>
      <c r="O183" s="250"/>
      <c r="P183" s="250"/>
      <c r="Q183" s="250"/>
      <c r="R183" s="250"/>
      <c r="S183" s="250"/>
      <c r="T183" s="250"/>
      <c r="U183" s="250"/>
      <c r="V183" s="250"/>
      <c r="W183" s="250"/>
      <c r="X183" s="250"/>
      <c r="Y183" s="250"/>
      <c r="Z183" s="250"/>
      <c r="AA183" s="250"/>
      <c r="AB183" s="250"/>
      <c r="AC183" s="250"/>
      <c r="AD183" s="250"/>
      <c r="AE183" s="250"/>
      <c r="AF183" s="250"/>
      <c r="AG183" s="250"/>
      <c r="AH183" s="252"/>
      <c r="AI183" s="252"/>
    </row>
    <row r="184" spans="1:35" ht="14.25" customHeight="1" x14ac:dyDescent="0.15">
      <c r="A184" s="250"/>
      <c r="B184" s="250"/>
      <c r="C184" s="250"/>
      <c r="D184" s="250"/>
      <c r="E184" s="250"/>
      <c r="F184" s="250"/>
      <c r="G184" s="250"/>
      <c r="H184" s="250"/>
      <c r="I184" s="250"/>
      <c r="J184" s="250"/>
      <c r="K184" s="250"/>
      <c r="L184" s="250"/>
      <c r="M184" s="250"/>
      <c r="N184" s="250"/>
      <c r="O184" s="250"/>
      <c r="P184" s="250"/>
      <c r="Q184" s="250"/>
      <c r="R184" s="250"/>
      <c r="S184" s="250"/>
      <c r="T184" s="250"/>
      <c r="U184" s="250"/>
      <c r="V184" s="250"/>
      <c r="W184" s="250"/>
      <c r="X184" s="250"/>
      <c r="Y184" s="250"/>
      <c r="Z184" s="250"/>
      <c r="AA184" s="250"/>
      <c r="AB184" s="250"/>
      <c r="AC184" s="250"/>
      <c r="AD184" s="250"/>
      <c r="AE184" s="250"/>
      <c r="AF184" s="250"/>
      <c r="AG184" s="250"/>
      <c r="AH184" s="252"/>
      <c r="AI184" s="252"/>
    </row>
    <row r="185" spans="1:35" ht="14.25" customHeight="1" x14ac:dyDescent="0.15">
      <c r="A185" s="250"/>
      <c r="B185" s="250"/>
      <c r="C185" s="250"/>
      <c r="D185" s="250"/>
      <c r="E185" s="250"/>
      <c r="F185" s="250"/>
      <c r="G185" s="250"/>
      <c r="H185" s="250"/>
      <c r="I185" s="250"/>
      <c r="J185" s="250"/>
      <c r="K185" s="250"/>
      <c r="L185" s="250"/>
      <c r="M185" s="250"/>
      <c r="N185" s="250"/>
      <c r="O185" s="250"/>
      <c r="P185" s="250"/>
      <c r="Q185" s="250"/>
      <c r="R185" s="250"/>
      <c r="S185" s="250"/>
      <c r="T185" s="250"/>
      <c r="U185" s="250"/>
      <c r="V185" s="250"/>
      <c r="W185" s="250"/>
      <c r="X185" s="250"/>
      <c r="Y185" s="250"/>
      <c r="Z185" s="250"/>
      <c r="AA185" s="250"/>
      <c r="AB185" s="250"/>
      <c r="AC185" s="250"/>
      <c r="AD185" s="250"/>
      <c r="AE185" s="250"/>
      <c r="AF185" s="250"/>
      <c r="AG185" s="250"/>
      <c r="AH185" s="252"/>
      <c r="AI185" s="252"/>
    </row>
    <row r="186" spans="1:35" ht="14.25" customHeight="1" x14ac:dyDescent="0.15">
      <c r="A186" s="250"/>
      <c r="B186" s="250"/>
      <c r="C186" s="250"/>
      <c r="D186" s="250"/>
      <c r="E186" s="250"/>
      <c r="F186" s="250"/>
      <c r="G186" s="250"/>
      <c r="H186" s="250"/>
      <c r="I186" s="250"/>
      <c r="J186" s="250"/>
      <c r="K186" s="250"/>
      <c r="L186" s="250"/>
      <c r="M186" s="250"/>
      <c r="N186" s="250"/>
      <c r="O186" s="250"/>
      <c r="P186" s="250"/>
      <c r="Q186" s="250"/>
      <c r="R186" s="250"/>
      <c r="S186" s="250"/>
      <c r="T186" s="250"/>
      <c r="U186" s="250"/>
      <c r="V186" s="250"/>
      <c r="W186" s="250"/>
      <c r="X186" s="250"/>
      <c r="Y186" s="250"/>
      <c r="Z186" s="250"/>
      <c r="AA186" s="250"/>
      <c r="AB186" s="250"/>
      <c r="AC186" s="250"/>
      <c r="AD186" s="250"/>
      <c r="AE186" s="250"/>
      <c r="AF186" s="250"/>
      <c r="AG186" s="250"/>
      <c r="AH186" s="252"/>
      <c r="AI186" s="252"/>
    </row>
    <row r="187" spans="1:35" ht="14.25" customHeight="1" x14ac:dyDescent="0.15">
      <c r="A187" s="250"/>
      <c r="B187" s="250"/>
      <c r="C187" s="250"/>
      <c r="D187" s="250"/>
      <c r="E187" s="250"/>
      <c r="F187" s="250"/>
      <c r="G187" s="250"/>
      <c r="H187" s="250"/>
      <c r="I187" s="250"/>
      <c r="J187" s="250"/>
      <c r="K187" s="250"/>
      <c r="L187" s="250"/>
      <c r="M187" s="250"/>
      <c r="N187" s="250"/>
      <c r="O187" s="250"/>
      <c r="P187" s="250"/>
      <c r="Q187" s="250"/>
      <c r="R187" s="250"/>
      <c r="S187" s="250"/>
      <c r="T187" s="250"/>
      <c r="U187" s="250"/>
      <c r="V187" s="250"/>
      <c r="W187" s="250"/>
      <c r="X187" s="250"/>
      <c r="Y187" s="250"/>
      <c r="Z187" s="250"/>
      <c r="AA187" s="250"/>
      <c r="AB187" s="250"/>
      <c r="AC187" s="250"/>
      <c r="AD187" s="250"/>
      <c r="AE187" s="250"/>
      <c r="AF187" s="250"/>
      <c r="AG187" s="250"/>
      <c r="AH187" s="252"/>
      <c r="AI187" s="252"/>
    </row>
    <row r="188" spans="1:35" ht="14.25" customHeight="1" x14ac:dyDescent="0.15">
      <c r="A188" s="250"/>
      <c r="B188" s="250"/>
      <c r="C188" s="250"/>
      <c r="D188" s="250"/>
      <c r="E188" s="250"/>
      <c r="F188" s="250"/>
      <c r="G188" s="250"/>
      <c r="H188" s="250"/>
      <c r="I188" s="250"/>
      <c r="J188" s="250"/>
      <c r="K188" s="250"/>
      <c r="L188" s="250"/>
      <c r="M188" s="250"/>
      <c r="N188" s="250"/>
      <c r="O188" s="250"/>
      <c r="P188" s="250"/>
      <c r="Q188" s="250"/>
      <c r="R188" s="250"/>
      <c r="S188" s="250"/>
      <c r="T188" s="250"/>
      <c r="U188" s="250"/>
      <c r="V188" s="250"/>
      <c r="W188" s="250"/>
      <c r="X188" s="250"/>
      <c r="Y188" s="250"/>
      <c r="Z188" s="250"/>
      <c r="AA188" s="250"/>
      <c r="AB188" s="250"/>
      <c r="AC188" s="250"/>
      <c r="AD188" s="250"/>
      <c r="AE188" s="250"/>
      <c r="AF188" s="250"/>
      <c r="AG188" s="250"/>
      <c r="AH188" s="252"/>
      <c r="AI188" s="252"/>
    </row>
    <row r="189" spans="1:35" ht="14.25" customHeight="1" x14ac:dyDescent="0.15">
      <c r="A189" s="250"/>
      <c r="B189" s="250"/>
      <c r="C189" s="250"/>
      <c r="D189" s="250"/>
      <c r="E189" s="250"/>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2"/>
      <c r="AI189" s="252"/>
    </row>
    <row r="190" spans="1:35" ht="14.25" customHeight="1" x14ac:dyDescent="0.15">
      <c r="A190" s="250"/>
      <c r="B190" s="250"/>
      <c r="C190" s="250"/>
      <c r="D190" s="250"/>
      <c r="E190" s="250"/>
      <c r="F190" s="250"/>
      <c r="G190" s="250"/>
      <c r="H190" s="250"/>
      <c r="I190" s="250"/>
      <c r="J190" s="250"/>
      <c r="K190" s="250"/>
      <c r="L190" s="250"/>
      <c r="M190" s="250"/>
      <c r="N190" s="250"/>
      <c r="O190" s="250"/>
      <c r="P190" s="250"/>
      <c r="Q190" s="250"/>
      <c r="R190" s="250"/>
      <c r="S190" s="250"/>
      <c r="T190" s="250"/>
      <c r="U190" s="250"/>
      <c r="V190" s="250"/>
      <c r="W190" s="250"/>
      <c r="X190" s="250"/>
      <c r="Y190" s="250"/>
      <c r="Z190" s="250"/>
      <c r="AA190" s="250"/>
      <c r="AB190" s="250"/>
      <c r="AC190" s="250"/>
      <c r="AD190" s="250"/>
      <c r="AE190" s="250"/>
      <c r="AF190" s="250"/>
      <c r="AG190" s="250"/>
      <c r="AH190" s="252"/>
      <c r="AI190" s="252"/>
    </row>
    <row r="191" spans="1:35" ht="14.25" customHeight="1" x14ac:dyDescent="0.15">
      <c r="A191" s="250"/>
      <c r="B191" s="250"/>
      <c r="C191" s="250"/>
      <c r="D191" s="250"/>
      <c r="E191" s="250"/>
      <c r="F191" s="250"/>
      <c r="G191" s="250"/>
      <c r="H191" s="250"/>
      <c r="I191" s="250"/>
      <c r="J191" s="250"/>
      <c r="K191" s="250"/>
      <c r="L191" s="250"/>
      <c r="M191" s="250"/>
      <c r="N191" s="250"/>
      <c r="O191" s="250"/>
      <c r="P191" s="250"/>
      <c r="Q191" s="250"/>
      <c r="R191" s="250"/>
      <c r="S191" s="250"/>
      <c r="T191" s="250"/>
      <c r="U191" s="250"/>
      <c r="V191" s="250"/>
      <c r="W191" s="250"/>
      <c r="X191" s="250"/>
      <c r="Y191" s="250"/>
      <c r="Z191" s="250"/>
      <c r="AA191" s="250"/>
      <c r="AB191" s="250"/>
      <c r="AC191" s="250"/>
      <c r="AD191" s="250"/>
      <c r="AE191" s="250"/>
      <c r="AF191" s="250"/>
      <c r="AG191" s="250"/>
      <c r="AH191" s="252"/>
      <c r="AI191" s="252"/>
    </row>
    <row r="192" spans="1:35" ht="14.25" customHeight="1" x14ac:dyDescent="0.15">
      <c r="A192" s="250"/>
      <c r="B192" s="250"/>
      <c r="C192" s="250"/>
      <c r="D192" s="250"/>
      <c r="E192" s="250"/>
      <c r="F192" s="250"/>
      <c r="G192" s="250"/>
      <c r="H192" s="250"/>
      <c r="I192" s="250"/>
      <c r="J192" s="250"/>
      <c r="K192" s="250"/>
      <c r="L192" s="250"/>
      <c r="M192" s="250"/>
      <c r="N192" s="250"/>
      <c r="O192" s="250"/>
      <c r="P192" s="250"/>
      <c r="Q192" s="250"/>
      <c r="R192" s="250"/>
      <c r="S192" s="250"/>
      <c r="T192" s="250"/>
      <c r="U192" s="250"/>
      <c r="V192" s="250"/>
      <c r="W192" s="250"/>
      <c r="X192" s="250"/>
      <c r="Y192" s="250"/>
      <c r="Z192" s="250"/>
      <c r="AA192" s="250"/>
      <c r="AB192" s="250"/>
      <c r="AC192" s="250"/>
      <c r="AD192" s="250"/>
      <c r="AE192" s="250"/>
      <c r="AF192" s="250"/>
      <c r="AG192" s="250"/>
      <c r="AH192" s="252"/>
      <c r="AI192" s="252"/>
    </row>
    <row r="193" spans="1:35" ht="14.25" customHeight="1" x14ac:dyDescent="0.15">
      <c r="A193" s="250"/>
      <c r="B193" s="250"/>
      <c r="C193" s="250"/>
      <c r="D193" s="250"/>
      <c r="E193" s="250"/>
      <c r="F193" s="250"/>
      <c r="G193" s="250"/>
      <c r="H193" s="250"/>
      <c r="I193" s="250"/>
      <c r="J193" s="250"/>
      <c r="K193" s="250"/>
      <c r="L193" s="250"/>
      <c r="M193" s="250"/>
      <c r="N193" s="250"/>
      <c r="O193" s="250"/>
      <c r="P193" s="250"/>
      <c r="Q193" s="250"/>
      <c r="R193" s="250"/>
      <c r="S193" s="250"/>
      <c r="T193" s="250"/>
      <c r="U193" s="250"/>
      <c r="V193" s="250"/>
      <c r="W193" s="250"/>
      <c r="X193" s="250"/>
      <c r="Y193" s="250"/>
      <c r="Z193" s="250"/>
      <c r="AA193" s="250"/>
      <c r="AB193" s="250"/>
      <c r="AC193" s="250"/>
      <c r="AD193" s="250"/>
      <c r="AE193" s="250"/>
      <c r="AF193" s="250"/>
      <c r="AG193" s="250"/>
      <c r="AH193" s="252"/>
      <c r="AI193" s="252"/>
    </row>
    <row r="194" spans="1:35" ht="14.25" customHeight="1" x14ac:dyDescent="0.15">
      <c r="A194" s="250"/>
      <c r="B194" s="250"/>
      <c r="C194" s="250"/>
      <c r="D194" s="250"/>
      <c r="E194" s="250"/>
      <c r="F194" s="250"/>
      <c r="G194" s="250"/>
      <c r="H194" s="250"/>
      <c r="I194" s="250"/>
      <c r="J194" s="250"/>
      <c r="K194" s="250"/>
      <c r="L194" s="250"/>
      <c r="M194" s="250"/>
      <c r="N194" s="250"/>
      <c r="O194" s="250"/>
      <c r="P194" s="250"/>
      <c r="Q194" s="250"/>
      <c r="R194" s="250"/>
      <c r="S194" s="250"/>
      <c r="T194" s="250"/>
      <c r="U194" s="250"/>
      <c r="V194" s="250"/>
      <c r="W194" s="250"/>
      <c r="X194" s="250"/>
      <c r="Y194" s="250"/>
      <c r="Z194" s="250"/>
      <c r="AA194" s="250"/>
      <c r="AB194" s="250"/>
      <c r="AC194" s="250"/>
      <c r="AD194" s="250"/>
      <c r="AE194" s="250"/>
      <c r="AF194" s="250"/>
      <c r="AG194" s="250"/>
      <c r="AH194" s="252"/>
      <c r="AI194" s="252"/>
    </row>
    <row r="195" spans="1:35" ht="14.25" customHeight="1" x14ac:dyDescent="0.15">
      <c r="A195" s="250"/>
      <c r="B195" s="250"/>
      <c r="C195" s="250"/>
      <c r="D195" s="250"/>
      <c r="E195" s="250"/>
      <c r="F195" s="250"/>
      <c r="G195" s="250"/>
      <c r="H195" s="250"/>
      <c r="I195" s="250"/>
      <c r="J195" s="250"/>
      <c r="K195" s="250"/>
      <c r="L195" s="250"/>
      <c r="M195" s="250"/>
      <c r="N195" s="250"/>
      <c r="O195" s="250"/>
      <c r="P195" s="250"/>
      <c r="Q195" s="250"/>
      <c r="R195" s="250"/>
      <c r="S195" s="250"/>
      <c r="T195" s="250"/>
      <c r="U195" s="250"/>
      <c r="V195" s="250"/>
      <c r="W195" s="250"/>
      <c r="X195" s="250"/>
      <c r="Y195" s="250"/>
      <c r="Z195" s="250"/>
      <c r="AA195" s="250"/>
      <c r="AB195" s="250"/>
      <c r="AC195" s="250"/>
      <c r="AD195" s="250"/>
      <c r="AE195" s="250"/>
      <c r="AF195" s="250"/>
      <c r="AG195" s="250"/>
      <c r="AH195" s="252"/>
      <c r="AI195" s="252"/>
    </row>
    <row r="196" spans="1:35" ht="14.25" customHeight="1" x14ac:dyDescent="0.15">
      <c r="A196" s="250"/>
      <c r="B196" s="250"/>
      <c r="C196" s="250"/>
      <c r="D196" s="250"/>
      <c r="E196" s="250"/>
      <c r="F196" s="250"/>
      <c r="G196" s="250"/>
      <c r="H196" s="250"/>
      <c r="I196" s="250"/>
      <c r="J196" s="250"/>
      <c r="K196" s="250"/>
      <c r="L196" s="250"/>
      <c r="M196" s="250"/>
      <c r="N196" s="250"/>
      <c r="O196" s="250"/>
      <c r="P196" s="250"/>
      <c r="Q196" s="250"/>
      <c r="R196" s="250"/>
      <c r="S196" s="250"/>
      <c r="T196" s="250"/>
      <c r="U196" s="250"/>
      <c r="V196" s="250"/>
      <c r="W196" s="250"/>
      <c r="X196" s="250"/>
      <c r="Y196" s="250"/>
      <c r="Z196" s="250"/>
      <c r="AA196" s="250"/>
      <c r="AB196" s="250"/>
      <c r="AC196" s="250"/>
      <c r="AD196" s="250"/>
      <c r="AE196" s="250"/>
      <c r="AF196" s="250"/>
      <c r="AG196" s="250"/>
      <c r="AH196" s="252"/>
      <c r="AI196" s="252"/>
    </row>
    <row r="197" spans="1:35" ht="14.25" customHeight="1" x14ac:dyDescent="0.15">
      <c r="A197" s="250"/>
      <c r="B197" s="250"/>
      <c r="C197" s="250"/>
      <c r="D197" s="250"/>
      <c r="E197" s="250"/>
      <c r="F197" s="250"/>
      <c r="G197" s="250"/>
      <c r="H197" s="250"/>
      <c r="I197" s="250"/>
      <c r="J197" s="250"/>
      <c r="K197" s="250"/>
      <c r="L197" s="250"/>
      <c r="M197" s="250"/>
      <c r="N197" s="250"/>
      <c r="O197" s="250"/>
      <c r="P197" s="250"/>
      <c r="Q197" s="250"/>
      <c r="R197" s="250"/>
      <c r="S197" s="250"/>
      <c r="T197" s="250"/>
      <c r="U197" s="250"/>
      <c r="V197" s="250"/>
      <c r="W197" s="250"/>
      <c r="X197" s="250"/>
      <c r="Y197" s="250"/>
      <c r="Z197" s="250"/>
      <c r="AA197" s="250"/>
      <c r="AB197" s="250"/>
      <c r="AC197" s="250"/>
      <c r="AD197" s="250"/>
      <c r="AE197" s="250"/>
      <c r="AF197" s="250"/>
      <c r="AG197" s="250"/>
      <c r="AH197" s="252"/>
      <c r="AI197" s="252"/>
    </row>
    <row r="198" spans="1:35" ht="14.25" customHeight="1" x14ac:dyDescent="0.15">
      <c r="A198" s="250"/>
      <c r="B198" s="250"/>
      <c r="C198" s="250"/>
      <c r="D198" s="250"/>
      <c r="E198" s="250"/>
      <c r="F198" s="250"/>
      <c r="G198" s="250"/>
      <c r="H198" s="250"/>
      <c r="I198" s="250"/>
      <c r="J198" s="250"/>
      <c r="K198" s="250"/>
      <c r="L198" s="250"/>
      <c r="M198" s="250"/>
      <c r="N198" s="250"/>
      <c r="O198" s="250"/>
      <c r="P198" s="250"/>
      <c r="Q198" s="250"/>
      <c r="R198" s="250"/>
      <c r="S198" s="250"/>
      <c r="T198" s="250"/>
      <c r="U198" s="250"/>
      <c r="V198" s="250"/>
      <c r="W198" s="250"/>
      <c r="X198" s="250"/>
      <c r="Y198" s="250"/>
      <c r="Z198" s="250"/>
      <c r="AA198" s="250"/>
      <c r="AB198" s="250"/>
      <c r="AC198" s="250"/>
      <c r="AD198" s="250"/>
      <c r="AE198" s="250"/>
      <c r="AF198" s="250"/>
      <c r="AG198" s="250"/>
      <c r="AH198" s="252"/>
      <c r="AI198" s="252"/>
    </row>
    <row r="199" spans="1:35" ht="14.25" customHeight="1" x14ac:dyDescent="0.15">
      <c r="A199" s="250"/>
      <c r="B199" s="250"/>
      <c r="C199" s="250"/>
      <c r="D199" s="250"/>
      <c r="E199" s="250"/>
      <c r="F199" s="250"/>
      <c r="G199" s="250"/>
      <c r="H199" s="250"/>
      <c r="I199" s="250"/>
      <c r="J199" s="250"/>
      <c r="K199" s="250"/>
      <c r="L199" s="250"/>
      <c r="M199" s="250"/>
      <c r="N199" s="250"/>
      <c r="O199" s="250"/>
      <c r="P199" s="250"/>
      <c r="Q199" s="250"/>
      <c r="R199" s="250"/>
      <c r="S199" s="250"/>
      <c r="T199" s="250"/>
      <c r="U199" s="250"/>
      <c r="V199" s="250"/>
      <c r="W199" s="250"/>
      <c r="X199" s="250"/>
      <c r="Y199" s="250"/>
      <c r="Z199" s="250"/>
      <c r="AA199" s="250"/>
      <c r="AB199" s="250"/>
      <c r="AC199" s="250"/>
      <c r="AD199" s="250"/>
      <c r="AE199" s="250"/>
      <c r="AF199" s="250"/>
      <c r="AG199" s="250"/>
      <c r="AH199" s="252"/>
      <c r="AI199" s="252"/>
    </row>
    <row r="200" spans="1:35" ht="14.25" customHeight="1" x14ac:dyDescent="0.15">
      <c r="A200" s="250"/>
      <c r="B200" s="250"/>
      <c r="C200" s="250"/>
      <c r="D200" s="250"/>
      <c r="E200" s="250"/>
      <c r="F200" s="250"/>
      <c r="G200" s="250"/>
      <c r="H200" s="250"/>
      <c r="I200" s="250"/>
      <c r="J200" s="250"/>
      <c r="K200" s="250"/>
      <c r="L200" s="250"/>
      <c r="M200" s="250"/>
      <c r="N200" s="250"/>
      <c r="O200" s="250"/>
      <c r="P200" s="250"/>
      <c r="Q200" s="250"/>
      <c r="R200" s="250"/>
      <c r="S200" s="250"/>
      <c r="T200" s="250"/>
      <c r="U200" s="250"/>
      <c r="V200" s="250"/>
      <c r="W200" s="250"/>
      <c r="X200" s="250"/>
      <c r="Y200" s="250"/>
      <c r="Z200" s="250"/>
      <c r="AA200" s="250"/>
      <c r="AB200" s="250"/>
      <c r="AC200" s="250"/>
      <c r="AD200" s="250"/>
      <c r="AE200" s="250"/>
      <c r="AF200" s="250"/>
      <c r="AG200" s="250"/>
      <c r="AH200" s="252"/>
      <c r="AI200" s="252"/>
    </row>
    <row r="201" spans="1:35" ht="14.25" customHeight="1" x14ac:dyDescent="0.15">
      <c r="A201" s="250"/>
      <c r="B201" s="250"/>
      <c r="C201" s="250"/>
      <c r="D201" s="250"/>
      <c r="E201" s="250"/>
      <c r="F201" s="250"/>
      <c r="G201" s="250"/>
      <c r="H201" s="250"/>
      <c r="I201" s="250"/>
      <c r="J201" s="250"/>
      <c r="K201" s="250"/>
      <c r="L201" s="250"/>
      <c r="M201" s="250"/>
      <c r="N201" s="250"/>
      <c r="O201" s="250"/>
      <c r="P201" s="250"/>
      <c r="Q201" s="250"/>
      <c r="R201" s="250"/>
      <c r="S201" s="250"/>
      <c r="T201" s="250"/>
      <c r="U201" s="250"/>
      <c r="V201" s="250"/>
      <c r="W201" s="250"/>
      <c r="X201" s="250"/>
      <c r="Y201" s="250"/>
      <c r="Z201" s="250"/>
      <c r="AA201" s="250"/>
      <c r="AB201" s="250"/>
      <c r="AC201" s="250"/>
      <c r="AD201" s="250"/>
      <c r="AE201" s="250"/>
      <c r="AF201" s="250"/>
      <c r="AG201" s="250"/>
      <c r="AH201" s="252"/>
      <c r="AI201" s="252"/>
    </row>
    <row r="202" spans="1:35" ht="14.25" customHeight="1" x14ac:dyDescent="0.15">
      <c r="A202" s="250"/>
      <c r="B202" s="250"/>
      <c r="C202" s="250"/>
      <c r="D202" s="250"/>
      <c r="E202" s="250"/>
      <c r="F202" s="250"/>
      <c r="G202" s="250"/>
      <c r="H202" s="250"/>
      <c r="I202" s="250"/>
      <c r="J202" s="250"/>
      <c r="K202" s="250"/>
      <c r="L202" s="250"/>
      <c r="M202" s="250"/>
      <c r="N202" s="250"/>
      <c r="O202" s="250"/>
      <c r="P202" s="250"/>
      <c r="Q202" s="250"/>
      <c r="R202" s="250"/>
      <c r="S202" s="250"/>
      <c r="T202" s="250"/>
      <c r="U202" s="250"/>
      <c r="V202" s="250"/>
      <c r="W202" s="250"/>
      <c r="X202" s="250"/>
      <c r="Y202" s="250"/>
      <c r="Z202" s="250"/>
      <c r="AA202" s="250"/>
      <c r="AB202" s="250"/>
      <c r="AC202" s="250"/>
      <c r="AD202" s="250"/>
      <c r="AE202" s="250"/>
      <c r="AF202" s="250"/>
      <c r="AG202" s="250"/>
      <c r="AH202" s="252"/>
      <c r="AI202" s="252"/>
    </row>
    <row r="203" spans="1:35" ht="14.25" customHeight="1" x14ac:dyDescent="0.15">
      <c r="A203" s="250"/>
      <c r="B203" s="250"/>
      <c r="C203" s="250"/>
      <c r="D203" s="250"/>
      <c r="E203" s="250"/>
      <c r="F203" s="250"/>
      <c r="G203" s="250"/>
      <c r="H203" s="250"/>
      <c r="I203" s="250"/>
      <c r="J203" s="250"/>
      <c r="K203" s="250"/>
      <c r="L203" s="250"/>
      <c r="M203" s="250"/>
      <c r="N203" s="250"/>
      <c r="O203" s="250"/>
      <c r="P203" s="250"/>
      <c r="Q203" s="250"/>
      <c r="R203" s="250"/>
      <c r="S203" s="250"/>
      <c r="T203" s="250"/>
      <c r="U203" s="250"/>
      <c r="V203" s="250"/>
      <c r="W203" s="250"/>
      <c r="X203" s="250"/>
      <c r="Y203" s="250"/>
      <c r="Z203" s="250"/>
      <c r="AA203" s="250"/>
      <c r="AB203" s="250"/>
      <c r="AC203" s="250"/>
      <c r="AD203" s="250"/>
      <c r="AE203" s="250"/>
      <c r="AF203" s="250"/>
      <c r="AG203" s="250"/>
      <c r="AH203" s="252"/>
      <c r="AI203" s="252"/>
    </row>
    <row r="204" spans="1:35" ht="14.25" customHeight="1" x14ac:dyDescent="0.15">
      <c r="A204" s="250"/>
      <c r="B204" s="250"/>
      <c r="C204" s="250"/>
      <c r="D204" s="250"/>
      <c r="E204" s="250"/>
      <c r="F204" s="250"/>
      <c r="G204" s="250"/>
      <c r="H204" s="250"/>
      <c r="I204" s="250"/>
      <c r="J204" s="250"/>
      <c r="K204" s="250"/>
      <c r="L204" s="250"/>
      <c r="M204" s="250"/>
      <c r="N204" s="250"/>
      <c r="O204" s="250"/>
      <c r="P204" s="250"/>
      <c r="Q204" s="250"/>
      <c r="R204" s="250"/>
      <c r="S204" s="250"/>
      <c r="T204" s="250"/>
      <c r="U204" s="250"/>
      <c r="V204" s="250"/>
      <c r="W204" s="250"/>
      <c r="X204" s="250"/>
      <c r="Y204" s="250"/>
      <c r="Z204" s="250"/>
      <c r="AA204" s="250"/>
      <c r="AB204" s="250"/>
      <c r="AC204" s="250"/>
      <c r="AD204" s="250"/>
      <c r="AE204" s="250"/>
      <c r="AF204" s="250"/>
      <c r="AG204" s="250"/>
      <c r="AH204" s="252"/>
      <c r="AI204" s="252"/>
    </row>
    <row r="205" spans="1:35" ht="14.25" customHeight="1" x14ac:dyDescent="0.15">
      <c r="A205" s="250"/>
      <c r="B205" s="250"/>
      <c r="C205" s="250"/>
      <c r="D205" s="250"/>
      <c r="E205" s="250"/>
      <c r="F205" s="250"/>
      <c r="G205" s="250"/>
      <c r="H205" s="250"/>
      <c r="I205" s="250"/>
      <c r="J205" s="250"/>
      <c r="K205" s="250"/>
      <c r="L205" s="250"/>
      <c r="M205" s="250"/>
      <c r="N205" s="250"/>
      <c r="O205" s="250"/>
      <c r="P205" s="250"/>
      <c r="Q205" s="250"/>
      <c r="R205" s="250"/>
      <c r="S205" s="250"/>
      <c r="T205" s="250"/>
      <c r="U205" s="250"/>
      <c r="V205" s="250"/>
      <c r="W205" s="250"/>
      <c r="X205" s="250"/>
      <c r="Y205" s="250"/>
      <c r="Z205" s="250"/>
      <c r="AA205" s="250"/>
      <c r="AB205" s="250"/>
      <c r="AC205" s="250"/>
      <c r="AD205" s="250"/>
      <c r="AE205" s="250"/>
      <c r="AF205" s="250"/>
      <c r="AG205" s="250"/>
      <c r="AH205" s="252"/>
      <c r="AI205" s="252"/>
    </row>
    <row r="206" spans="1:35" ht="14.25" customHeight="1" x14ac:dyDescent="0.15">
      <c r="A206" s="250"/>
      <c r="B206" s="250"/>
      <c r="C206" s="250"/>
      <c r="D206" s="250"/>
      <c r="E206" s="250"/>
      <c r="F206" s="250"/>
      <c r="G206" s="250"/>
      <c r="H206" s="250"/>
      <c r="I206" s="250"/>
      <c r="J206" s="250"/>
      <c r="K206" s="250"/>
      <c r="L206" s="250"/>
      <c r="M206" s="250"/>
      <c r="N206" s="250"/>
      <c r="O206" s="250"/>
      <c r="P206" s="250"/>
      <c r="Q206" s="250"/>
      <c r="R206" s="250"/>
      <c r="S206" s="250"/>
      <c r="T206" s="250"/>
      <c r="U206" s="250"/>
      <c r="V206" s="250"/>
      <c r="W206" s="250"/>
      <c r="X206" s="250"/>
      <c r="Y206" s="250"/>
      <c r="Z206" s="250"/>
      <c r="AA206" s="250"/>
      <c r="AB206" s="250"/>
      <c r="AC206" s="250"/>
      <c r="AD206" s="250"/>
      <c r="AE206" s="250"/>
      <c r="AF206" s="250"/>
      <c r="AG206" s="250"/>
      <c r="AH206" s="252"/>
      <c r="AI206" s="252"/>
    </row>
    <row r="207" spans="1:35" ht="14.25" customHeight="1" x14ac:dyDescent="0.15">
      <c r="A207" s="250"/>
      <c r="B207" s="250"/>
      <c r="C207" s="250"/>
      <c r="D207" s="250"/>
      <c r="E207" s="250"/>
      <c r="F207" s="250"/>
      <c r="G207" s="250"/>
      <c r="H207" s="250"/>
      <c r="I207" s="250"/>
      <c r="J207" s="250"/>
      <c r="K207" s="250"/>
      <c r="L207" s="250"/>
      <c r="M207" s="250"/>
      <c r="N207" s="250"/>
      <c r="O207" s="250"/>
      <c r="P207" s="250"/>
      <c r="Q207" s="250"/>
      <c r="R207" s="250"/>
      <c r="S207" s="250"/>
      <c r="T207" s="250"/>
      <c r="U207" s="250"/>
      <c r="V207" s="250"/>
      <c r="W207" s="250"/>
      <c r="X207" s="250"/>
      <c r="Y207" s="250"/>
      <c r="Z207" s="250"/>
      <c r="AA207" s="250"/>
      <c r="AB207" s="250"/>
      <c r="AC207" s="250"/>
      <c r="AD207" s="250"/>
      <c r="AE207" s="250"/>
      <c r="AF207" s="250"/>
      <c r="AG207" s="250"/>
      <c r="AH207" s="252"/>
      <c r="AI207" s="252"/>
    </row>
    <row r="208" spans="1:35" ht="14.25" customHeight="1" x14ac:dyDescent="0.15">
      <c r="A208" s="250"/>
      <c r="B208" s="250"/>
      <c r="C208" s="250"/>
      <c r="D208" s="250"/>
      <c r="E208" s="250"/>
      <c r="F208" s="250"/>
      <c r="G208" s="250"/>
      <c r="H208" s="250"/>
      <c r="I208" s="250"/>
      <c r="J208" s="250"/>
      <c r="K208" s="250"/>
      <c r="L208" s="250"/>
      <c r="M208" s="250"/>
      <c r="N208" s="250"/>
      <c r="O208" s="250"/>
      <c r="P208" s="250"/>
      <c r="Q208" s="250"/>
      <c r="R208" s="250"/>
      <c r="S208" s="250"/>
      <c r="T208" s="250"/>
      <c r="U208" s="250"/>
      <c r="V208" s="250"/>
      <c r="W208" s="250"/>
      <c r="X208" s="250"/>
      <c r="Y208" s="250"/>
      <c r="Z208" s="250"/>
      <c r="AA208" s="250"/>
      <c r="AB208" s="250"/>
      <c r="AC208" s="250"/>
      <c r="AD208" s="250"/>
      <c r="AE208" s="250"/>
      <c r="AF208" s="250"/>
      <c r="AG208" s="250"/>
      <c r="AH208" s="252"/>
      <c r="AI208" s="252"/>
    </row>
    <row r="209" spans="1:35" ht="14.25" customHeight="1" x14ac:dyDescent="0.15">
      <c r="A209" s="250"/>
      <c r="B209" s="250"/>
      <c r="C209" s="250"/>
      <c r="D209" s="250"/>
      <c r="E209" s="250"/>
      <c r="F209" s="250"/>
      <c r="G209" s="250"/>
      <c r="H209" s="250"/>
      <c r="I209" s="250"/>
      <c r="J209" s="250"/>
      <c r="K209" s="250"/>
      <c r="L209" s="250"/>
      <c r="M209" s="250"/>
      <c r="N209" s="250"/>
      <c r="O209" s="250"/>
      <c r="P209" s="250"/>
      <c r="Q209" s="250"/>
      <c r="R209" s="250"/>
      <c r="S209" s="250"/>
      <c r="T209" s="250"/>
      <c r="U209" s="250"/>
      <c r="V209" s="250"/>
      <c r="W209" s="250"/>
      <c r="X209" s="250"/>
      <c r="Y209" s="250"/>
      <c r="Z209" s="250"/>
      <c r="AA209" s="250"/>
      <c r="AB209" s="250"/>
      <c r="AC209" s="250"/>
      <c r="AD209" s="250"/>
      <c r="AE209" s="250"/>
      <c r="AF209" s="250"/>
      <c r="AG209" s="250"/>
      <c r="AH209" s="252"/>
      <c r="AI209" s="252"/>
    </row>
    <row r="210" spans="1:35" ht="14.25" customHeight="1" x14ac:dyDescent="0.15">
      <c r="A210" s="250"/>
      <c r="B210" s="250"/>
      <c r="C210" s="250"/>
      <c r="D210" s="250"/>
      <c r="E210" s="250"/>
      <c r="F210" s="250"/>
      <c r="G210" s="250"/>
      <c r="H210" s="250"/>
      <c r="I210" s="250"/>
      <c r="J210" s="250"/>
      <c r="K210" s="250"/>
      <c r="L210" s="250"/>
      <c r="M210" s="250"/>
      <c r="N210" s="250"/>
      <c r="O210" s="250"/>
      <c r="P210" s="250"/>
      <c r="Q210" s="250"/>
      <c r="R210" s="250"/>
      <c r="S210" s="250"/>
      <c r="T210" s="250"/>
      <c r="U210" s="250"/>
      <c r="V210" s="250"/>
      <c r="W210" s="250"/>
      <c r="X210" s="250"/>
      <c r="Y210" s="250"/>
      <c r="Z210" s="250"/>
      <c r="AA210" s="250"/>
      <c r="AB210" s="250"/>
      <c r="AC210" s="250"/>
      <c r="AD210" s="250"/>
      <c r="AE210" s="250"/>
      <c r="AF210" s="250"/>
      <c r="AG210" s="250"/>
      <c r="AH210" s="252"/>
      <c r="AI210" s="252"/>
    </row>
    <row r="211" spans="1:35" ht="14.25" customHeight="1" x14ac:dyDescent="0.15">
      <c r="A211" s="250"/>
      <c r="B211" s="250"/>
      <c r="C211" s="250"/>
      <c r="D211" s="250"/>
      <c r="E211" s="250"/>
      <c r="F211" s="250"/>
      <c r="G211" s="250"/>
      <c r="H211" s="250"/>
      <c r="I211" s="250"/>
      <c r="J211" s="250"/>
      <c r="K211" s="250"/>
      <c r="L211" s="250"/>
      <c r="M211" s="250"/>
      <c r="N211" s="250"/>
      <c r="O211" s="250"/>
      <c r="P211" s="250"/>
      <c r="Q211" s="250"/>
      <c r="R211" s="250"/>
      <c r="S211" s="250"/>
      <c r="T211" s="250"/>
      <c r="U211" s="250"/>
      <c r="V211" s="250"/>
      <c r="W211" s="250"/>
      <c r="X211" s="250"/>
      <c r="Y211" s="250"/>
      <c r="Z211" s="250"/>
      <c r="AA211" s="250"/>
      <c r="AB211" s="250"/>
      <c r="AC211" s="250"/>
      <c r="AD211" s="250"/>
      <c r="AE211" s="250"/>
      <c r="AF211" s="250"/>
      <c r="AG211" s="250"/>
      <c r="AH211" s="252"/>
      <c r="AI211" s="252"/>
    </row>
    <row r="212" spans="1:35" ht="14.25" customHeight="1" x14ac:dyDescent="0.15">
      <c r="A212" s="250"/>
      <c r="B212" s="250"/>
      <c r="C212" s="250"/>
      <c r="D212" s="250"/>
      <c r="E212" s="250"/>
      <c r="F212" s="250"/>
      <c r="G212" s="250"/>
      <c r="H212" s="250"/>
      <c r="I212" s="250"/>
      <c r="J212" s="250"/>
      <c r="K212" s="250"/>
      <c r="L212" s="250"/>
      <c r="M212" s="250"/>
      <c r="N212" s="250"/>
      <c r="O212" s="250"/>
      <c r="P212" s="250"/>
      <c r="Q212" s="250"/>
      <c r="R212" s="250"/>
      <c r="S212" s="250"/>
      <c r="T212" s="250"/>
      <c r="U212" s="250"/>
      <c r="V212" s="250"/>
      <c r="W212" s="250"/>
      <c r="X212" s="250"/>
      <c r="Y212" s="250"/>
      <c r="Z212" s="250"/>
      <c r="AA212" s="250"/>
      <c r="AB212" s="250"/>
      <c r="AC212" s="250"/>
      <c r="AD212" s="250"/>
      <c r="AE212" s="250"/>
      <c r="AF212" s="250"/>
      <c r="AG212" s="250"/>
      <c r="AH212" s="252"/>
      <c r="AI212" s="252"/>
    </row>
    <row r="213" spans="1:35" ht="14.25" customHeight="1" x14ac:dyDescent="0.15">
      <c r="A213" s="250"/>
      <c r="B213" s="250"/>
      <c r="C213" s="250"/>
      <c r="D213" s="250"/>
      <c r="E213" s="250"/>
      <c r="F213" s="250"/>
      <c r="G213" s="250"/>
      <c r="H213" s="250"/>
      <c r="I213" s="250"/>
      <c r="J213" s="250"/>
      <c r="K213" s="250"/>
      <c r="L213" s="250"/>
      <c r="M213" s="250"/>
      <c r="N213" s="250"/>
      <c r="O213" s="250"/>
      <c r="P213" s="250"/>
      <c r="Q213" s="250"/>
      <c r="R213" s="250"/>
      <c r="S213" s="250"/>
      <c r="T213" s="250"/>
      <c r="U213" s="250"/>
      <c r="V213" s="250"/>
      <c r="W213" s="250"/>
      <c r="X213" s="250"/>
      <c r="Y213" s="250"/>
      <c r="Z213" s="250"/>
      <c r="AA213" s="250"/>
      <c r="AB213" s="250"/>
      <c r="AC213" s="250"/>
      <c r="AD213" s="250"/>
      <c r="AE213" s="250"/>
      <c r="AF213" s="250"/>
      <c r="AG213" s="250"/>
      <c r="AH213" s="252"/>
      <c r="AI213" s="252"/>
    </row>
    <row r="214" spans="1:35" ht="14.25" customHeight="1" x14ac:dyDescent="0.15">
      <c r="A214" s="250"/>
      <c r="B214" s="250"/>
      <c r="C214" s="250"/>
      <c r="D214" s="250"/>
      <c r="E214" s="250"/>
      <c r="F214" s="250"/>
      <c r="G214" s="250"/>
      <c r="H214" s="250"/>
      <c r="I214" s="250"/>
      <c r="J214" s="250"/>
      <c r="K214" s="250"/>
      <c r="L214" s="250"/>
      <c r="M214" s="250"/>
      <c r="N214" s="250"/>
      <c r="O214" s="250"/>
      <c r="P214" s="250"/>
      <c r="Q214" s="250"/>
      <c r="R214" s="250"/>
      <c r="S214" s="250"/>
      <c r="T214" s="250"/>
      <c r="U214" s="250"/>
      <c r="V214" s="250"/>
      <c r="W214" s="250"/>
      <c r="X214" s="250"/>
      <c r="Y214" s="250"/>
      <c r="Z214" s="250"/>
      <c r="AA214" s="250"/>
      <c r="AB214" s="250"/>
      <c r="AC214" s="250"/>
      <c r="AD214" s="250"/>
      <c r="AE214" s="250"/>
      <c r="AF214" s="250"/>
      <c r="AG214" s="250"/>
      <c r="AH214" s="252"/>
      <c r="AI214" s="252"/>
    </row>
    <row r="215" spans="1:35" ht="14.25" customHeight="1" x14ac:dyDescent="0.15">
      <c r="A215" s="250"/>
      <c r="B215" s="250"/>
      <c r="C215" s="250"/>
      <c r="D215" s="250"/>
      <c r="E215" s="250"/>
      <c r="F215" s="250"/>
      <c r="G215" s="250"/>
      <c r="H215" s="250"/>
      <c r="I215" s="250"/>
      <c r="J215" s="250"/>
      <c r="K215" s="250"/>
      <c r="L215" s="250"/>
      <c r="M215" s="250"/>
      <c r="N215" s="250"/>
      <c r="O215" s="250"/>
      <c r="P215" s="250"/>
      <c r="Q215" s="250"/>
      <c r="R215" s="250"/>
      <c r="S215" s="250"/>
      <c r="T215" s="250"/>
      <c r="U215" s="250"/>
      <c r="V215" s="250"/>
      <c r="W215" s="250"/>
      <c r="X215" s="250"/>
      <c r="Y215" s="250"/>
      <c r="Z215" s="250"/>
      <c r="AA215" s="250"/>
      <c r="AB215" s="250"/>
      <c r="AC215" s="250"/>
      <c r="AD215" s="250"/>
      <c r="AE215" s="250"/>
      <c r="AF215" s="250"/>
      <c r="AG215" s="250"/>
      <c r="AH215" s="252"/>
      <c r="AI215" s="252"/>
    </row>
    <row r="216" spans="1:35" ht="14.25" customHeight="1" x14ac:dyDescent="0.15">
      <c r="A216" s="250"/>
      <c r="B216" s="250"/>
      <c r="C216" s="250"/>
      <c r="D216" s="250"/>
      <c r="E216" s="250"/>
      <c r="F216" s="250"/>
      <c r="G216" s="250"/>
      <c r="H216" s="250"/>
      <c r="I216" s="250"/>
      <c r="J216" s="250"/>
      <c r="K216" s="250"/>
      <c r="L216" s="250"/>
      <c r="M216" s="250"/>
      <c r="N216" s="250"/>
      <c r="O216" s="250"/>
      <c r="P216" s="250"/>
      <c r="Q216" s="250"/>
      <c r="R216" s="250"/>
      <c r="S216" s="250"/>
      <c r="T216" s="250"/>
      <c r="U216" s="250"/>
      <c r="V216" s="250"/>
      <c r="W216" s="250"/>
      <c r="X216" s="250"/>
      <c r="Y216" s="250"/>
      <c r="Z216" s="250"/>
      <c r="AA216" s="250"/>
      <c r="AB216" s="250"/>
      <c r="AC216" s="250"/>
      <c r="AD216" s="250"/>
      <c r="AE216" s="250"/>
      <c r="AF216" s="250"/>
      <c r="AG216" s="250"/>
      <c r="AH216" s="252"/>
      <c r="AI216" s="252"/>
    </row>
    <row r="217" spans="1:35" ht="14.25" customHeight="1" x14ac:dyDescent="0.15">
      <c r="A217" s="250"/>
      <c r="B217" s="250"/>
      <c r="C217" s="250"/>
      <c r="D217" s="250"/>
      <c r="E217" s="250"/>
      <c r="F217" s="250"/>
      <c r="G217" s="250"/>
      <c r="H217" s="250"/>
      <c r="I217" s="250"/>
      <c r="J217" s="250"/>
      <c r="K217" s="250"/>
      <c r="L217" s="250"/>
      <c r="M217" s="250"/>
      <c r="N217" s="250"/>
      <c r="O217" s="250"/>
      <c r="P217" s="250"/>
      <c r="Q217" s="250"/>
      <c r="R217" s="250"/>
      <c r="S217" s="250"/>
      <c r="T217" s="250"/>
      <c r="U217" s="250"/>
      <c r="V217" s="250"/>
      <c r="W217" s="250"/>
      <c r="X217" s="250"/>
      <c r="Y217" s="250"/>
      <c r="Z217" s="250"/>
      <c r="AA217" s="250"/>
      <c r="AB217" s="250"/>
      <c r="AC217" s="250"/>
      <c r="AD217" s="250"/>
      <c r="AE217" s="250"/>
      <c r="AF217" s="250"/>
      <c r="AG217" s="250"/>
      <c r="AH217" s="252"/>
      <c r="AI217" s="252"/>
    </row>
    <row r="218" spans="1:35" ht="14.25" customHeight="1" x14ac:dyDescent="0.15">
      <c r="A218" s="250"/>
      <c r="B218" s="250"/>
      <c r="C218" s="250"/>
      <c r="D218" s="250"/>
      <c r="E218" s="250"/>
      <c r="F218" s="250"/>
      <c r="G218" s="250"/>
      <c r="H218" s="250"/>
      <c r="I218" s="250"/>
      <c r="J218" s="250"/>
      <c r="K218" s="250"/>
      <c r="L218" s="250"/>
      <c r="M218" s="250"/>
      <c r="N218" s="250"/>
      <c r="O218" s="250"/>
      <c r="P218" s="250"/>
      <c r="Q218" s="250"/>
      <c r="R218" s="250"/>
      <c r="S218" s="250"/>
      <c r="T218" s="250"/>
      <c r="U218" s="250"/>
      <c r="V218" s="250"/>
      <c r="W218" s="250"/>
      <c r="X218" s="250"/>
      <c r="Y218" s="250"/>
      <c r="Z218" s="250"/>
      <c r="AA218" s="250"/>
      <c r="AB218" s="250"/>
      <c r="AC218" s="250"/>
      <c r="AD218" s="250"/>
      <c r="AE218" s="250"/>
      <c r="AF218" s="250"/>
      <c r="AG218" s="250"/>
      <c r="AH218" s="252"/>
      <c r="AI218" s="252"/>
    </row>
    <row r="219" spans="1:35" ht="14.25" customHeight="1" x14ac:dyDescent="0.15">
      <c r="A219" s="250"/>
      <c r="B219" s="250"/>
      <c r="C219" s="250"/>
      <c r="D219" s="250"/>
      <c r="E219" s="250"/>
      <c r="F219" s="250"/>
      <c r="G219" s="250"/>
      <c r="H219" s="250"/>
      <c r="I219" s="250"/>
      <c r="J219" s="250"/>
      <c r="K219" s="250"/>
      <c r="L219" s="250"/>
      <c r="M219" s="250"/>
      <c r="N219" s="250"/>
      <c r="O219" s="250"/>
      <c r="P219" s="250"/>
      <c r="Q219" s="250"/>
      <c r="R219" s="250"/>
      <c r="S219" s="250"/>
      <c r="T219" s="250"/>
      <c r="U219" s="250"/>
      <c r="V219" s="250"/>
      <c r="W219" s="250"/>
      <c r="X219" s="250"/>
      <c r="Y219" s="250"/>
      <c r="Z219" s="250"/>
      <c r="AA219" s="250"/>
      <c r="AB219" s="250"/>
      <c r="AC219" s="250"/>
      <c r="AD219" s="250"/>
      <c r="AE219" s="250"/>
      <c r="AF219" s="250"/>
      <c r="AG219" s="250"/>
      <c r="AH219" s="252"/>
      <c r="AI219" s="252"/>
    </row>
    <row r="220" spans="1:35" ht="14.25" customHeight="1" x14ac:dyDescent="0.15">
      <c r="A220" s="250"/>
      <c r="B220" s="250"/>
      <c r="C220" s="250"/>
      <c r="D220" s="250"/>
      <c r="E220" s="250"/>
      <c r="F220" s="250"/>
      <c r="G220" s="250"/>
      <c r="H220" s="250"/>
      <c r="I220" s="250"/>
      <c r="J220" s="250"/>
      <c r="K220" s="250"/>
      <c r="L220" s="250"/>
      <c r="M220" s="250"/>
      <c r="N220" s="250"/>
      <c r="O220" s="250"/>
      <c r="P220" s="250"/>
      <c r="Q220" s="250"/>
      <c r="R220" s="250"/>
      <c r="S220" s="250"/>
      <c r="T220" s="250"/>
      <c r="U220" s="250"/>
      <c r="V220" s="250"/>
      <c r="W220" s="250"/>
      <c r="X220" s="250"/>
      <c r="Y220" s="250"/>
      <c r="Z220" s="250"/>
      <c r="AA220" s="250"/>
      <c r="AB220" s="250"/>
      <c r="AC220" s="250"/>
      <c r="AD220" s="250"/>
      <c r="AE220" s="250"/>
      <c r="AF220" s="250"/>
      <c r="AG220" s="250"/>
      <c r="AH220" s="252"/>
      <c r="AI220" s="252"/>
    </row>
    <row r="221" spans="1:35" ht="14.25" customHeight="1" x14ac:dyDescent="0.15">
      <c r="A221" s="250"/>
      <c r="B221" s="250"/>
      <c r="C221" s="250"/>
      <c r="D221" s="250"/>
      <c r="E221" s="250"/>
      <c r="F221" s="250"/>
      <c r="G221" s="250"/>
      <c r="H221" s="250"/>
      <c r="I221" s="250"/>
      <c r="J221" s="250"/>
      <c r="K221" s="250"/>
      <c r="L221" s="250"/>
      <c r="M221" s="250"/>
      <c r="N221" s="250"/>
      <c r="O221" s="250"/>
      <c r="P221" s="250"/>
      <c r="Q221" s="250"/>
      <c r="R221" s="250"/>
      <c r="S221" s="250"/>
      <c r="T221" s="250"/>
      <c r="U221" s="250"/>
      <c r="V221" s="250"/>
      <c r="W221" s="250"/>
      <c r="X221" s="250"/>
      <c r="Y221" s="250"/>
      <c r="Z221" s="250"/>
      <c r="AA221" s="250"/>
      <c r="AB221" s="250"/>
      <c r="AC221" s="250"/>
      <c r="AD221" s="250"/>
      <c r="AE221" s="250"/>
      <c r="AF221" s="250"/>
      <c r="AG221" s="250"/>
      <c r="AH221" s="252"/>
      <c r="AI221" s="252"/>
    </row>
    <row r="222" spans="1:35" ht="14.25" customHeight="1" x14ac:dyDescent="0.15">
      <c r="A222" s="250"/>
      <c r="B222" s="250"/>
      <c r="C222" s="250"/>
      <c r="D222" s="250"/>
      <c r="E222" s="250"/>
      <c r="F222" s="250"/>
      <c r="G222" s="250"/>
      <c r="H222" s="250"/>
      <c r="I222" s="250"/>
      <c r="J222" s="250"/>
      <c r="K222" s="250"/>
      <c r="L222" s="250"/>
      <c r="M222" s="250"/>
      <c r="N222" s="250"/>
      <c r="O222" s="250"/>
      <c r="P222" s="250"/>
      <c r="Q222" s="250"/>
      <c r="R222" s="250"/>
      <c r="S222" s="250"/>
      <c r="T222" s="250"/>
      <c r="U222" s="250"/>
      <c r="V222" s="250"/>
      <c r="W222" s="250"/>
      <c r="X222" s="250"/>
      <c r="Y222" s="250"/>
      <c r="Z222" s="250"/>
      <c r="AA222" s="250"/>
      <c r="AB222" s="250"/>
      <c r="AC222" s="250"/>
      <c r="AD222" s="250"/>
      <c r="AE222" s="250"/>
      <c r="AF222" s="250"/>
      <c r="AG222" s="250"/>
      <c r="AH222" s="252"/>
      <c r="AI222" s="252"/>
    </row>
    <row r="223" spans="1:35" ht="14.25" customHeight="1" x14ac:dyDescent="0.15">
      <c r="A223" s="250"/>
      <c r="B223" s="250"/>
      <c r="C223" s="250"/>
      <c r="D223" s="250"/>
      <c r="E223" s="250"/>
      <c r="F223" s="250"/>
      <c r="G223" s="250"/>
      <c r="H223" s="250"/>
      <c r="I223" s="250"/>
      <c r="J223" s="250"/>
      <c r="K223" s="250"/>
      <c r="L223" s="250"/>
      <c r="M223" s="250"/>
      <c r="N223" s="250"/>
      <c r="O223" s="250"/>
      <c r="P223" s="250"/>
      <c r="Q223" s="250"/>
      <c r="R223" s="250"/>
      <c r="S223" s="250"/>
      <c r="T223" s="250"/>
      <c r="U223" s="250"/>
      <c r="V223" s="250"/>
      <c r="W223" s="250"/>
      <c r="X223" s="250"/>
      <c r="Y223" s="250"/>
      <c r="Z223" s="250"/>
      <c r="AA223" s="250"/>
      <c r="AB223" s="250"/>
      <c r="AC223" s="250"/>
      <c r="AD223" s="250"/>
      <c r="AE223" s="250"/>
      <c r="AF223" s="250"/>
      <c r="AG223" s="250"/>
      <c r="AH223" s="252"/>
      <c r="AI223" s="252"/>
    </row>
    <row r="224" spans="1:35" ht="14.25" customHeight="1" x14ac:dyDescent="0.15">
      <c r="A224" s="250"/>
      <c r="B224" s="250"/>
      <c r="C224" s="250"/>
      <c r="D224" s="250"/>
      <c r="E224" s="250"/>
      <c r="F224" s="250"/>
      <c r="G224" s="250"/>
      <c r="H224" s="250"/>
      <c r="I224" s="250"/>
      <c r="J224" s="250"/>
      <c r="K224" s="250"/>
      <c r="L224" s="250"/>
      <c r="M224" s="250"/>
      <c r="N224" s="250"/>
      <c r="O224" s="250"/>
      <c r="P224" s="250"/>
      <c r="Q224" s="250"/>
      <c r="R224" s="250"/>
      <c r="S224" s="250"/>
      <c r="T224" s="250"/>
      <c r="U224" s="250"/>
      <c r="V224" s="250"/>
      <c r="W224" s="250"/>
      <c r="X224" s="250"/>
      <c r="Y224" s="250"/>
      <c r="Z224" s="250"/>
      <c r="AA224" s="250"/>
      <c r="AB224" s="250"/>
      <c r="AC224" s="250"/>
      <c r="AD224" s="250"/>
      <c r="AE224" s="250"/>
      <c r="AF224" s="250"/>
      <c r="AG224" s="250"/>
      <c r="AH224" s="252"/>
      <c r="AI224" s="252"/>
    </row>
    <row r="225" spans="1:35" ht="14.25" customHeight="1" x14ac:dyDescent="0.15">
      <c r="A225" s="250"/>
      <c r="B225" s="250"/>
      <c r="C225" s="250"/>
      <c r="D225" s="250"/>
      <c r="E225" s="250"/>
      <c r="F225" s="250"/>
      <c r="G225" s="250"/>
      <c r="H225" s="250"/>
      <c r="I225" s="250"/>
      <c r="J225" s="250"/>
      <c r="K225" s="250"/>
      <c r="L225" s="250"/>
      <c r="M225" s="250"/>
      <c r="N225" s="250"/>
      <c r="O225" s="250"/>
      <c r="P225" s="250"/>
      <c r="Q225" s="250"/>
      <c r="R225" s="250"/>
      <c r="S225" s="250"/>
      <c r="T225" s="250"/>
      <c r="U225" s="250"/>
      <c r="V225" s="250"/>
      <c r="W225" s="250"/>
      <c r="X225" s="250"/>
      <c r="Y225" s="250"/>
      <c r="Z225" s="250"/>
      <c r="AA225" s="250"/>
      <c r="AB225" s="250"/>
      <c r="AC225" s="250"/>
      <c r="AD225" s="250"/>
      <c r="AE225" s="250"/>
      <c r="AF225" s="250"/>
      <c r="AG225" s="250"/>
      <c r="AH225" s="252"/>
      <c r="AI225" s="252"/>
    </row>
    <row r="226" spans="1:35" ht="14.25" customHeight="1" x14ac:dyDescent="0.15">
      <c r="A226" s="250"/>
      <c r="B226" s="250"/>
      <c r="C226" s="250"/>
      <c r="D226" s="250"/>
      <c r="E226" s="250"/>
      <c r="F226" s="250"/>
      <c r="G226" s="250"/>
      <c r="H226" s="250"/>
      <c r="I226" s="250"/>
      <c r="J226" s="250"/>
      <c r="K226" s="250"/>
      <c r="L226" s="250"/>
      <c r="M226" s="250"/>
      <c r="N226" s="250"/>
      <c r="O226" s="250"/>
      <c r="P226" s="250"/>
      <c r="Q226" s="250"/>
      <c r="R226" s="250"/>
      <c r="S226" s="250"/>
      <c r="T226" s="250"/>
      <c r="U226" s="250"/>
      <c r="V226" s="250"/>
      <c r="W226" s="250"/>
      <c r="X226" s="250"/>
      <c r="Y226" s="250"/>
      <c r="Z226" s="250"/>
      <c r="AA226" s="250"/>
      <c r="AB226" s="250"/>
      <c r="AC226" s="250"/>
      <c r="AD226" s="250"/>
      <c r="AE226" s="250"/>
      <c r="AF226" s="250"/>
      <c r="AG226" s="250"/>
      <c r="AH226" s="252"/>
      <c r="AI226" s="252"/>
    </row>
    <row r="227" spans="1:35" ht="14.25" customHeight="1" x14ac:dyDescent="0.15">
      <c r="A227" s="250"/>
      <c r="B227" s="250"/>
      <c r="C227" s="250"/>
      <c r="D227" s="250"/>
      <c r="E227" s="250"/>
      <c r="F227" s="250"/>
      <c r="G227" s="250"/>
      <c r="H227" s="250"/>
      <c r="I227" s="250"/>
      <c r="J227" s="250"/>
      <c r="K227" s="250"/>
      <c r="L227" s="250"/>
      <c r="M227" s="250"/>
      <c r="N227" s="250"/>
      <c r="O227" s="250"/>
      <c r="P227" s="250"/>
      <c r="Q227" s="250"/>
      <c r="R227" s="250"/>
      <c r="S227" s="250"/>
      <c r="T227" s="250"/>
      <c r="U227" s="250"/>
      <c r="V227" s="250"/>
      <c r="W227" s="250"/>
      <c r="X227" s="250"/>
      <c r="Y227" s="250"/>
      <c r="Z227" s="250"/>
      <c r="AA227" s="250"/>
      <c r="AB227" s="250"/>
      <c r="AC227" s="250"/>
      <c r="AD227" s="250"/>
      <c r="AE227" s="250"/>
      <c r="AF227" s="250"/>
      <c r="AG227" s="250"/>
      <c r="AH227" s="252"/>
      <c r="AI227" s="252"/>
    </row>
    <row r="228" spans="1:35" ht="14.25" customHeight="1" x14ac:dyDescent="0.15">
      <c r="A228" s="250"/>
      <c r="B228" s="250"/>
      <c r="C228" s="250"/>
      <c r="D228" s="250"/>
      <c r="E228" s="250"/>
      <c r="F228" s="250"/>
      <c r="G228" s="250"/>
      <c r="H228" s="250"/>
      <c r="I228" s="250"/>
      <c r="J228" s="250"/>
      <c r="K228" s="250"/>
      <c r="L228" s="250"/>
      <c r="M228" s="250"/>
      <c r="N228" s="250"/>
      <c r="O228" s="250"/>
      <c r="P228" s="250"/>
      <c r="Q228" s="250"/>
      <c r="R228" s="250"/>
      <c r="S228" s="250"/>
      <c r="T228" s="250"/>
      <c r="U228" s="250"/>
      <c r="V228" s="250"/>
      <c r="W228" s="250"/>
      <c r="X228" s="250"/>
      <c r="Y228" s="250"/>
      <c r="Z228" s="250"/>
      <c r="AA228" s="250"/>
      <c r="AB228" s="250"/>
      <c r="AC228" s="250"/>
      <c r="AD228" s="250"/>
      <c r="AE228" s="250"/>
      <c r="AF228" s="250"/>
      <c r="AG228" s="250"/>
      <c r="AH228" s="252"/>
      <c r="AI228" s="252"/>
    </row>
    <row r="229" spans="1:35" ht="14.25" customHeight="1" x14ac:dyDescent="0.15">
      <c r="A229" s="250"/>
      <c r="B229" s="250"/>
      <c r="C229" s="250"/>
      <c r="D229" s="250"/>
      <c r="E229" s="250"/>
      <c r="F229" s="250"/>
      <c r="G229" s="250"/>
      <c r="H229" s="250"/>
      <c r="I229" s="250"/>
      <c r="J229" s="250"/>
      <c r="K229" s="250"/>
      <c r="L229" s="250"/>
      <c r="M229" s="250"/>
      <c r="N229" s="250"/>
      <c r="O229" s="250"/>
      <c r="P229" s="250"/>
      <c r="Q229" s="250"/>
      <c r="R229" s="250"/>
      <c r="S229" s="250"/>
      <c r="T229" s="250"/>
      <c r="U229" s="250"/>
      <c r="V229" s="250"/>
      <c r="W229" s="250"/>
      <c r="X229" s="250"/>
      <c r="Y229" s="250"/>
      <c r="Z229" s="250"/>
      <c r="AA229" s="250"/>
      <c r="AB229" s="250"/>
      <c r="AC229" s="250"/>
      <c r="AD229" s="250"/>
      <c r="AE229" s="250"/>
      <c r="AF229" s="250"/>
      <c r="AG229" s="250"/>
      <c r="AH229" s="252"/>
      <c r="AI229" s="252"/>
    </row>
    <row r="230" spans="1:35" ht="14.25" customHeight="1" x14ac:dyDescent="0.15">
      <c r="A230" s="250"/>
      <c r="B230" s="250"/>
      <c r="C230" s="250"/>
      <c r="D230" s="250"/>
      <c r="E230" s="250"/>
      <c r="F230" s="250"/>
      <c r="G230" s="250"/>
      <c r="H230" s="250"/>
      <c r="I230" s="250"/>
      <c r="J230" s="250"/>
      <c r="K230" s="250"/>
      <c r="L230" s="250"/>
      <c r="M230" s="250"/>
      <c r="N230" s="250"/>
      <c r="O230" s="250"/>
      <c r="P230" s="250"/>
      <c r="Q230" s="250"/>
      <c r="R230" s="250"/>
      <c r="S230" s="250"/>
      <c r="T230" s="250"/>
      <c r="U230" s="250"/>
      <c r="V230" s="250"/>
      <c r="W230" s="250"/>
      <c r="X230" s="250"/>
      <c r="Y230" s="250"/>
      <c r="Z230" s="250"/>
      <c r="AA230" s="250"/>
      <c r="AB230" s="250"/>
      <c r="AC230" s="250"/>
      <c r="AD230" s="250"/>
      <c r="AE230" s="250"/>
      <c r="AF230" s="250"/>
      <c r="AG230" s="250"/>
      <c r="AH230" s="252"/>
      <c r="AI230" s="252"/>
    </row>
    <row r="231" spans="1:35" ht="14.25" customHeight="1" x14ac:dyDescent="0.15">
      <c r="A231" s="250"/>
      <c r="B231" s="250"/>
      <c r="C231" s="250"/>
      <c r="D231" s="250"/>
      <c r="E231" s="250"/>
      <c r="F231" s="250"/>
      <c r="G231" s="250"/>
      <c r="H231" s="250"/>
      <c r="I231" s="250"/>
      <c r="J231" s="250"/>
      <c r="K231" s="250"/>
      <c r="L231" s="250"/>
      <c r="M231" s="250"/>
      <c r="N231" s="250"/>
      <c r="O231" s="250"/>
      <c r="P231" s="250"/>
      <c r="Q231" s="250"/>
      <c r="R231" s="250"/>
      <c r="S231" s="250"/>
      <c r="T231" s="250"/>
      <c r="U231" s="250"/>
      <c r="V231" s="250"/>
      <c r="W231" s="250"/>
      <c r="X231" s="250"/>
      <c r="Y231" s="250"/>
      <c r="Z231" s="250"/>
      <c r="AA231" s="250"/>
      <c r="AB231" s="250"/>
      <c r="AC231" s="250"/>
      <c r="AD231" s="250"/>
      <c r="AE231" s="250"/>
      <c r="AF231" s="250"/>
      <c r="AG231" s="250"/>
      <c r="AH231" s="252"/>
      <c r="AI231" s="252"/>
    </row>
    <row r="232" spans="1:35" ht="14.25" customHeight="1" x14ac:dyDescent="0.15">
      <c r="A232" s="250"/>
      <c r="B232" s="250"/>
      <c r="C232" s="250"/>
      <c r="D232" s="250"/>
      <c r="E232" s="250"/>
      <c r="F232" s="250"/>
      <c r="G232" s="250"/>
      <c r="H232" s="250"/>
      <c r="I232" s="250"/>
      <c r="J232" s="250"/>
      <c r="K232" s="250"/>
      <c r="L232" s="250"/>
      <c r="M232" s="250"/>
      <c r="N232" s="250"/>
      <c r="O232" s="250"/>
      <c r="P232" s="250"/>
      <c r="Q232" s="250"/>
      <c r="R232" s="250"/>
      <c r="S232" s="250"/>
      <c r="T232" s="250"/>
      <c r="U232" s="250"/>
      <c r="V232" s="250"/>
      <c r="W232" s="250"/>
      <c r="X232" s="250"/>
      <c r="Y232" s="250"/>
      <c r="Z232" s="250"/>
      <c r="AA232" s="250"/>
      <c r="AB232" s="250"/>
      <c r="AC232" s="250"/>
      <c r="AD232" s="250"/>
      <c r="AE232" s="250"/>
      <c r="AF232" s="250"/>
      <c r="AG232" s="250"/>
      <c r="AH232" s="252"/>
      <c r="AI232" s="252"/>
    </row>
    <row r="233" spans="1:35" ht="14.25" customHeight="1" x14ac:dyDescent="0.15">
      <c r="A233" s="250"/>
      <c r="B233" s="250"/>
      <c r="C233" s="250"/>
      <c r="D233" s="250"/>
      <c r="E233" s="250"/>
      <c r="F233" s="250"/>
      <c r="G233" s="250"/>
      <c r="H233" s="250"/>
      <c r="I233" s="250"/>
      <c r="J233" s="250"/>
      <c r="K233" s="250"/>
      <c r="L233" s="250"/>
      <c r="M233" s="250"/>
      <c r="N233" s="250"/>
      <c r="O233" s="250"/>
      <c r="P233" s="250"/>
      <c r="Q233" s="250"/>
      <c r="R233" s="250"/>
      <c r="S233" s="250"/>
      <c r="T233" s="250"/>
      <c r="U233" s="250"/>
      <c r="V233" s="250"/>
      <c r="W233" s="250"/>
      <c r="X233" s="250"/>
      <c r="Y233" s="250"/>
      <c r="Z233" s="250"/>
      <c r="AA233" s="250"/>
      <c r="AB233" s="250"/>
      <c r="AC233" s="250"/>
      <c r="AD233" s="250"/>
      <c r="AE233" s="250"/>
      <c r="AF233" s="250"/>
      <c r="AG233" s="250"/>
      <c r="AH233" s="252"/>
      <c r="AI233" s="252"/>
    </row>
    <row r="234" spans="1:35" ht="14.25" customHeight="1" x14ac:dyDescent="0.15">
      <c r="A234" s="250"/>
      <c r="B234" s="250"/>
      <c r="C234" s="250"/>
      <c r="D234" s="250"/>
      <c r="E234" s="250"/>
      <c r="F234" s="250"/>
      <c r="G234" s="250"/>
      <c r="H234" s="250"/>
      <c r="I234" s="250"/>
      <c r="J234" s="250"/>
      <c r="K234" s="250"/>
      <c r="L234" s="250"/>
      <c r="M234" s="250"/>
      <c r="N234" s="250"/>
      <c r="O234" s="250"/>
      <c r="P234" s="250"/>
      <c r="Q234" s="250"/>
      <c r="R234" s="250"/>
      <c r="S234" s="250"/>
      <c r="T234" s="250"/>
      <c r="U234" s="250"/>
      <c r="V234" s="250"/>
      <c r="W234" s="250"/>
      <c r="X234" s="250"/>
      <c r="Y234" s="250"/>
      <c r="Z234" s="250"/>
      <c r="AA234" s="250"/>
      <c r="AB234" s="250"/>
      <c r="AC234" s="250"/>
      <c r="AD234" s="250"/>
      <c r="AE234" s="250"/>
      <c r="AF234" s="250"/>
      <c r="AG234" s="250"/>
      <c r="AH234" s="252"/>
      <c r="AI234" s="252"/>
    </row>
    <row r="235" spans="1:35" ht="14.25" customHeight="1" x14ac:dyDescent="0.15">
      <c r="A235" s="250"/>
      <c r="B235" s="250"/>
      <c r="C235" s="250"/>
      <c r="D235" s="250"/>
      <c r="E235" s="250"/>
      <c r="F235" s="250"/>
      <c r="G235" s="250"/>
      <c r="H235" s="250"/>
      <c r="I235" s="250"/>
      <c r="J235" s="250"/>
      <c r="K235" s="250"/>
      <c r="L235" s="250"/>
      <c r="M235" s="250"/>
      <c r="N235" s="250"/>
      <c r="O235" s="250"/>
      <c r="P235" s="250"/>
      <c r="Q235" s="250"/>
      <c r="R235" s="250"/>
      <c r="S235" s="250"/>
      <c r="T235" s="250"/>
      <c r="U235" s="250"/>
      <c r="V235" s="250"/>
      <c r="W235" s="250"/>
      <c r="X235" s="250"/>
      <c r="Y235" s="250"/>
      <c r="Z235" s="250"/>
      <c r="AA235" s="250"/>
      <c r="AB235" s="250"/>
      <c r="AC235" s="250"/>
      <c r="AD235" s="250"/>
      <c r="AE235" s="250"/>
      <c r="AF235" s="250"/>
      <c r="AG235" s="250"/>
      <c r="AH235" s="252"/>
      <c r="AI235" s="252"/>
    </row>
    <row r="236" spans="1:35" ht="14.25" customHeight="1" x14ac:dyDescent="0.15">
      <c r="A236" s="250"/>
      <c r="B236" s="250"/>
      <c r="C236" s="250"/>
      <c r="D236" s="250"/>
      <c r="E236" s="250"/>
      <c r="F236" s="250"/>
      <c r="G236" s="250"/>
      <c r="H236" s="250"/>
      <c r="I236" s="250"/>
      <c r="J236" s="250"/>
      <c r="K236" s="250"/>
      <c r="L236" s="250"/>
      <c r="M236" s="250"/>
      <c r="N236" s="250"/>
      <c r="O236" s="250"/>
      <c r="P236" s="250"/>
      <c r="Q236" s="250"/>
      <c r="R236" s="250"/>
      <c r="S236" s="250"/>
      <c r="T236" s="250"/>
      <c r="U236" s="250"/>
      <c r="V236" s="250"/>
      <c r="W236" s="250"/>
      <c r="X236" s="250"/>
      <c r="Y236" s="250"/>
      <c r="Z236" s="250"/>
      <c r="AA236" s="250"/>
      <c r="AB236" s="250"/>
      <c r="AC236" s="250"/>
      <c r="AD236" s="250"/>
      <c r="AE236" s="250"/>
      <c r="AF236" s="250"/>
      <c r="AG236" s="250"/>
      <c r="AH236" s="252"/>
      <c r="AI236" s="252"/>
    </row>
    <row r="237" spans="1:35" ht="14.25" customHeight="1" x14ac:dyDescent="0.15">
      <c r="A237" s="250"/>
      <c r="B237" s="250"/>
      <c r="C237" s="250"/>
      <c r="D237" s="250"/>
      <c r="E237" s="250"/>
      <c r="F237" s="250"/>
      <c r="G237" s="250"/>
      <c r="H237" s="250"/>
      <c r="I237" s="250"/>
      <c r="J237" s="250"/>
      <c r="K237" s="250"/>
      <c r="L237" s="250"/>
      <c r="M237" s="250"/>
      <c r="N237" s="250"/>
      <c r="O237" s="250"/>
      <c r="P237" s="250"/>
      <c r="Q237" s="250"/>
      <c r="R237" s="250"/>
      <c r="S237" s="250"/>
      <c r="T237" s="250"/>
      <c r="U237" s="250"/>
      <c r="V237" s="250"/>
      <c r="W237" s="250"/>
      <c r="X237" s="250"/>
      <c r="Y237" s="250"/>
      <c r="Z237" s="250"/>
      <c r="AA237" s="250"/>
      <c r="AB237" s="250"/>
      <c r="AC237" s="250"/>
      <c r="AD237" s="250"/>
      <c r="AE237" s="250"/>
      <c r="AF237" s="250"/>
      <c r="AG237" s="250"/>
      <c r="AH237" s="252"/>
      <c r="AI237" s="252"/>
    </row>
    <row r="238" spans="1:35" ht="14.25" customHeight="1" x14ac:dyDescent="0.15">
      <c r="A238" s="250"/>
      <c r="B238" s="250"/>
      <c r="C238" s="250"/>
      <c r="D238" s="250"/>
      <c r="E238" s="250"/>
      <c r="F238" s="250"/>
      <c r="G238" s="250"/>
      <c r="H238" s="250"/>
      <c r="I238" s="250"/>
      <c r="J238" s="250"/>
      <c r="K238" s="250"/>
      <c r="L238" s="250"/>
      <c r="M238" s="250"/>
      <c r="N238" s="250"/>
      <c r="O238" s="250"/>
      <c r="P238" s="250"/>
      <c r="Q238" s="250"/>
      <c r="R238" s="250"/>
      <c r="S238" s="250"/>
      <c r="T238" s="250"/>
      <c r="U238" s="250"/>
      <c r="V238" s="250"/>
      <c r="W238" s="250"/>
      <c r="X238" s="250"/>
      <c r="Y238" s="250"/>
      <c r="Z238" s="250"/>
      <c r="AA238" s="250"/>
      <c r="AB238" s="250"/>
      <c r="AC238" s="250"/>
      <c r="AD238" s="250"/>
      <c r="AE238" s="250"/>
      <c r="AF238" s="250"/>
      <c r="AG238" s="250"/>
      <c r="AH238" s="252"/>
      <c r="AI238" s="252"/>
    </row>
    <row r="239" spans="1:35" ht="14.25" customHeight="1" x14ac:dyDescent="0.15">
      <c r="A239" s="250"/>
      <c r="B239" s="250"/>
      <c r="C239" s="250"/>
      <c r="D239" s="250"/>
      <c r="E239" s="250"/>
      <c r="F239" s="250"/>
      <c r="G239" s="250"/>
      <c r="H239" s="250"/>
      <c r="I239" s="250"/>
      <c r="J239" s="250"/>
      <c r="K239" s="250"/>
      <c r="L239" s="250"/>
      <c r="M239" s="250"/>
      <c r="N239" s="250"/>
      <c r="O239" s="250"/>
      <c r="P239" s="250"/>
      <c r="Q239" s="250"/>
      <c r="R239" s="250"/>
      <c r="S239" s="250"/>
      <c r="T239" s="250"/>
      <c r="U239" s="250"/>
      <c r="V239" s="250"/>
      <c r="W239" s="250"/>
      <c r="X239" s="250"/>
      <c r="Y239" s="250"/>
      <c r="Z239" s="250"/>
      <c r="AA239" s="250"/>
      <c r="AB239" s="250"/>
      <c r="AC239" s="250"/>
      <c r="AD239" s="250"/>
      <c r="AE239" s="250"/>
      <c r="AF239" s="250"/>
      <c r="AG239" s="250"/>
      <c r="AH239" s="252"/>
      <c r="AI239" s="252"/>
    </row>
    <row r="240" spans="1:35" ht="14.25" customHeight="1" x14ac:dyDescent="0.15">
      <c r="A240" s="250"/>
      <c r="B240" s="250"/>
      <c r="C240" s="250"/>
      <c r="D240" s="250"/>
      <c r="E240" s="250"/>
      <c r="F240" s="250"/>
      <c r="G240" s="250"/>
      <c r="H240" s="250"/>
      <c r="I240" s="250"/>
      <c r="J240" s="250"/>
      <c r="K240" s="250"/>
      <c r="L240" s="250"/>
      <c r="M240" s="250"/>
      <c r="N240" s="250"/>
      <c r="O240" s="250"/>
      <c r="P240" s="250"/>
      <c r="Q240" s="250"/>
      <c r="R240" s="250"/>
      <c r="S240" s="250"/>
      <c r="T240" s="250"/>
      <c r="U240" s="250"/>
      <c r="V240" s="250"/>
      <c r="W240" s="250"/>
      <c r="X240" s="250"/>
      <c r="Y240" s="250"/>
      <c r="Z240" s="250"/>
      <c r="AA240" s="250"/>
      <c r="AB240" s="250"/>
      <c r="AC240" s="250"/>
      <c r="AD240" s="250"/>
      <c r="AE240" s="250"/>
      <c r="AF240" s="250"/>
      <c r="AG240" s="250"/>
      <c r="AH240" s="252"/>
      <c r="AI240" s="252"/>
    </row>
    <row r="241" spans="1:35" ht="14.25" customHeight="1" x14ac:dyDescent="0.15">
      <c r="A241" s="250"/>
      <c r="B241" s="250"/>
      <c r="C241" s="250"/>
      <c r="D241" s="250"/>
      <c r="E241" s="250"/>
      <c r="F241" s="250"/>
      <c r="G241" s="250"/>
      <c r="H241" s="250"/>
      <c r="I241" s="250"/>
      <c r="J241" s="250"/>
      <c r="K241" s="250"/>
      <c r="L241" s="250"/>
      <c r="M241" s="250"/>
      <c r="N241" s="250"/>
      <c r="O241" s="250"/>
      <c r="P241" s="250"/>
      <c r="Q241" s="250"/>
      <c r="R241" s="250"/>
      <c r="S241" s="250"/>
      <c r="T241" s="250"/>
      <c r="U241" s="250"/>
      <c r="V241" s="250"/>
      <c r="W241" s="250"/>
      <c r="X241" s="250"/>
      <c r="Y241" s="250"/>
      <c r="Z241" s="250"/>
      <c r="AA241" s="250"/>
      <c r="AB241" s="250"/>
      <c r="AC241" s="250"/>
      <c r="AD241" s="250"/>
      <c r="AE241" s="250"/>
      <c r="AF241" s="250"/>
      <c r="AG241" s="250"/>
      <c r="AH241" s="252"/>
      <c r="AI241" s="252"/>
    </row>
    <row r="242" spans="1:35" ht="14.25" customHeight="1" x14ac:dyDescent="0.15">
      <c r="A242" s="250"/>
      <c r="B242" s="250"/>
      <c r="C242" s="250"/>
      <c r="D242" s="250"/>
      <c r="E242" s="250"/>
      <c r="F242" s="250"/>
      <c r="G242" s="250"/>
      <c r="H242" s="250"/>
      <c r="I242" s="250"/>
      <c r="J242" s="250"/>
      <c r="K242" s="250"/>
      <c r="L242" s="250"/>
      <c r="M242" s="250"/>
      <c r="N242" s="250"/>
      <c r="O242" s="250"/>
      <c r="P242" s="250"/>
      <c r="Q242" s="250"/>
      <c r="R242" s="250"/>
      <c r="S242" s="250"/>
      <c r="T242" s="250"/>
      <c r="U242" s="250"/>
      <c r="V242" s="250"/>
      <c r="W242" s="250"/>
      <c r="X242" s="250"/>
      <c r="Y242" s="250"/>
      <c r="Z242" s="250"/>
      <c r="AA242" s="250"/>
      <c r="AB242" s="250"/>
      <c r="AC242" s="250"/>
      <c r="AD242" s="250"/>
      <c r="AE242" s="250"/>
      <c r="AF242" s="250"/>
      <c r="AG242" s="250"/>
      <c r="AH242" s="252"/>
      <c r="AI242" s="252"/>
    </row>
    <row r="243" spans="1:35" ht="14.25" customHeight="1" x14ac:dyDescent="0.15">
      <c r="A243" s="250"/>
      <c r="B243" s="250"/>
      <c r="C243" s="250"/>
      <c r="D243" s="250"/>
      <c r="E243" s="250"/>
      <c r="F243" s="250"/>
      <c r="G243" s="250"/>
      <c r="H243" s="250"/>
      <c r="I243" s="250"/>
      <c r="J243" s="250"/>
      <c r="K243" s="250"/>
      <c r="L243" s="250"/>
      <c r="M243" s="250"/>
      <c r="N243" s="250"/>
      <c r="O243" s="250"/>
      <c r="P243" s="250"/>
      <c r="Q243" s="250"/>
      <c r="R243" s="250"/>
      <c r="S243" s="250"/>
      <c r="T243" s="250"/>
      <c r="U243" s="250"/>
      <c r="V243" s="250"/>
      <c r="W243" s="250"/>
      <c r="X243" s="250"/>
      <c r="Y243" s="250"/>
      <c r="Z243" s="250"/>
      <c r="AA243" s="250"/>
      <c r="AB243" s="250"/>
      <c r="AC243" s="250"/>
      <c r="AD243" s="250"/>
      <c r="AE243" s="250"/>
      <c r="AF243" s="250"/>
      <c r="AG243" s="250"/>
      <c r="AH243" s="252"/>
      <c r="AI243" s="252"/>
    </row>
    <row r="244" spans="1:35" ht="14.25" customHeight="1" x14ac:dyDescent="0.15">
      <c r="A244" s="250"/>
      <c r="B244" s="250"/>
      <c r="C244" s="250"/>
      <c r="D244" s="250"/>
      <c r="E244" s="250"/>
      <c r="F244" s="250"/>
      <c r="G244" s="250"/>
      <c r="H244" s="250"/>
      <c r="I244" s="250"/>
      <c r="J244" s="250"/>
      <c r="K244" s="250"/>
      <c r="L244" s="250"/>
      <c r="M244" s="250"/>
      <c r="N244" s="250"/>
      <c r="O244" s="250"/>
      <c r="P244" s="250"/>
      <c r="Q244" s="250"/>
      <c r="R244" s="250"/>
      <c r="S244" s="250"/>
      <c r="T244" s="250"/>
      <c r="U244" s="250"/>
      <c r="V244" s="250"/>
      <c r="W244" s="250"/>
      <c r="X244" s="250"/>
      <c r="Y244" s="250"/>
      <c r="Z244" s="250"/>
      <c r="AA244" s="250"/>
      <c r="AB244" s="250"/>
      <c r="AC244" s="250"/>
      <c r="AD244" s="250"/>
      <c r="AE244" s="250"/>
      <c r="AF244" s="250"/>
      <c r="AG244" s="250"/>
      <c r="AH244" s="252"/>
      <c r="AI244" s="252"/>
    </row>
    <row r="245" spans="1:35" ht="14.25" customHeight="1" x14ac:dyDescent="0.15">
      <c r="A245" s="250"/>
      <c r="B245" s="250"/>
      <c r="C245" s="250"/>
      <c r="D245" s="250"/>
      <c r="E245" s="250"/>
      <c r="F245" s="250"/>
      <c r="G245" s="250"/>
      <c r="H245" s="250"/>
      <c r="I245" s="250"/>
      <c r="J245" s="250"/>
      <c r="K245" s="250"/>
      <c r="L245" s="250"/>
      <c r="M245" s="250"/>
      <c r="N245" s="250"/>
      <c r="O245" s="250"/>
      <c r="P245" s="250"/>
      <c r="Q245" s="250"/>
      <c r="R245" s="250"/>
      <c r="S245" s="250"/>
      <c r="T245" s="250"/>
      <c r="U245" s="250"/>
      <c r="V245" s="250"/>
      <c r="W245" s="250"/>
      <c r="X245" s="250"/>
      <c r="Y245" s="250"/>
      <c r="Z245" s="250"/>
      <c r="AA245" s="250"/>
      <c r="AB245" s="250"/>
      <c r="AC245" s="250"/>
      <c r="AD245" s="250"/>
      <c r="AE245" s="250"/>
      <c r="AF245" s="250"/>
      <c r="AG245" s="250"/>
      <c r="AH245" s="252"/>
      <c r="AI245" s="252"/>
    </row>
    <row r="246" spans="1:35" ht="14.25" customHeight="1" x14ac:dyDescent="0.15">
      <c r="A246" s="250"/>
      <c r="B246" s="250"/>
      <c r="C246" s="250"/>
      <c r="D246" s="250"/>
      <c r="E246" s="250"/>
      <c r="F246" s="250"/>
      <c r="G246" s="250"/>
      <c r="H246" s="250"/>
      <c r="I246" s="250"/>
      <c r="J246" s="250"/>
      <c r="K246" s="250"/>
      <c r="L246" s="250"/>
      <c r="M246" s="250"/>
      <c r="N246" s="250"/>
      <c r="O246" s="250"/>
      <c r="P246" s="250"/>
      <c r="Q246" s="250"/>
      <c r="R246" s="250"/>
      <c r="S246" s="250"/>
      <c r="T246" s="250"/>
      <c r="U246" s="250"/>
      <c r="V246" s="250"/>
      <c r="W246" s="250"/>
      <c r="X246" s="250"/>
      <c r="Y246" s="250"/>
      <c r="Z246" s="250"/>
      <c r="AA246" s="250"/>
      <c r="AB246" s="250"/>
      <c r="AC246" s="250"/>
      <c r="AD246" s="250"/>
      <c r="AE246" s="250"/>
      <c r="AF246" s="250"/>
      <c r="AG246" s="250"/>
      <c r="AH246" s="252"/>
      <c r="AI246" s="252"/>
    </row>
    <row r="247" spans="1:35" ht="14.25" customHeight="1" x14ac:dyDescent="0.15">
      <c r="A247" s="250"/>
      <c r="B247" s="250"/>
      <c r="C247" s="250"/>
      <c r="D247" s="250"/>
      <c r="E247" s="250"/>
      <c r="F247" s="250"/>
      <c r="G247" s="250"/>
      <c r="H247" s="250"/>
      <c r="I247" s="250"/>
      <c r="J247" s="250"/>
      <c r="K247" s="250"/>
      <c r="L247" s="250"/>
      <c r="M247" s="250"/>
      <c r="N247" s="250"/>
      <c r="O247" s="250"/>
      <c r="P247" s="250"/>
      <c r="Q247" s="250"/>
      <c r="R247" s="250"/>
      <c r="S247" s="250"/>
      <c r="T247" s="250"/>
      <c r="U247" s="250"/>
      <c r="V247" s="250"/>
      <c r="W247" s="250"/>
      <c r="X247" s="250"/>
      <c r="Y247" s="250"/>
      <c r="Z247" s="250"/>
      <c r="AA247" s="250"/>
      <c r="AB247" s="250"/>
      <c r="AC247" s="250"/>
      <c r="AD247" s="250"/>
      <c r="AE247" s="250"/>
      <c r="AF247" s="250"/>
      <c r="AG247" s="250"/>
      <c r="AH247" s="252"/>
      <c r="AI247" s="252"/>
    </row>
    <row r="248" spans="1:35" ht="14.25" customHeight="1" x14ac:dyDescent="0.15">
      <c r="A248" s="250"/>
      <c r="B248" s="250"/>
      <c r="C248" s="250"/>
      <c r="D248" s="250"/>
      <c r="E248" s="250"/>
      <c r="F248" s="250"/>
      <c r="G248" s="250"/>
      <c r="H248" s="250"/>
      <c r="I248" s="250"/>
      <c r="J248" s="250"/>
      <c r="K248" s="250"/>
      <c r="L248" s="250"/>
      <c r="M248" s="250"/>
      <c r="N248" s="250"/>
      <c r="O248" s="250"/>
      <c r="P248" s="250"/>
      <c r="Q248" s="250"/>
      <c r="R248" s="250"/>
      <c r="S248" s="250"/>
      <c r="T248" s="250"/>
      <c r="U248" s="250"/>
      <c r="V248" s="250"/>
      <c r="W248" s="250"/>
      <c r="X248" s="250"/>
      <c r="Y248" s="250"/>
      <c r="Z248" s="250"/>
      <c r="AA248" s="250"/>
      <c r="AB248" s="250"/>
      <c r="AC248" s="250"/>
      <c r="AD248" s="250"/>
      <c r="AE248" s="250"/>
      <c r="AF248" s="250"/>
      <c r="AG248" s="250"/>
      <c r="AH248" s="252"/>
      <c r="AI248" s="252"/>
    </row>
    <row r="249" spans="1:35" ht="14.25" customHeight="1" x14ac:dyDescent="0.15">
      <c r="A249" s="250"/>
      <c r="B249" s="250"/>
      <c r="C249" s="250"/>
      <c r="D249" s="250"/>
      <c r="E249" s="250"/>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2"/>
      <c r="AI249" s="252"/>
    </row>
    <row r="250" spans="1:35" ht="14.25" customHeight="1" x14ac:dyDescent="0.15">
      <c r="A250" s="250"/>
      <c r="B250" s="250"/>
      <c r="C250" s="250"/>
      <c r="D250" s="250"/>
      <c r="E250" s="250"/>
      <c r="F250" s="250"/>
      <c r="G250" s="250"/>
      <c r="H250" s="250"/>
      <c r="I250" s="250"/>
      <c r="J250" s="250"/>
      <c r="K250" s="250"/>
      <c r="L250" s="250"/>
      <c r="M250" s="250"/>
      <c r="N250" s="250"/>
      <c r="O250" s="250"/>
      <c r="P250" s="250"/>
      <c r="Q250" s="250"/>
      <c r="R250" s="250"/>
      <c r="S250" s="250"/>
      <c r="T250" s="250"/>
      <c r="U250" s="250"/>
      <c r="V250" s="250"/>
      <c r="W250" s="250"/>
      <c r="X250" s="250"/>
      <c r="Y250" s="250"/>
      <c r="Z250" s="250"/>
      <c r="AA250" s="250"/>
      <c r="AB250" s="250"/>
      <c r="AC250" s="250"/>
      <c r="AD250" s="250"/>
      <c r="AE250" s="250"/>
      <c r="AF250" s="250"/>
      <c r="AG250" s="250"/>
      <c r="AH250" s="252"/>
      <c r="AI250" s="252"/>
    </row>
    <row r="251" spans="1:35" ht="14.25" customHeight="1" x14ac:dyDescent="0.15">
      <c r="A251" s="250"/>
      <c r="B251" s="250"/>
      <c r="C251" s="250"/>
      <c r="D251" s="250"/>
      <c r="E251" s="250"/>
      <c r="F251" s="250"/>
      <c r="G251" s="250"/>
      <c r="H251" s="250"/>
      <c r="I251" s="250"/>
      <c r="J251" s="250"/>
      <c r="K251" s="250"/>
      <c r="L251" s="250"/>
      <c r="M251" s="250"/>
      <c r="N251" s="250"/>
      <c r="O251" s="250"/>
      <c r="P251" s="250"/>
      <c r="Q251" s="250"/>
      <c r="R251" s="250"/>
      <c r="S251" s="250"/>
      <c r="T251" s="250"/>
      <c r="U251" s="250"/>
      <c r="V251" s="250"/>
      <c r="W251" s="250"/>
      <c r="X251" s="250"/>
      <c r="Y251" s="250"/>
      <c r="Z251" s="250"/>
      <c r="AA251" s="250"/>
      <c r="AB251" s="250"/>
      <c r="AC251" s="250"/>
      <c r="AD251" s="250"/>
      <c r="AE251" s="250"/>
      <c r="AF251" s="250"/>
      <c r="AG251" s="250"/>
      <c r="AH251" s="252"/>
      <c r="AI251" s="252"/>
    </row>
    <row r="252" spans="1:35" ht="14.25" customHeight="1" x14ac:dyDescent="0.15">
      <c r="A252" s="250"/>
      <c r="B252" s="250"/>
      <c r="C252" s="250"/>
      <c r="D252" s="250"/>
      <c r="E252" s="250"/>
      <c r="F252" s="250"/>
      <c r="G252" s="250"/>
      <c r="H252" s="250"/>
      <c r="I252" s="250"/>
      <c r="J252" s="250"/>
      <c r="K252" s="250"/>
      <c r="L252" s="250"/>
      <c r="M252" s="250"/>
      <c r="N252" s="250"/>
      <c r="O252" s="250"/>
      <c r="P252" s="250"/>
      <c r="Q252" s="250"/>
      <c r="R252" s="250"/>
      <c r="S252" s="250"/>
      <c r="T252" s="250"/>
      <c r="U252" s="250"/>
      <c r="V252" s="250"/>
      <c r="W252" s="250"/>
      <c r="X252" s="250"/>
      <c r="Y252" s="250"/>
      <c r="Z252" s="250"/>
      <c r="AA252" s="250"/>
      <c r="AB252" s="250"/>
      <c r="AC252" s="250"/>
      <c r="AD252" s="250"/>
      <c r="AE252" s="250"/>
      <c r="AF252" s="250"/>
      <c r="AG252" s="250"/>
      <c r="AH252" s="252"/>
      <c r="AI252" s="252"/>
    </row>
    <row r="253" spans="1:35" ht="14.25" customHeight="1" x14ac:dyDescent="0.15">
      <c r="A253" s="250"/>
      <c r="B253" s="250"/>
      <c r="C253" s="250"/>
      <c r="D253" s="250"/>
      <c r="E253" s="250"/>
      <c r="F253" s="250"/>
      <c r="G253" s="250"/>
      <c r="H253" s="250"/>
      <c r="I253" s="250"/>
      <c r="J253" s="250"/>
      <c r="K253" s="250"/>
      <c r="L253" s="250"/>
      <c r="M253" s="250"/>
      <c r="N253" s="250"/>
      <c r="O253" s="250"/>
      <c r="P253" s="250"/>
      <c r="Q253" s="250"/>
      <c r="R253" s="250"/>
      <c r="S253" s="250"/>
      <c r="T253" s="250"/>
      <c r="U253" s="250"/>
      <c r="V253" s="250"/>
      <c r="W253" s="250"/>
      <c r="X253" s="250"/>
      <c r="Y253" s="250"/>
      <c r="Z253" s="250"/>
      <c r="AA253" s="250"/>
      <c r="AB253" s="250"/>
      <c r="AC253" s="250"/>
      <c r="AD253" s="250"/>
      <c r="AE253" s="250"/>
      <c r="AF253" s="250"/>
      <c r="AG253" s="250"/>
      <c r="AH253" s="252"/>
      <c r="AI253" s="252"/>
    </row>
    <row r="254" spans="1:35" ht="14.25" customHeight="1" x14ac:dyDescent="0.15">
      <c r="A254" s="250"/>
      <c r="B254" s="250"/>
      <c r="C254" s="250"/>
      <c r="D254" s="250"/>
      <c r="E254" s="250"/>
      <c r="F254" s="250"/>
      <c r="G254" s="250"/>
      <c r="H254" s="250"/>
      <c r="I254" s="250"/>
      <c r="J254" s="250"/>
      <c r="K254" s="250"/>
      <c r="L254" s="250"/>
      <c r="M254" s="250"/>
      <c r="N254" s="250"/>
      <c r="O254" s="250"/>
      <c r="P254" s="250"/>
      <c r="Q254" s="250"/>
      <c r="R254" s="250"/>
      <c r="S254" s="250"/>
      <c r="T254" s="250"/>
      <c r="U254" s="250"/>
      <c r="V254" s="250"/>
      <c r="W254" s="250"/>
      <c r="X254" s="250"/>
      <c r="Y254" s="250"/>
      <c r="Z254" s="250"/>
      <c r="AA254" s="250"/>
      <c r="AB254" s="250"/>
      <c r="AC254" s="250"/>
      <c r="AD254" s="250"/>
      <c r="AE254" s="250"/>
      <c r="AF254" s="250"/>
      <c r="AG254" s="250"/>
      <c r="AH254" s="252"/>
      <c r="AI254" s="252"/>
    </row>
    <row r="255" spans="1:35" ht="14.25" customHeight="1" x14ac:dyDescent="0.15">
      <c r="A255" s="250"/>
      <c r="B255" s="250"/>
      <c r="C255" s="250"/>
      <c r="D255" s="250"/>
      <c r="E255" s="250"/>
      <c r="F255" s="250"/>
      <c r="G255" s="250"/>
      <c r="H255" s="250"/>
      <c r="I255" s="250"/>
      <c r="J255" s="250"/>
      <c r="K255" s="250"/>
      <c r="L255" s="250"/>
      <c r="M255" s="250"/>
      <c r="N255" s="250"/>
      <c r="O255" s="250"/>
      <c r="P255" s="250"/>
      <c r="Q255" s="250"/>
      <c r="R255" s="250"/>
      <c r="S255" s="250"/>
      <c r="T255" s="250"/>
      <c r="U255" s="250"/>
      <c r="V255" s="250"/>
      <c r="W255" s="250"/>
      <c r="X255" s="250"/>
      <c r="Y255" s="250"/>
      <c r="Z255" s="250"/>
      <c r="AA255" s="250"/>
      <c r="AB255" s="250"/>
      <c r="AC255" s="250"/>
      <c r="AD255" s="250"/>
      <c r="AE255" s="250"/>
      <c r="AF255" s="250"/>
      <c r="AG255" s="250"/>
      <c r="AH255" s="252"/>
      <c r="AI255" s="252"/>
    </row>
    <row r="256" spans="1:35" ht="14.25" customHeight="1" x14ac:dyDescent="0.15">
      <c r="A256" s="250"/>
      <c r="B256" s="250"/>
      <c r="C256" s="250"/>
      <c r="D256" s="250"/>
      <c r="E256" s="250"/>
      <c r="F256" s="250"/>
      <c r="G256" s="250"/>
      <c r="H256" s="250"/>
      <c r="I256" s="250"/>
      <c r="J256" s="250"/>
      <c r="K256" s="250"/>
      <c r="L256" s="250"/>
      <c r="M256" s="250"/>
      <c r="N256" s="250"/>
      <c r="O256" s="250"/>
      <c r="P256" s="250"/>
      <c r="Q256" s="250"/>
      <c r="R256" s="250"/>
      <c r="S256" s="250"/>
      <c r="T256" s="250"/>
      <c r="U256" s="250"/>
      <c r="V256" s="250"/>
      <c r="W256" s="250"/>
      <c r="X256" s="250"/>
      <c r="Y256" s="250"/>
      <c r="Z256" s="250"/>
      <c r="AA256" s="250"/>
      <c r="AB256" s="250"/>
      <c r="AC256" s="250"/>
      <c r="AD256" s="250"/>
      <c r="AE256" s="250"/>
      <c r="AF256" s="250"/>
      <c r="AG256" s="250"/>
      <c r="AH256" s="252"/>
      <c r="AI256" s="252"/>
    </row>
    <row r="257" spans="1:35" ht="14.25" customHeight="1" x14ac:dyDescent="0.15">
      <c r="A257" s="250"/>
      <c r="B257" s="250"/>
      <c r="C257" s="250"/>
      <c r="D257" s="250"/>
      <c r="E257" s="250"/>
      <c r="F257" s="250"/>
      <c r="G257" s="250"/>
      <c r="H257" s="250"/>
      <c r="I257" s="250"/>
      <c r="J257" s="250"/>
      <c r="K257" s="250"/>
      <c r="L257" s="250"/>
      <c r="M257" s="250"/>
      <c r="N257" s="250"/>
      <c r="O257" s="250"/>
      <c r="P257" s="250"/>
      <c r="Q257" s="250"/>
      <c r="R257" s="250"/>
      <c r="S257" s="250"/>
      <c r="T257" s="250"/>
      <c r="U257" s="250"/>
      <c r="V257" s="250"/>
      <c r="W257" s="250"/>
      <c r="X257" s="250"/>
      <c r="Y257" s="250"/>
      <c r="Z257" s="250"/>
      <c r="AA257" s="250"/>
      <c r="AB257" s="250"/>
      <c r="AC257" s="250"/>
      <c r="AD257" s="250"/>
      <c r="AE257" s="250"/>
      <c r="AF257" s="250"/>
      <c r="AG257" s="250"/>
      <c r="AH257" s="252"/>
      <c r="AI257" s="252"/>
    </row>
    <row r="258" spans="1:35" ht="14.25" customHeight="1" x14ac:dyDescent="0.15">
      <c r="A258" s="250"/>
      <c r="B258" s="250"/>
      <c r="C258" s="250"/>
      <c r="D258" s="250"/>
      <c r="E258" s="250"/>
      <c r="F258" s="250"/>
      <c r="G258" s="250"/>
      <c r="H258" s="250"/>
      <c r="I258" s="250"/>
      <c r="J258" s="250"/>
      <c r="K258" s="250"/>
      <c r="L258" s="250"/>
      <c r="M258" s="250"/>
      <c r="N258" s="250"/>
      <c r="O258" s="250"/>
      <c r="P258" s="250"/>
      <c r="Q258" s="250"/>
      <c r="R258" s="250"/>
      <c r="S258" s="250"/>
      <c r="T258" s="250"/>
      <c r="U258" s="250"/>
      <c r="V258" s="250"/>
      <c r="W258" s="250"/>
      <c r="X258" s="250"/>
      <c r="Y258" s="250"/>
      <c r="Z258" s="250"/>
      <c r="AA258" s="250"/>
      <c r="AB258" s="250"/>
      <c r="AC258" s="250"/>
      <c r="AD258" s="250"/>
      <c r="AE258" s="250"/>
      <c r="AF258" s="250"/>
      <c r="AG258" s="250"/>
      <c r="AH258" s="252"/>
      <c r="AI258" s="252"/>
    </row>
    <row r="259" spans="1:35" ht="14.25" customHeight="1" x14ac:dyDescent="0.15">
      <c r="A259" s="250"/>
      <c r="B259" s="250"/>
      <c r="C259" s="250"/>
      <c r="D259" s="250"/>
      <c r="E259" s="250"/>
      <c r="F259" s="250"/>
      <c r="G259" s="250"/>
      <c r="H259" s="250"/>
      <c r="I259" s="250"/>
      <c r="J259" s="250"/>
      <c r="K259" s="250"/>
      <c r="L259" s="250"/>
      <c r="M259" s="250"/>
      <c r="N259" s="250"/>
      <c r="O259" s="250"/>
      <c r="P259" s="250"/>
      <c r="Q259" s="250"/>
      <c r="R259" s="250"/>
      <c r="S259" s="250"/>
      <c r="T259" s="250"/>
      <c r="U259" s="250"/>
      <c r="V259" s="250"/>
      <c r="W259" s="250"/>
      <c r="X259" s="250"/>
      <c r="Y259" s="250"/>
      <c r="Z259" s="250"/>
      <c r="AA259" s="250"/>
      <c r="AB259" s="250"/>
      <c r="AC259" s="250"/>
      <c r="AD259" s="250"/>
      <c r="AE259" s="250"/>
      <c r="AF259" s="250"/>
      <c r="AG259" s="250"/>
      <c r="AH259" s="252"/>
      <c r="AI259" s="252"/>
    </row>
    <row r="260" spans="1:35" ht="14.25" customHeight="1" x14ac:dyDescent="0.15">
      <c r="A260" s="250"/>
      <c r="B260" s="250"/>
      <c r="C260" s="250"/>
      <c r="D260" s="250"/>
      <c r="E260" s="250"/>
      <c r="F260" s="250"/>
      <c r="G260" s="250"/>
      <c r="H260" s="250"/>
      <c r="I260" s="250"/>
      <c r="J260" s="250"/>
      <c r="K260" s="250"/>
      <c r="L260" s="250"/>
      <c r="M260" s="250"/>
      <c r="N260" s="250"/>
      <c r="O260" s="250"/>
      <c r="P260" s="250"/>
      <c r="Q260" s="250"/>
      <c r="R260" s="250"/>
      <c r="S260" s="250"/>
      <c r="T260" s="250"/>
      <c r="U260" s="250"/>
      <c r="V260" s="250"/>
      <c r="W260" s="250"/>
      <c r="X260" s="250"/>
      <c r="Y260" s="250"/>
      <c r="Z260" s="250"/>
      <c r="AA260" s="250"/>
      <c r="AB260" s="250"/>
      <c r="AC260" s="250"/>
      <c r="AD260" s="250"/>
      <c r="AE260" s="250"/>
      <c r="AF260" s="250"/>
      <c r="AG260" s="250"/>
      <c r="AH260" s="252"/>
      <c r="AI260" s="252"/>
    </row>
    <row r="261" spans="1:35" ht="14.25" customHeight="1" x14ac:dyDescent="0.15">
      <c r="A261" s="250"/>
      <c r="B261" s="250"/>
      <c r="C261" s="250"/>
      <c r="D261" s="250"/>
      <c r="E261" s="250"/>
      <c r="F261" s="250"/>
      <c r="G261" s="250"/>
      <c r="H261" s="250"/>
      <c r="I261" s="250"/>
      <c r="J261" s="250"/>
      <c r="K261" s="250"/>
      <c r="L261" s="250"/>
      <c r="M261" s="250"/>
      <c r="N261" s="250"/>
      <c r="O261" s="250"/>
      <c r="P261" s="250"/>
      <c r="Q261" s="250"/>
      <c r="R261" s="250"/>
      <c r="S261" s="250"/>
      <c r="T261" s="250"/>
      <c r="U261" s="250"/>
      <c r="V261" s="250"/>
      <c r="W261" s="250"/>
      <c r="X261" s="250"/>
      <c r="Y261" s="250"/>
      <c r="Z261" s="250"/>
      <c r="AA261" s="250"/>
      <c r="AB261" s="250"/>
      <c r="AC261" s="250"/>
      <c r="AD261" s="250"/>
      <c r="AE261" s="250"/>
      <c r="AF261" s="250"/>
      <c r="AG261" s="250"/>
      <c r="AH261" s="252"/>
      <c r="AI261" s="252"/>
    </row>
    <row r="262" spans="1:35" ht="14.25" customHeight="1" x14ac:dyDescent="0.15">
      <c r="A262" s="250"/>
      <c r="B262" s="250"/>
      <c r="C262" s="250"/>
      <c r="D262" s="250"/>
      <c r="E262" s="250"/>
      <c r="F262" s="250"/>
      <c r="G262" s="250"/>
      <c r="H262" s="250"/>
      <c r="I262" s="250"/>
      <c r="J262" s="250"/>
      <c r="K262" s="250"/>
      <c r="L262" s="250"/>
      <c r="M262" s="250"/>
      <c r="N262" s="250"/>
      <c r="O262" s="250"/>
      <c r="P262" s="250"/>
      <c r="Q262" s="250"/>
      <c r="R262" s="250"/>
      <c r="S262" s="250"/>
      <c r="T262" s="250"/>
      <c r="U262" s="250"/>
      <c r="V262" s="250"/>
      <c r="W262" s="250"/>
      <c r="X262" s="250"/>
      <c r="Y262" s="250"/>
      <c r="Z262" s="250"/>
      <c r="AA262" s="250"/>
      <c r="AB262" s="250"/>
      <c r="AC262" s="250"/>
      <c r="AD262" s="250"/>
      <c r="AE262" s="250"/>
      <c r="AF262" s="250"/>
      <c r="AG262" s="250"/>
      <c r="AH262" s="252"/>
      <c r="AI262" s="252"/>
    </row>
    <row r="263" spans="1:35" ht="14.25" customHeight="1" x14ac:dyDescent="0.15">
      <c r="A263" s="250"/>
      <c r="B263" s="250"/>
      <c r="C263" s="250"/>
      <c r="D263" s="250"/>
      <c r="E263" s="250"/>
      <c r="F263" s="250"/>
      <c r="G263" s="250"/>
      <c r="H263" s="250"/>
      <c r="I263" s="250"/>
      <c r="J263" s="250"/>
      <c r="K263" s="250"/>
      <c r="L263" s="250"/>
      <c r="M263" s="250"/>
      <c r="N263" s="250"/>
      <c r="O263" s="250"/>
      <c r="P263" s="250"/>
      <c r="Q263" s="250"/>
      <c r="R263" s="250"/>
      <c r="S263" s="250"/>
      <c r="T263" s="250"/>
      <c r="U263" s="250"/>
      <c r="V263" s="250"/>
      <c r="W263" s="250"/>
      <c r="X263" s="250"/>
      <c r="Y263" s="250"/>
      <c r="Z263" s="250"/>
      <c r="AA263" s="250"/>
      <c r="AB263" s="250"/>
      <c r="AC263" s="250"/>
      <c r="AD263" s="250"/>
      <c r="AE263" s="250"/>
      <c r="AF263" s="250"/>
      <c r="AG263" s="250"/>
      <c r="AH263" s="252"/>
      <c r="AI263" s="252"/>
    </row>
    <row r="264" spans="1:35" ht="14.25" customHeight="1" x14ac:dyDescent="0.15">
      <c r="A264" s="250"/>
      <c r="B264" s="250"/>
      <c r="C264" s="250"/>
      <c r="D264" s="250"/>
      <c r="E264" s="250"/>
      <c r="F264" s="250"/>
      <c r="G264" s="250"/>
      <c r="H264" s="250"/>
      <c r="I264" s="250"/>
      <c r="J264" s="250"/>
      <c r="K264" s="250"/>
      <c r="L264" s="250"/>
      <c r="M264" s="250"/>
      <c r="N264" s="250"/>
      <c r="O264" s="250"/>
      <c r="P264" s="250"/>
      <c r="Q264" s="250"/>
      <c r="R264" s="250"/>
      <c r="S264" s="250"/>
      <c r="T264" s="250"/>
      <c r="U264" s="250"/>
      <c r="V264" s="250"/>
      <c r="W264" s="250"/>
      <c r="X264" s="250"/>
      <c r="Y264" s="250"/>
      <c r="Z264" s="250"/>
      <c r="AA264" s="250"/>
      <c r="AB264" s="250"/>
      <c r="AC264" s="250"/>
      <c r="AD264" s="250"/>
      <c r="AE264" s="250"/>
      <c r="AF264" s="250"/>
      <c r="AG264" s="250"/>
      <c r="AH264" s="252"/>
      <c r="AI264" s="252"/>
    </row>
    <row r="265" spans="1:35" ht="14.25" customHeight="1" x14ac:dyDescent="0.15">
      <c r="A265" s="250"/>
      <c r="B265" s="250"/>
      <c r="C265" s="250"/>
      <c r="D265" s="250"/>
      <c r="E265" s="250"/>
      <c r="F265" s="250"/>
      <c r="G265" s="250"/>
      <c r="H265" s="250"/>
      <c r="I265" s="250"/>
      <c r="J265" s="250"/>
      <c r="K265" s="250"/>
      <c r="L265" s="250"/>
      <c r="M265" s="250"/>
      <c r="N265" s="250"/>
      <c r="O265" s="250"/>
      <c r="P265" s="250"/>
      <c r="Q265" s="250"/>
      <c r="R265" s="250"/>
      <c r="S265" s="250"/>
      <c r="T265" s="250"/>
      <c r="U265" s="250"/>
      <c r="V265" s="250"/>
      <c r="W265" s="250"/>
      <c r="X265" s="250"/>
      <c r="Y265" s="250"/>
      <c r="Z265" s="250"/>
      <c r="AA265" s="250"/>
      <c r="AB265" s="250"/>
      <c r="AC265" s="250"/>
      <c r="AD265" s="250"/>
      <c r="AE265" s="250"/>
      <c r="AF265" s="250"/>
      <c r="AG265" s="250"/>
      <c r="AH265" s="252"/>
      <c r="AI265" s="252"/>
    </row>
    <row r="266" spans="1:35" ht="14.25" customHeight="1" x14ac:dyDescent="0.15">
      <c r="A266" s="250"/>
      <c r="B266" s="250"/>
      <c r="C266" s="250"/>
      <c r="D266" s="250"/>
      <c r="E266" s="250"/>
      <c r="F266" s="250"/>
      <c r="G266" s="250"/>
      <c r="H266" s="250"/>
      <c r="I266" s="250"/>
      <c r="J266" s="250"/>
      <c r="K266" s="250"/>
      <c r="L266" s="250"/>
      <c r="M266" s="250"/>
      <c r="N266" s="250"/>
      <c r="O266" s="250"/>
      <c r="P266" s="250"/>
      <c r="Q266" s="250"/>
      <c r="R266" s="250"/>
      <c r="S266" s="250"/>
      <c r="T266" s="250"/>
      <c r="U266" s="250"/>
      <c r="V266" s="250"/>
      <c r="W266" s="250"/>
      <c r="X266" s="250"/>
      <c r="Y266" s="250"/>
      <c r="Z266" s="250"/>
      <c r="AA266" s="250"/>
      <c r="AB266" s="250"/>
      <c r="AC266" s="250"/>
      <c r="AD266" s="250"/>
      <c r="AE266" s="250"/>
      <c r="AF266" s="250"/>
      <c r="AG266" s="250"/>
      <c r="AH266" s="252"/>
      <c r="AI266" s="252"/>
    </row>
    <row r="267" spans="1:35" ht="14.25" customHeight="1" x14ac:dyDescent="0.15">
      <c r="A267" s="250"/>
      <c r="B267" s="250"/>
      <c r="C267" s="250"/>
      <c r="D267" s="250"/>
      <c r="E267" s="250"/>
      <c r="F267" s="250"/>
      <c r="G267" s="250"/>
      <c r="H267" s="250"/>
      <c r="I267" s="250"/>
      <c r="J267" s="250"/>
      <c r="K267" s="250"/>
      <c r="L267" s="250"/>
      <c r="M267" s="250"/>
      <c r="N267" s="250"/>
      <c r="O267" s="250"/>
      <c r="P267" s="250"/>
      <c r="Q267" s="250"/>
      <c r="R267" s="250"/>
      <c r="S267" s="250"/>
      <c r="T267" s="250"/>
      <c r="U267" s="250"/>
      <c r="V267" s="250"/>
      <c r="W267" s="250"/>
      <c r="X267" s="250"/>
      <c r="Y267" s="250"/>
      <c r="Z267" s="250"/>
      <c r="AA267" s="250"/>
      <c r="AB267" s="250"/>
      <c r="AC267" s="250"/>
      <c r="AD267" s="250"/>
      <c r="AE267" s="250"/>
      <c r="AF267" s="250"/>
      <c r="AG267" s="250"/>
      <c r="AH267" s="252"/>
      <c r="AI267" s="252"/>
    </row>
    <row r="268" spans="1:35" ht="14.25" customHeight="1" x14ac:dyDescent="0.15">
      <c r="A268" s="250"/>
      <c r="B268" s="250"/>
      <c r="C268" s="250"/>
      <c r="D268" s="250"/>
      <c r="E268" s="250"/>
      <c r="F268" s="250"/>
      <c r="G268" s="250"/>
      <c r="H268" s="250"/>
      <c r="I268" s="250"/>
      <c r="J268" s="250"/>
      <c r="K268" s="250"/>
      <c r="L268" s="250"/>
      <c r="M268" s="250"/>
      <c r="N268" s="250"/>
      <c r="O268" s="250"/>
      <c r="P268" s="250"/>
      <c r="Q268" s="250"/>
      <c r="R268" s="250"/>
      <c r="S268" s="250"/>
      <c r="T268" s="250"/>
      <c r="U268" s="250"/>
      <c r="V268" s="250"/>
      <c r="W268" s="250"/>
      <c r="X268" s="250"/>
      <c r="Y268" s="250"/>
      <c r="Z268" s="250"/>
      <c r="AA268" s="250"/>
      <c r="AB268" s="250"/>
      <c r="AC268" s="250"/>
      <c r="AD268" s="250"/>
      <c r="AE268" s="250"/>
      <c r="AF268" s="250"/>
      <c r="AG268" s="250"/>
      <c r="AH268" s="252"/>
      <c r="AI268" s="252"/>
    </row>
    <row r="269" spans="1:35" ht="14.25" customHeight="1" x14ac:dyDescent="0.15">
      <c r="A269" s="250"/>
      <c r="B269" s="250"/>
      <c r="C269" s="250"/>
      <c r="D269" s="250"/>
      <c r="E269" s="250"/>
      <c r="F269" s="250"/>
      <c r="G269" s="250"/>
      <c r="H269" s="250"/>
      <c r="I269" s="250"/>
      <c r="J269" s="250"/>
      <c r="K269" s="250"/>
      <c r="L269" s="250"/>
      <c r="M269" s="250"/>
      <c r="N269" s="250"/>
      <c r="O269" s="250"/>
      <c r="P269" s="250"/>
      <c r="Q269" s="250"/>
      <c r="R269" s="250"/>
      <c r="S269" s="250"/>
      <c r="T269" s="250"/>
      <c r="U269" s="250"/>
      <c r="V269" s="250"/>
      <c r="W269" s="250"/>
      <c r="X269" s="250"/>
      <c r="Y269" s="250"/>
      <c r="Z269" s="250"/>
      <c r="AA269" s="250"/>
      <c r="AB269" s="250"/>
      <c r="AC269" s="250"/>
      <c r="AD269" s="250"/>
      <c r="AE269" s="250"/>
      <c r="AF269" s="250"/>
      <c r="AG269" s="250"/>
      <c r="AH269" s="252"/>
      <c r="AI269" s="252"/>
    </row>
    <row r="270" spans="1:35" ht="14.25" customHeight="1" x14ac:dyDescent="0.15">
      <c r="A270" s="250"/>
      <c r="B270" s="250"/>
      <c r="C270" s="250"/>
      <c r="D270" s="250"/>
      <c r="E270" s="250"/>
      <c r="F270" s="250"/>
      <c r="G270" s="250"/>
      <c r="H270" s="250"/>
      <c r="I270" s="250"/>
      <c r="J270" s="250"/>
      <c r="K270" s="250"/>
      <c r="L270" s="250"/>
      <c r="M270" s="250"/>
      <c r="N270" s="250"/>
      <c r="O270" s="250"/>
      <c r="P270" s="250"/>
      <c r="Q270" s="250"/>
      <c r="R270" s="250"/>
      <c r="S270" s="250"/>
      <c r="T270" s="250"/>
      <c r="U270" s="250"/>
      <c r="V270" s="250"/>
      <c r="W270" s="250"/>
      <c r="X270" s="250"/>
      <c r="Y270" s="250"/>
      <c r="Z270" s="250"/>
      <c r="AA270" s="250"/>
      <c r="AB270" s="250"/>
      <c r="AC270" s="250"/>
      <c r="AD270" s="250"/>
      <c r="AE270" s="250"/>
      <c r="AF270" s="250"/>
      <c r="AG270" s="250"/>
      <c r="AH270" s="252"/>
      <c r="AI270" s="252"/>
    </row>
    <row r="271" spans="1:35" ht="14.25" customHeight="1" x14ac:dyDescent="0.15">
      <c r="A271" s="250"/>
      <c r="B271" s="250"/>
      <c r="C271" s="250"/>
      <c r="D271" s="250"/>
      <c r="E271" s="250"/>
      <c r="F271" s="250"/>
      <c r="G271" s="250"/>
      <c r="H271" s="250"/>
      <c r="I271" s="250"/>
      <c r="J271" s="250"/>
      <c r="K271" s="250"/>
      <c r="L271" s="250"/>
      <c r="M271" s="250"/>
      <c r="N271" s="250"/>
      <c r="O271" s="250"/>
      <c r="P271" s="250"/>
      <c r="Q271" s="250"/>
      <c r="R271" s="250"/>
      <c r="S271" s="250"/>
      <c r="T271" s="250"/>
      <c r="U271" s="250"/>
      <c r="V271" s="250"/>
      <c r="W271" s="250"/>
      <c r="X271" s="250"/>
      <c r="Y271" s="250"/>
      <c r="Z271" s="250"/>
      <c r="AA271" s="250"/>
      <c r="AB271" s="250"/>
      <c r="AC271" s="250"/>
      <c r="AD271" s="250"/>
      <c r="AE271" s="250"/>
      <c r="AF271" s="250"/>
      <c r="AG271" s="250"/>
      <c r="AH271" s="252"/>
      <c r="AI271" s="252"/>
    </row>
    <row r="272" spans="1:35" ht="14.25" customHeight="1" x14ac:dyDescent="0.15">
      <c r="A272" s="250"/>
      <c r="B272" s="250"/>
      <c r="C272" s="250"/>
      <c r="D272" s="250"/>
      <c r="E272" s="250"/>
      <c r="F272" s="250"/>
      <c r="G272" s="250"/>
      <c r="H272" s="250"/>
      <c r="I272" s="250"/>
      <c r="J272" s="250"/>
      <c r="K272" s="250"/>
      <c r="L272" s="250"/>
      <c r="M272" s="250"/>
      <c r="N272" s="250"/>
      <c r="O272" s="250"/>
      <c r="P272" s="250"/>
      <c r="Q272" s="250"/>
      <c r="R272" s="250"/>
      <c r="S272" s="250"/>
      <c r="T272" s="250"/>
      <c r="U272" s="250"/>
      <c r="V272" s="250"/>
      <c r="W272" s="250"/>
      <c r="X272" s="250"/>
      <c r="Y272" s="250"/>
      <c r="Z272" s="250"/>
      <c r="AA272" s="250"/>
      <c r="AB272" s="250"/>
      <c r="AC272" s="250"/>
      <c r="AD272" s="250"/>
      <c r="AE272" s="250"/>
      <c r="AF272" s="250"/>
      <c r="AG272" s="250"/>
      <c r="AH272" s="252"/>
      <c r="AI272" s="252"/>
    </row>
    <row r="273" spans="1:35" ht="14.25" customHeight="1" x14ac:dyDescent="0.15">
      <c r="A273" s="250"/>
      <c r="B273" s="250"/>
      <c r="C273" s="250"/>
      <c r="D273" s="250"/>
      <c r="E273" s="250"/>
      <c r="F273" s="250"/>
      <c r="G273" s="250"/>
      <c r="H273" s="250"/>
      <c r="I273" s="250"/>
      <c r="J273" s="250"/>
      <c r="K273" s="250"/>
      <c r="L273" s="250"/>
      <c r="M273" s="250"/>
      <c r="N273" s="250"/>
      <c r="O273" s="250"/>
      <c r="P273" s="250"/>
      <c r="Q273" s="250"/>
      <c r="R273" s="250"/>
      <c r="S273" s="250"/>
      <c r="T273" s="250"/>
      <c r="U273" s="250"/>
      <c r="V273" s="250"/>
      <c r="W273" s="250"/>
      <c r="X273" s="250"/>
      <c r="Y273" s="250"/>
      <c r="Z273" s="250"/>
      <c r="AA273" s="250"/>
      <c r="AB273" s="250"/>
      <c r="AC273" s="250"/>
      <c r="AD273" s="250"/>
      <c r="AE273" s="250"/>
      <c r="AF273" s="250"/>
      <c r="AG273" s="250"/>
      <c r="AH273" s="252"/>
      <c r="AI273" s="252"/>
    </row>
    <row r="274" spans="1:35" ht="14.25" customHeight="1" x14ac:dyDescent="0.15">
      <c r="A274" s="250"/>
      <c r="B274" s="250"/>
      <c r="C274" s="250"/>
      <c r="D274" s="250"/>
      <c r="E274" s="250"/>
      <c r="F274" s="250"/>
      <c r="G274" s="250"/>
      <c r="H274" s="250"/>
      <c r="I274" s="250"/>
      <c r="J274" s="250"/>
      <c r="K274" s="250"/>
      <c r="L274" s="250"/>
      <c r="M274" s="250"/>
      <c r="N274" s="250"/>
      <c r="O274" s="250"/>
      <c r="P274" s="250"/>
      <c r="Q274" s="250"/>
      <c r="R274" s="250"/>
      <c r="S274" s="250"/>
      <c r="T274" s="250"/>
      <c r="U274" s="250"/>
      <c r="V274" s="250"/>
      <c r="W274" s="250"/>
      <c r="X274" s="250"/>
      <c r="Y274" s="250"/>
      <c r="Z274" s="250"/>
      <c r="AA274" s="250"/>
      <c r="AB274" s="250"/>
      <c r="AC274" s="250"/>
      <c r="AD274" s="250"/>
      <c r="AE274" s="250"/>
      <c r="AF274" s="250"/>
      <c r="AG274" s="250"/>
      <c r="AH274" s="252"/>
      <c r="AI274" s="252"/>
    </row>
    <row r="275" spans="1:35" ht="14.25" customHeight="1" x14ac:dyDescent="0.15">
      <c r="A275" s="250"/>
      <c r="B275" s="250"/>
      <c r="C275" s="250"/>
      <c r="D275" s="250"/>
      <c r="E275" s="250"/>
      <c r="F275" s="250"/>
      <c r="G275" s="250"/>
      <c r="H275" s="250"/>
      <c r="I275" s="250"/>
      <c r="J275" s="250"/>
      <c r="K275" s="250"/>
      <c r="L275" s="250"/>
      <c r="M275" s="250"/>
      <c r="N275" s="250"/>
      <c r="O275" s="250"/>
      <c r="P275" s="250"/>
      <c r="Q275" s="250"/>
      <c r="R275" s="250"/>
      <c r="S275" s="250"/>
      <c r="T275" s="250"/>
      <c r="U275" s="250"/>
      <c r="V275" s="250"/>
      <c r="W275" s="250"/>
      <c r="X275" s="250"/>
      <c r="Y275" s="250"/>
      <c r="Z275" s="250"/>
      <c r="AA275" s="250"/>
      <c r="AB275" s="250"/>
      <c r="AC275" s="250"/>
      <c r="AD275" s="250"/>
      <c r="AE275" s="250"/>
      <c r="AF275" s="250"/>
      <c r="AG275" s="250"/>
      <c r="AH275" s="252"/>
      <c r="AI275" s="252"/>
    </row>
    <row r="276" spans="1:35" ht="14.25" customHeight="1" x14ac:dyDescent="0.15">
      <c r="A276" s="250"/>
      <c r="B276" s="250"/>
      <c r="C276" s="250"/>
      <c r="D276" s="250"/>
      <c r="E276" s="250"/>
      <c r="F276" s="250"/>
      <c r="G276" s="250"/>
      <c r="H276" s="250"/>
      <c r="I276" s="250"/>
      <c r="J276" s="250"/>
      <c r="K276" s="250"/>
      <c r="L276" s="250"/>
      <c r="M276" s="250"/>
      <c r="N276" s="250"/>
      <c r="O276" s="250"/>
      <c r="P276" s="250"/>
      <c r="Q276" s="250"/>
      <c r="R276" s="250"/>
      <c r="S276" s="250"/>
      <c r="T276" s="250"/>
      <c r="U276" s="250"/>
      <c r="V276" s="250"/>
      <c r="W276" s="250"/>
      <c r="X276" s="250"/>
      <c r="Y276" s="250"/>
      <c r="Z276" s="250"/>
      <c r="AA276" s="250"/>
      <c r="AB276" s="250"/>
      <c r="AC276" s="250"/>
      <c r="AD276" s="250"/>
      <c r="AE276" s="250"/>
      <c r="AF276" s="250"/>
      <c r="AG276" s="250"/>
      <c r="AH276" s="252"/>
      <c r="AI276" s="252"/>
    </row>
    <row r="277" spans="1:35" ht="14.25" customHeight="1" x14ac:dyDescent="0.15">
      <c r="A277" s="250"/>
      <c r="B277" s="250"/>
      <c r="C277" s="250"/>
      <c r="D277" s="250"/>
      <c r="E277" s="250"/>
      <c r="F277" s="250"/>
      <c r="G277" s="250"/>
      <c r="H277" s="250"/>
      <c r="I277" s="250"/>
      <c r="J277" s="250"/>
      <c r="K277" s="250"/>
      <c r="L277" s="250"/>
      <c r="M277" s="250"/>
      <c r="N277" s="250"/>
      <c r="O277" s="250"/>
      <c r="P277" s="250"/>
      <c r="Q277" s="250"/>
      <c r="R277" s="250"/>
      <c r="S277" s="250"/>
      <c r="T277" s="250"/>
      <c r="U277" s="250"/>
      <c r="V277" s="250"/>
      <c r="W277" s="250"/>
      <c r="X277" s="250"/>
      <c r="Y277" s="250"/>
      <c r="Z277" s="250"/>
      <c r="AA277" s="250"/>
      <c r="AB277" s="250"/>
      <c r="AC277" s="250"/>
      <c r="AD277" s="250"/>
      <c r="AE277" s="250"/>
      <c r="AF277" s="250"/>
      <c r="AG277" s="250"/>
      <c r="AH277" s="252"/>
      <c r="AI277" s="252"/>
    </row>
    <row r="278" spans="1:35" ht="14.25" customHeight="1" x14ac:dyDescent="0.1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2"/>
      <c r="AI278" s="252"/>
    </row>
    <row r="279" spans="1:35" ht="14.25" customHeight="1" x14ac:dyDescent="0.15">
      <c r="A279" s="250"/>
      <c r="B279" s="250"/>
      <c r="C279" s="250"/>
      <c r="D279" s="250"/>
      <c r="E279" s="250"/>
      <c r="F279" s="250"/>
      <c r="G279" s="250"/>
      <c r="H279" s="250"/>
      <c r="I279" s="250"/>
      <c r="J279" s="250"/>
      <c r="K279" s="250"/>
      <c r="L279" s="250"/>
      <c r="M279" s="250"/>
      <c r="N279" s="250"/>
      <c r="O279" s="250"/>
      <c r="P279" s="250"/>
      <c r="Q279" s="250"/>
      <c r="R279" s="250"/>
      <c r="S279" s="250"/>
      <c r="T279" s="250"/>
      <c r="U279" s="250"/>
      <c r="V279" s="250"/>
      <c r="W279" s="250"/>
      <c r="X279" s="250"/>
      <c r="Y279" s="250"/>
      <c r="Z279" s="250"/>
      <c r="AA279" s="250"/>
      <c r="AB279" s="250"/>
      <c r="AC279" s="250"/>
      <c r="AD279" s="250"/>
      <c r="AE279" s="250"/>
      <c r="AF279" s="250"/>
      <c r="AG279" s="250"/>
      <c r="AH279" s="252"/>
      <c r="AI279" s="252"/>
    </row>
    <row r="280" spans="1:35" ht="14.25" customHeight="1" x14ac:dyDescent="0.15">
      <c r="A280" s="250"/>
      <c r="B280" s="250"/>
      <c r="C280" s="250"/>
      <c r="D280" s="250"/>
      <c r="E280" s="250"/>
      <c r="F280" s="250"/>
      <c r="G280" s="250"/>
      <c r="H280" s="250"/>
      <c r="I280" s="250"/>
      <c r="J280" s="250"/>
      <c r="K280" s="250"/>
      <c r="L280" s="250"/>
      <c r="M280" s="250"/>
      <c r="N280" s="250"/>
      <c r="O280" s="250"/>
      <c r="P280" s="250"/>
      <c r="Q280" s="250"/>
      <c r="R280" s="250"/>
      <c r="S280" s="250"/>
      <c r="T280" s="250"/>
      <c r="U280" s="250"/>
      <c r="V280" s="250"/>
      <c r="W280" s="250"/>
      <c r="X280" s="250"/>
      <c r="Y280" s="250"/>
      <c r="Z280" s="250"/>
      <c r="AA280" s="250"/>
      <c r="AB280" s="250"/>
      <c r="AC280" s="250"/>
      <c r="AD280" s="250"/>
      <c r="AE280" s="250"/>
      <c r="AF280" s="250"/>
      <c r="AG280" s="250"/>
      <c r="AH280" s="252"/>
      <c r="AI280" s="252"/>
    </row>
    <row r="281" spans="1:35" ht="14.25" customHeight="1" x14ac:dyDescent="0.15">
      <c r="A281" s="250"/>
      <c r="B281" s="250"/>
      <c r="C281" s="250"/>
      <c r="D281" s="250"/>
      <c r="E281" s="250"/>
      <c r="F281" s="250"/>
      <c r="G281" s="250"/>
      <c r="H281" s="250"/>
      <c r="I281" s="250"/>
      <c r="J281" s="250"/>
      <c r="K281" s="250"/>
      <c r="L281" s="250"/>
      <c r="M281" s="250"/>
      <c r="N281" s="250"/>
      <c r="O281" s="250"/>
      <c r="P281" s="250"/>
      <c r="Q281" s="250"/>
      <c r="R281" s="250"/>
      <c r="S281" s="250"/>
      <c r="T281" s="250"/>
      <c r="U281" s="250"/>
      <c r="V281" s="250"/>
      <c r="W281" s="250"/>
      <c r="X281" s="250"/>
      <c r="Y281" s="250"/>
      <c r="Z281" s="250"/>
      <c r="AA281" s="250"/>
      <c r="AB281" s="250"/>
      <c r="AC281" s="250"/>
      <c r="AD281" s="250"/>
      <c r="AE281" s="250"/>
      <c r="AF281" s="250"/>
      <c r="AG281" s="250"/>
      <c r="AH281" s="252"/>
      <c r="AI281" s="252"/>
    </row>
    <row r="282" spans="1:35" ht="14.25" customHeight="1" x14ac:dyDescent="0.15">
      <c r="A282" s="250"/>
      <c r="B282" s="250"/>
      <c r="C282" s="250"/>
      <c r="D282" s="250"/>
      <c r="E282" s="250"/>
      <c r="F282" s="250"/>
      <c r="G282" s="250"/>
      <c r="H282" s="250"/>
      <c r="I282" s="250"/>
      <c r="J282" s="250"/>
      <c r="K282" s="250"/>
      <c r="L282" s="250"/>
      <c r="M282" s="250"/>
      <c r="N282" s="250"/>
      <c r="O282" s="250"/>
      <c r="P282" s="250"/>
      <c r="Q282" s="250"/>
      <c r="R282" s="250"/>
      <c r="S282" s="250"/>
      <c r="T282" s="250"/>
      <c r="U282" s="250"/>
      <c r="V282" s="250"/>
      <c r="W282" s="250"/>
      <c r="X282" s="250"/>
      <c r="Y282" s="250"/>
      <c r="Z282" s="250"/>
      <c r="AA282" s="250"/>
      <c r="AB282" s="250"/>
      <c r="AC282" s="250"/>
      <c r="AD282" s="250"/>
      <c r="AE282" s="250"/>
      <c r="AF282" s="250"/>
      <c r="AG282" s="250"/>
      <c r="AH282" s="252"/>
      <c r="AI282" s="252"/>
    </row>
    <row r="283" spans="1:35" ht="14.25" customHeight="1" x14ac:dyDescent="0.15">
      <c r="A283" s="250"/>
      <c r="B283" s="250"/>
      <c r="C283" s="250"/>
      <c r="D283" s="250"/>
      <c r="E283" s="250"/>
      <c r="F283" s="250"/>
      <c r="G283" s="250"/>
      <c r="H283" s="250"/>
      <c r="I283" s="250"/>
      <c r="J283" s="250"/>
      <c r="K283" s="250"/>
      <c r="L283" s="250"/>
      <c r="M283" s="250"/>
      <c r="N283" s="250"/>
      <c r="O283" s="250"/>
      <c r="P283" s="250"/>
      <c r="Q283" s="250"/>
      <c r="R283" s="250"/>
      <c r="S283" s="250"/>
      <c r="T283" s="250"/>
      <c r="U283" s="250"/>
      <c r="V283" s="250"/>
      <c r="W283" s="250"/>
      <c r="X283" s="250"/>
      <c r="Y283" s="250"/>
      <c r="Z283" s="250"/>
      <c r="AA283" s="250"/>
      <c r="AB283" s="250"/>
      <c r="AC283" s="250"/>
      <c r="AD283" s="250"/>
      <c r="AE283" s="250"/>
      <c r="AF283" s="250"/>
      <c r="AG283" s="250"/>
      <c r="AH283" s="252"/>
      <c r="AI283" s="252"/>
    </row>
    <row r="284" spans="1:35" ht="14.25" customHeight="1" x14ac:dyDescent="0.15">
      <c r="A284" s="250"/>
      <c r="B284" s="250"/>
      <c r="C284" s="250"/>
      <c r="D284" s="250"/>
      <c r="E284" s="250"/>
      <c r="F284" s="250"/>
      <c r="G284" s="250"/>
      <c r="H284" s="250"/>
      <c r="I284" s="250"/>
      <c r="J284" s="250"/>
      <c r="K284" s="250"/>
      <c r="L284" s="250"/>
      <c r="M284" s="250"/>
      <c r="N284" s="250"/>
      <c r="O284" s="250"/>
      <c r="P284" s="250"/>
      <c r="Q284" s="250"/>
      <c r="R284" s="250"/>
      <c r="S284" s="250"/>
      <c r="T284" s="250"/>
      <c r="U284" s="250"/>
      <c r="V284" s="250"/>
      <c r="W284" s="250"/>
      <c r="X284" s="250"/>
      <c r="Y284" s="250"/>
      <c r="Z284" s="250"/>
      <c r="AA284" s="250"/>
      <c r="AB284" s="250"/>
      <c r="AC284" s="250"/>
      <c r="AD284" s="250"/>
      <c r="AE284" s="250"/>
      <c r="AF284" s="250"/>
      <c r="AG284" s="250"/>
      <c r="AH284" s="252"/>
      <c r="AI284" s="252"/>
    </row>
    <row r="285" spans="1:35" ht="14.25" customHeight="1" x14ac:dyDescent="0.15">
      <c r="A285" s="250"/>
      <c r="B285" s="250"/>
      <c r="C285" s="250"/>
      <c r="D285" s="250"/>
      <c r="E285" s="250"/>
      <c r="F285" s="250"/>
      <c r="G285" s="250"/>
      <c r="H285" s="250"/>
      <c r="I285" s="250"/>
      <c r="J285" s="250"/>
      <c r="K285" s="250"/>
      <c r="L285" s="250"/>
      <c r="M285" s="250"/>
      <c r="N285" s="250"/>
      <c r="O285" s="250"/>
      <c r="P285" s="250"/>
      <c r="Q285" s="250"/>
      <c r="R285" s="250"/>
      <c r="S285" s="250"/>
      <c r="T285" s="250"/>
      <c r="U285" s="250"/>
      <c r="V285" s="250"/>
      <c r="W285" s="250"/>
      <c r="X285" s="250"/>
      <c r="Y285" s="250"/>
      <c r="Z285" s="250"/>
      <c r="AA285" s="250"/>
      <c r="AB285" s="250"/>
      <c r="AC285" s="250"/>
      <c r="AD285" s="250"/>
      <c r="AE285" s="250"/>
      <c r="AF285" s="250"/>
      <c r="AG285" s="250"/>
      <c r="AH285" s="252"/>
      <c r="AI285" s="252"/>
    </row>
    <row r="286" spans="1:35" ht="14.25" customHeight="1" x14ac:dyDescent="0.15">
      <c r="A286" s="250"/>
      <c r="B286" s="250"/>
      <c r="C286" s="250"/>
      <c r="D286" s="250"/>
      <c r="E286" s="250"/>
      <c r="F286" s="250"/>
      <c r="G286" s="250"/>
      <c r="H286" s="250"/>
      <c r="I286" s="250"/>
      <c r="J286" s="250"/>
      <c r="K286" s="250"/>
      <c r="L286" s="250"/>
      <c r="M286" s="250"/>
      <c r="N286" s="250"/>
      <c r="O286" s="250"/>
      <c r="P286" s="250"/>
      <c r="Q286" s="250"/>
      <c r="R286" s="250"/>
      <c r="S286" s="250"/>
      <c r="T286" s="250"/>
      <c r="U286" s="250"/>
      <c r="V286" s="250"/>
      <c r="W286" s="250"/>
      <c r="X286" s="250"/>
      <c r="Y286" s="250"/>
      <c r="Z286" s="250"/>
      <c r="AA286" s="250"/>
      <c r="AB286" s="250"/>
      <c r="AC286" s="250"/>
      <c r="AD286" s="250"/>
      <c r="AE286" s="250"/>
      <c r="AF286" s="250"/>
      <c r="AG286" s="250"/>
      <c r="AH286" s="252"/>
      <c r="AI286" s="252"/>
    </row>
    <row r="287" spans="1:35" ht="14.25" customHeight="1" x14ac:dyDescent="0.15">
      <c r="A287" s="250"/>
      <c r="B287" s="250"/>
      <c r="C287" s="250"/>
      <c r="D287" s="250"/>
      <c r="E287" s="250"/>
      <c r="F287" s="250"/>
      <c r="G287" s="250"/>
      <c r="H287" s="250"/>
      <c r="I287" s="250"/>
      <c r="J287" s="250"/>
      <c r="K287" s="250"/>
      <c r="L287" s="250"/>
      <c r="M287" s="250"/>
      <c r="N287" s="250"/>
      <c r="O287" s="250"/>
      <c r="P287" s="250"/>
      <c r="Q287" s="250"/>
      <c r="R287" s="250"/>
      <c r="S287" s="250"/>
      <c r="T287" s="250"/>
      <c r="U287" s="250"/>
      <c r="V287" s="250"/>
      <c r="W287" s="250"/>
      <c r="X287" s="250"/>
      <c r="Y287" s="250"/>
      <c r="Z287" s="250"/>
      <c r="AA287" s="250"/>
      <c r="AB287" s="250"/>
      <c r="AC287" s="250"/>
      <c r="AD287" s="250"/>
      <c r="AE287" s="250"/>
      <c r="AF287" s="250"/>
      <c r="AG287" s="250"/>
      <c r="AH287" s="252"/>
      <c r="AI287" s="252"/>
    </row>
    <row r="288" spans="1:35" ht="14.25" customHeight="1" x14ac:dyDescent="0.15">
      <c r="A288" s="250"/>
      <c r="B288" s="250"/>
      <c r="C288" s="250"/>
      <c r="D288" s="250"/>
      <c r="E288" s="250"/>
      <c r="F288" s="250"/>
      <c r="G288" s="250"/>
      <c r="H288" s="250"/>
      <c r="I288" s="250"/>
      <c r="J288" s="250"/>
      <c r="K288" s="250"/>
      <c r="L288" s="250"/>
      <c r="M288" s="250"/>
      <c r="N288" s="250"/>
      <c r="O288" s="250"/>
      <c r="P288" s="250"/>
      <c r="Q288" s="250"/>
      <c r="R288" s="250"/>
      <c r="S288" s="250"/>
      <c r="T288" s="250"/>
      <c r="U288" s="250"/>
      <c r="V288" s="250"/>
      <c r="W288" s="250"/>
      <c r="X288" s="250"/>
      <c r="Y288" s="250"/>
      <c r="Z288" s="250"/>
      <c r="AA288" s="250"/>
      <c r="AB288" s="250"/>
      <c r="AC288" s="250"/>
      <c r="AD288" s="250"/>
      <c r="AE288" s="250"/>
      <c r="AF288" s="250"/>
      <c r="AG288" s="250"/>
      <c r="AH288" s="252"/>
      <c r="AI288" s="252"/>
    </row>
    <row r="289" spans="1:35" ht="14.25" customHeight="1" x14ac:dyDescent="0.15">
      <c r="A289" s="250"/>
      <c r="B289" s="250"/>
      <c r="C289" s="250"/>
      <c r="D289" s="250"/>
      <c r="E289" s="250"/>
      <c r="F289" s="250"/>
      <c r="G289" s="250"/>
      <c r="H289" s="250"/>
      <c r="I289" s="250"/>
      <c r="J289" s="250"/>
      <c r="K289" s="250"/>
      <c r="L289" s="250"/>
      <c r="M289" s="250"/>
      <c r="N289" s="250"/>
      <c r="O289" s="250"/>
      <c r="P289" s="250"/>
      <c r="Q289" s="250"/>
      <c r="R289" s="250"/>
      <c r="S289" s="250"/>
      <c r="T289" s="250"/>
      <c r="U289" s="250"/>
      <c r="V289" s="250"/>
      <c r="W289" s="250"/>
      <c r="X289" s="250"/>
      <c r="Y289" s="250"/>
      <c r="Z289" s="250"/>
      <c r="AA289" s="250"/>
      <c r="AB289" s="250"/>
      <c r="AC289" s="250"/>
      <c r="AD289" s="250"/>
      <c r="AE289" s="250"/>
      <c r="AF289" s="250"/>
      <c r="AG289" s="250"/>
      <c r="AH289" s="252"/>
      <c r="AI289" s="252"/>
    </row>
    <row r="290" spans="1:35" ht="14.25" customHeight="1" x14ac:dyDescent="0.15">
      <c r="A290" s="250"/>
      <c r="B290" s="250"/>
      <c r="C290" s="250"/>
      <c r="D290" s="250"/>
      <c r="E290" s="250"/>
      <c r="F290" s="250"/>
      <c r="G290" s="250"/>
      <c r="H290" s="250"/>
      <c r="I290" s="250"/>
      <c r="J290" s="250"/>
      <c r="K290" s="250"/>
      <c r="L290" s="250"/>
      <c r="M290" s="250"/>
      <c r="N290" s="250"/>
      <c r="O290" s="250"/>
      <c r="P290" s="250"/>
      <c r="Q290" s="250"/>
      <c r="R290" s="250"/>
      <c r="S290" s="250"/>
      <c r="T290" s="250"/>
      <c r="U290" s="250"/>
      <c r="V290" s="250"/>
      <c r="W290" s="250"/>
      <c r="X290" s="250"/>
      <c r="Y290" s="250"/>
      <c r="Z290" s="250"/>
      <c r="AA290" s="250"/>
      <c r="AB290" s="250"/>
      <c r="AC290" s="250"/>
      <c r="AD290" s="250"/>
      <c r="AE290" s="250"/>
      <c r="AF290" s="250"/>
      <c r="AG290" s="250"/>
      <c r="AH290" s="252"/>
      <c r="AI290" s="252"/>
    </row>
    <row r="291" spans="1:35" ht="14.25" customHeight="1" x14ac:dyDescent="0.15">
      <c r="A291" s="250"/>
      <c r="B291" s="250"/>
      <c r="C291" s="250"/>
      <c r="D291" s="250"/>
      <c r="E291" s="250"/>
      <c r="F291" s="250"/>
      <c r="G291" s="250"/>
      <c r="H291" s="250"/>
      <c r="I291" s="250"/>
      <c r="J291" s="250"/>
      <c r="K291" s="250"/>
      <c r="L291" s="250"/>
      <c r="M291" s="250"/>
      <c r="N291" s="250"/>
      <c r="O291" s="250"/>
      <c r="P291" s="250"/>
      <c r="Q291" s="250"/>
      <c r="R291" s="250"/>
      <c r="S291" s="250"/>
      <c r="T291" s="250"/>
      <c r="U291" s="250"/>
      <c r="V291" s="250"/>
      <c r="W291" s="250"/>
      <c r="X291" s="250"/>
      <c r="Y291" s="250"/>
      <c r="Z291" s="250"/>
      <c r="AA291" s="250"/>
      <c r="AB291" s="250"/>
      <c r="AC291" s="250"/>
      <c r="AD291" s="250"/>
      <c r="AE291" s="250"/>
      <c r="AF291" s="250"/>
      <c r="AG291" s="250"/>
      <c r="AH291" s="252"/>
      <c r="AI291" s="252"/>
    </row>
    <row r="292" spans="1:35" ht="14.25" customHeight="1" x14ac:dyDescent="0.15">
      <c r="A292" s="250"/>
      <c r="B292" s="250"/>
      <c r="C292" s="250"/>
      <c r="D292" s="250"/>
      <c r="E292" s="250"/>
      <c r="F292" s="250"/>
      <c r="G292" s="250"/>
      <c r="H292" s="250"/>
      <c r="I292" s="250"/>
      <c r="J292" s="250"/>
      <c r="K292" s="250"/>
      <c r="L292" s="250"/>
      <c r="M292" s="250"/>
      <c r="N292" s="250"/>
      <c r="O292" s="250"/>
      <c r="P292" s="250"/>
      <c r="Q292" s="250"/>
      <c r="R292" s="250"/>
      <c r="S292" s="250"/>
      <c r="T292" s="250"/>
      <c r="U292" s="250"/>
      <c r="V292" s="250"/>
      <c r="W292" s="250"/>
      <c r="X292" s="250"/>
      <c r="Y292" s="250"/>
      <c r="Z292" s="250"/>
      <c r="AA292" s="250"/>
      <c r="AB292" s="250"/>
      <c r="AC292" s="250"/>
      <c r="AD292" s="250"/>
      <c r="AE292" s="250"/>
      <c r="AF292" s="250"/>
      <c r="AG292" s="250"/>
      <c r="AH292" s="252"/>
      <c r="AI292" s="252"/>
    </row>
    <row r="293" spans="1:35" ht="14.25" customHeight="1" x14ac:dyDescent="0.15">
      <c r="A293" s="250"/>
      <c r="B293" s="250"/>
      <c r="C293" s="250"/>
      <c r="D293" s="250"/>
      <c r="E293" s="250"/>
      <c r="F293" s="250"/>
      <c r="G293" s="250"/>
      <c r="H293" s="250"/>
      <c r="I293" s="250"/>
      <c r="J293" s="250"/>
      <c r="K293" s="250"/>
      <c r="L293" s="250"/>
      <c r="M293" s="250"/>
      <c r="N293" s="250"/>
      <c r="O293" s="250"/>
      <c r="P293" s="250"/>
      <c r="Q293" s="250"/>
      <c r="R293" s="250"/>
      <c r="S293" s="250"/>
      <c r="T293" s="250"/>
      <c r="U293" s="250"/>
      <c r="V293" s="250"/>
      <c r="W293" s="250"/>
      <c r="X293" s="250"/>
      <c r="Y293" s="250"/>
      <c r="Z293" s="250"/>
      <c r="AA293" s="250"/>
      <c r="AB293" s="250"/>
      <c r="AC293" s="250"/>
      <c r="AD293" s="250"/>
      <c r="AE293" s="250"/>
      <c r="AF293" s="250"/>
      <c r="AG293" s="250"/>
      <c r="AH293" s="252"/>
      <c r="AI293" s="252"/>
    </row>
    <row r="294" spans="1:35" ht="14.25" customHeight="1" x14ac:dyDescent="0.15">
      <c r="A294" s="250"/>
      <c r="B294" s="250"/>
      <c r="C294" s="250"/>
      <c r="D294" s="250"/>
      <c r="E294" s="250"/>
      <c r="F294" s="250"/>
      <c r="G294" s="250"/>
      <c r="H294" s="250"/>
      <c r="I294" s="250"/>
      <c r="J294" s="250"/>
      <c r="K294" s="250"/>
      <c r="L294" s="250"/>
      <c r="M294" s="250"/>
      <c r="N294" s="250"/>
      <c r="O294" s="250"/>
      <c r="P294" s="250"/>
      <c r="Q294" s="250"/>
      <c r="R294" s="250"/>
      <c r="S294" s="250"/>
      <c r="T294" s="250"/>
      <c r="U294" s="250"/>
      <c r="V294" s="250"/>
      <c r="W294" s="250"/>
      <c r="X294" s="250"/>
      <c r="Y294" s="250"/>
      <c r="Z294" s="250"/>
      <c r="AA294" s="250"/>
      <c r="AB294" s="250"/>
      <c r="AC294" s="250"/>
      <c r="AD294" s="250"/>
      <c r="AE294" s="250"/>
      <c r="AF294" s="250"/>
      <c r="AG294" s="250"/>
      <c r="AH294" s="252"/>
      <c r="AI294" s="252"/>
    </row>
    <row r="295" spans="1:35" ht="14.25" customHeight="1" x14ac:dyDescent="0.15">
      <c r="A295" s="250"/>
      <c r="B295" s="250"/>
      <c r="C295" s="250"/>
      <c r="D295" s="250"/>
      <c r="E295" s="250"/>
      <c r="F295" s="250"/>
      <c r="G295" s="250"/>
      <c r="H295" s="250"/>
      <c r="I295" s="250"/>
      <c r="J295" s="250"/>
      <c r="K295" s="250"/>
      <c r="L295" s="250"/>
      <c r="M295" s="250"/>
      <c r="N295" s="250"/>
      <c r="O295" s="250"/>
      <c r="P295" s="250"/>
      <c r="Q295" s="250"/>
      <c r="R295" s="250"/>
      <c r="S295" s="250"/>
      <c r="T295" s="250"/>
      <c r="U295" s="250"/>
      <c r="V295" s="250"/>
      <c r="W295" s="250"/>
      <c r="X295" s="250"/>
      <c r="Y295" s="250"/>
      <c r="Z295" s="250"/>
      <c r="AA295" s="250"/>
      <c r="AB295" s="250"/>
      <c r="AC295" s="250"/>
      <c r="AD295" s="250"/>
      <c r="AE295" s="250"/>
      <c r="AF295" s="250"/>
      <c r="AG295" s="250"/>
      <c r="AH295" s="252"/>
      <c r="AI295" s="252"/>
    </row>
    <row r="296" spans="1:35" ht="14.25" customHeight="1" x14ac:dyDescent="0.15">
      <c r="A296" s="250"/>
      <c r="B296" s="250"/>
      <c r="C296" s="250"/>
      <c r="D296" s="250"/>
      <c r="E296" s="250"/>
      <c r="F296" s="250"/>
      <c r="G296" s="250"/>
      <c r="H296" s="250"/>
      <c r="I296" s="250"/>
      <c r="J296" s="250"/>
      <c r="K296" s="250"/>
      <c r="L296" s="250"/>
      <c r="M296" s="250"/>
      <c r="N296" s="250"/>
      <c r="O296" s="250"/>
      <c r="P296" s="250"/>
      <c r="Q296" s="250"/>
      <c r="R296" s="250"/>
      <c r="S296" s="250"/>
      <c r="T296" s="250"/>
      <c r="U296" s="250"/>
      <c r="V296" s="250"/>
      <c r="W296" s="250"/>
      <c r="X296" s="250"/>
      <c r="Y296" s="250"/>
      <c r="Z296" s="250"/>
      <c r="AA296" s="250"/>
      <c r="AB296" s="250"/>
      <c r="AC296" s="250"/>
      <c r="AD296" s="250"/>
      <c r="AE296" s="250"/>
      <c r="AF296" s="250"/>
      <c r="AG296" s="250"/>
      <c r="AH296" s="252"/>
      <c r="AI296" s="252"/>
    </row>
    <row r="297" spans="1:35" ht="14.25" customHeight="1" x14ac:dyDescent="0.15">
      <c r="A297" s="250"/>
      <c r="B297" s="250"/>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c r="AA297" s="250"/>
      <c r="AB297" s="250"/>
      <c r="AC297" s="250"/>
      <c r="AD297" s="250"/>
      <c r="AE297" s="250"/>
      <c r="AF297" s="250"/>
      <c r="AG297" s="250"/>
      <c r="AH297" s="252"/>
      <c r="AI297" s="252"/>
    </row>
    <row r="298" spans="1:35" ht="14.25" customHeight="1" x14ac:dyDescent="0.15">
      <c r="A298" s="250"/>
      <c r="B298" s="250"/>
      <c r="C298" s="250"/>
      <c r="D298" s="250"/>
      <c r="E298" s="250"/>
      <c r="F298" s="250"/>
      <c r="G298" s="250"/>
      <c r="H298" s="250"/>
      <c r="I298" s="250"/>
      <c r="J298" s="250"/>
      <c r="K298" s="250"/>
      <c r="L298" s="250"/>
      <c r="M298" s="250"/>
      <c r="N298" s="250"/>
      <c r="O298" s="250"/>
      <c r="P298" s="250"/>
      <c r="Q298" s="250"/>
      <c r="R298" s="250"/>
      <c r="S298" s="250"/>
      <c r="T298" s="250"/>
      <c r="U298" s="250"/>
      <c r="V298" s="250"/>
      <c r="W298" s="250"/>
      <c r="X298" s="250"/>
      <c r="Y298" s="250"/>
      <c r="Z298" s="250"/>
      <c r="AA298" s="250"/>
      <c r="AB298" s="250"/>
      <c r="AC298" s="250"/>
      <c r="AD298" s="250"/>
      <c r="AE298" s="250"/>
      <c r="AF298" s="250"/>
      <c r="AG298" s="250"/>
      <c r="AH298" s="252"/>
      <c r="AI298" s="252"/>
    </row>
    <row r="299" spans="1:35" ht="14.25" customHeight="1" x14ac:dyDescent="0.15">
      <c r="A299" s="250"/>
      <c r="B299" s="250"/>
      <c r="C299" s="250"/>
      <c r="D299" s="250"/>
      <c r="E299" s="250"/>
      <c r="F299" s="250"/>
      <c r="G299" s="250"/>
      <c r="H299" s="250"/>
      <c r="I299" s="250"/>
      <c r="J299" s="250"/>
      <c r="K299" s="250"/>
      <c r="L299" s="250"/>
      <c r="M299" s="250"/>
      <c r="N299" s="250"/>
      <c r="O299" s="250"/>
      <c r="P299" s="250"/>
      <c r="Q299" s="250"/>
      <c r="R299" s="250"/>
      <c r="S299" s="250"/>
      <c r="T299" s="250"/>
      <c r="U299" s="250"/>
      <c r="V299" s="250"/>
      <c r="W299" s="250"/>
      <c r="X299" s="250"/>
      <c r="Y299" s="250"/>
      <c r="Z299" s="250"/>
      <c r="AA299" s="250"/>
      <c r="AB299" s="250"/>
      <c r="AC299" s="250"/>
      <c r="AD299" s="250"/>
      <c r="AE299" s="250"/>
      <c r="AF299" s="250"/>
      <c r="AG299" s="250"/>
      <c r="AH299" s="252"/>
      <c r="AI299" s="252"/>
    </row>
    <row r="300" spans="1:35" ht="14.25" customHeight="1" x14ac:dyDescent="0.15">
      <c r="A300" s="250"/>
      <c r="B300" s="250"/>
      <c r="C300" s="250"/>
      <c r="D300" s="250"/>
      <c r="E300" s="250"/>
      <c r="F300" s="250"/>
      <c r="G300" s="250"/>
      <c r="H300" s="250"/>
      <c r="I300" s="250"/>
      <c r="J300" s="250"/>
      <c r="K300" s="250"/>
      <c r="L300" s="250"/>
      <c r="M300" s="250"/>
      <c r="N300" s="250"/>
      <c r="O300" s="250"/>
      <c r="P300" s="250"/>
      <c r="Q300" s="250"/>
      <c r="R300" s="250"/>
      <c r="S300" s="250"/>
      <c r="T300" s="250"/>
      <c r="U300" s="250"/>
      <c r="V300" s="250"/>
      <c r="W300" s="250"/>
      <c r="X300" s="250"/>
      <c r="Y300" s="250"/>
      <c r="Z300" s="250"/>
      <c r="AA300" s="250"/>
      <c r="AB300" s="250"/>
      <c r="AC300" s="250"/>
      <c r="AD300" s="250"/>
      <c r="AE300" s="250"/>
      <c r="AF300" s="250"/>
      <c r="AG300" s="250"/>
      <c r="AH300" s="252"/>
      <c r="AI300" s="252"/>
    </row>
    <row r="301" spans="1:35" ht="14.25" customHeight="1" x14ac:dyDescent="0.15">
      <c r="A301" s="250"/>
      <c r="B301" s="250"/>
      <c r="C301" s="250"/>
      <c r="D301" s="250"/>
      <c r="E301" s="250"/>
      <c r="F301" s="250"/>
      <c r="G301" s="250"/>
      <c r="H301" s="250"/>
      <c r="I301" s="250"/>
      <c r="J301" s="250"/>
      <c r="K301" s="250"/>
      <c r="L301" s="250"/>
      <c r="M301" s="250"/>
      <c r="N301" s="250"/>
      <c r="O301" s="250"/>
      <c r="P301" s="250"/>
      <c r="Q301" s="250"/>
      <c r="R301" s="250"/>
      <c r="S301" s="250"/>
      <c r="T301" s="250"/>
      <c r="U301" s="250"/>
      <c r="V301" s="250"/>
      <c r="W301" s="250"/>
      <c r="X301" s="250"/>
      <c r="Y301" s="250"/>
      <c r="Z301" s="250"/>
      <c r="AA301" s="250"/>
      <c r="AB301" s="250"/>
      <c r="AC301" s="250"/>
      <c r="AD301" s="250"/>
      <c r="AE301" s="250"/>
      <c r="AF301" s="250"/>
      <c r="AG301" s="250"/>
      <c r="AH301" s="252"/>
      <c r="AI301" s="252"/>
    </row>
    <row r="302" spans="1:35" ht="14.25" customHeight="1" x14ac:dyDescent="0.15">
      <c r="A302" s="250"/>
      <c r="B302" s="250"/>
      <c r="C302" s="250"/>
      <c r="D302" s="250"/>
      <c r="E302" s="250"/>
      <c r="F302" s="250"/>
      <c r="G302" s="250"/>
      <c r="H302" s="250"/>
      <c r="I302" s="250"/>
      <c r="J302" s="250"/>
      <c r="K302" s="250"/>
      <c r="L302" s="250"/>
      <c r="M302" s="250"/>
      <c r="N302" s="250"/>
      <c r="O302" s="250"/>
      <c r="P302" s="250"/>
      <c r="Q302" s="250"/>
      <c r="R302" s="250"/>
      <c r="S302" s="250"/>
      <c r="T302" s="250"/>
      <c r="U302" s="250"/>
      <c r="V302" s="250"/>
      <c r="W302" s="250"/>
      <c r="X302" s="250"/>
      <c r="Y302" s="250"/>
      <c r="Z302" s="250"/>
      <c r="AA302" s="250"/>
      <c r="AB302" s="250"/>
      <c r="AC302" s="250"/>
      <c r="AD302" s="250"/>
      <c r="AE302" s="250"/>
      <c r="AF302" s="250"/>
      <c r="AG302" s="250"/>
      <c r="AH302" s="252"/>
      <c r="AI302" s="252"/>
    </row>
    <row r="303" spans="1:35" ht="14.25" customHeight="1" x14ac:dyDescent="0.15">
      <c r="A303" s="250"/>
      <c r="B303" s="250"/>
      <c r="C303" s="250"/>
      <c r="D303" s="250"/>
      <c r="E303" s="250"/>
      <c r="F303" s="250"/>
      <c r="G303" s="250"/>
      <c r="H303" s="250"/>
      <c r="I303" s="250"/>
      <c r="J303" s="250"/>
      <c r="K303" s="250"/>
      <c r="L303" s="250"/>
      <c r="M303" s="250"/>
      <c r="N303" s="250"/>
      <c r="O303" s="250"/>
      <c r="P303" s="250"/>
      <c r="Q303" s="250"/>
      <c r="R303" s="250"/>
      <c r="S303" s="250"/>
      <c r="T303" s="250"/>
      <c r="U303" s="250"/>
      <c r="V303" s="250"/>
      <c r="W303" s="250"/>
      <c r="X303" s="250"/>
      <c r="Y303" s="250"/>
      <c r="Z303" s="250"/>
      <c r="AA303" s="250"/>
      <c r="AB303" s="250"/>
      <c r="AC303" s="250"/>
      <c r="AD303" s="250"/>
      <c r="AE303" s="250"/>
      <c r="AF303" s="250"/>
      <c r="AG303" s="250"/>
      <c r="AH303" s="252"/>
      <c r="AI303" s="252"/>
    </row>
    <row r="304" spans="1:35" ht="14.25" customHeight="1" x14ac:dyDescent="0.15">
      <c r="A304" s="250"/>
      <c r="B304" s="250"/>
      <c r="C304" s="250"/>
      <c r="D304" s="250"/>
      <c r="E304" s="250"/>
      <c r="F304" s="250"/>
      <c r="G304" s="250"/>
      <c r="H304" s="250"/>
      <c r="I304" s="250"/>
      <c r="J304" s="250"/>
      <c r="K304" s="250"/>
      <c r="L304" s="250"/>
      <c r="M304" s="250"/>
      <c r="N304" s="250"/>
      <c r="O304" s="250"/>
      <c r="P304" s="250"/>
      <c r="Q304" s="250"/>
      <c r="R304" s="250"/>
      <c r="S304" s="250"/>
      <c r="T304" s="250"/>
      <c r="U304" s="250"/>
      <c r="V304" s="250"/>
      <c r="W304" s="250"/>
      <c r="X304" s="250"/>
      <c r="Y304" s="250"/>
      <c r="Z304" s="250"/>
      <c r="AA304" s="250"/>
      <c r="AB304" s="250"/>
      <c r="AC304" s="250"/>
      <c r="AD304" s="250"/>
      <c r="AE304" s="250"/>
      <c r="AF304" s="250"/>
      <c r="AG304" s="250"/>
      <c r="AH304" s="252"/>
      <c r="AI304" s="252"/>
    </row>
    <row r="305" spans="1:35" ht="14.25" customHeight="1" x14ac:dyDescent="0.15">
      <c r="A305" s="250"/>
      <c r="B305" s="250"/>
      <c r="C305" s="250"/>
      <c r="D305" s="250"/>
      <c r="E305" s="250"/>
      <c r="F305" s="250"/>
      <c r="G305" s="250"/>
      <c r="H305" s="250"/>
      <c r="I305" s="250"/>
      <c r="J305" s="250"/>
      <c r="K305" s="250"/>
      <c r="L305" s="250"/>
      <c r="M305" s="250"/>
      <c r="N305" s="250"/>
      <c r="O305" s="250"/>
      <c r="P305" s="250"/>
      <c r="Q305" s="250"/>
      <c r="R305" s="250"/>
      <c r="S305" s="250"/>
      <c r="T305" s="250"/>
      <c r="U305" s="250"/>
      <c r="V305" s="250"/>
      <c r="W305" s="250"/>
      <c r="X305" s="250"/>
      <c r="Y305" s="250"/>
      <c r="Z305" s="250"/>
      <c r="AA305" s="250"/>
      <c r="AB305" s="250"/>
      <c r="AC305" s="250"/>
      <c r="AD305" s="250"/>
      <c r="AE305" s="250"/>
      <c r="AF305" s="250"/>
      <c r="AG305" s="250"/>
      <c r="AH305" s="252"/>
      <c r="AI305" s="252"/>
    </row>
    <row r="306" spans="1:35" ht="14.25" customHeight="1" x14ac:dyDescent="0.15">
      <c r="A306" s="250"/>
      <c r="B306" s="250"/>
      <c r="C306" s="250"/>
      <c r="D306" s="250"/>
      <c r="E306" s="250"/>
      <c r="F306" s="250"/>
      <c r="G306" s="250"/>
      <c r="H306" s="250"/>
      <c r="I306" s="250"/>
      <c r="J306" s="250"/>
      <c r="K306" s="250"/>
      <c r="L306" s="250"/>
      <c r="M306" s="250"/>
      <c r="N306" s="250"/>
      <c r="O306" s="250"/>
      <c r="P306" s="250"/>
      <c r="Q306" s="250"/>
      <c r="R306" s="250"/>
      <c r="S306" s="250"/>
      <c r="T306" s="250"/>
      <c r="U306" s="250"/>
      <c r="V306" s="250"/>
      <c r="W306" s="250"/>
      <c r="X306" s="250"/>
      <c r="Y306" s="250"/>
      <c r="Z306" s="250"/>
      <c r="AA306" s="250"/>
      <c r="AB306" s="250"/>
      <c r="AC306" s="250"/>
      <c r="AD306" s="250"/>
      <c r="AE306" s="250"/>
      <c r="AF306" s="250"/>
      <c r="AG306" s="250"/>
      <c r="AH306" s="252"/>
      <c r="AI306" s="252"/>
    </row>
    <row r="307" spans="1:35" ht="14.25" customHeight="1" x14ac:dyDescent="0.15">
      <c r="A307" s="250"/>
      <c r="B307" s="250"/>
      <c r="C307" s="250"/>
      <c r="D307" s="250"/>
      <c r="E307" s="250"/>
      <c r="F307" s="250"/>
      <c r="G307" s="250"/>
      <c r="H307" s="250"/>
      <c r="I307" s="250"/>
      <c r="J307" s="250"/>
      <c r="K307" s="250"/>
      <c r="L307" s="250"/>
      <c r="M307" s="250"/>
      <c r="N307" s="250"/>
      <c r="O307" s="250"/>
      <c r="P307" s="250"/>
      <c r="Q307" s="250"/>
      <c r="R307" s="250"/>
      <c r="S307" s="250"/>
      <c r="T307" s="250"/>
      <c r="U307" s="250"/>
      <c r="V307" s="250"/>
      <c r="W307" s="250"/>
      <c r="X307" s="250"/>
      <c r="Y307" s="250"/>
      <c r="Z307" s="250"/>
      <c r="AA307" s="250"/>
      <c r="AB307" s="250"/>
      <c r="AC307" s="250"/>
      <c r="AD307" s="250"/>
      <c r="AE307" s="250"/>
      <c r="AF307" s="250"/>
      <c r="AG307" s="250"/>
      <c r="AH307" s="252"/>
      <c r="AI307" s="252"/>
    </row>
    <row r="308" spans="1:35" ht="14.25" customHeight="1" x14ac:dyDescent="0.15">
      <c r="A308" s="250"/>
      <c r="B308" s="250"/>
      <c r="C308" s="250"/>
      <c r="D308" s="250"/>
      <c r="E308" s="250"/>
      <c r="F308" s="250"/>
      <c r="G308" s="250"/>
      <c r="H308" s="250"/>
      <c r="I308" s="250"/>
      <c r="J308" s="250"/>
      <c r="K308" s="250"/>
      <c r="L308" s="250"/>
      <c r="M308" s="250"/>
      <c r="N308" s="250"/>
      <c r="O308" s="250"/>
      <c r="P308" s="250"/>
      <c r="Q308" s="250"/>
      <c r="R308" s="250"/>
      <c r="S308" s="250"/>
      <c r="T308" s="250"/>
      <c r="U308" s="250"/>
      <c r="V308" s="250"/>
      <c r="W308" s="250"/>
      <c r="X308" s="250"/>
      <c r="Y308" s="250"/>
      <c r="Z308" s="250"/>
      <c r="AA308" s="250"/>
      <c r="AB308" s="250"/>
      <c r="AC308" s="250"/>
      <c r="AD308" s="250"/>
      <c r="AE308" s="250"/>
      <c r="AF308" s="250"/>
      <c r="AG308" s="250"/>
      <c r="AH308" s="252"/>
      <c r="AI308" s="252"/>
    </row>
    <row r="309" spans="1:35" ht="14.25" customHeight="1" x14ac:dyDescent="0.15">
      <c r="A309" s="250"/>
      <c r="B309" s="250"/>
      <c r="C309" s="250"/>
      <c r="D309" s="250"/>
      <c r="E309" s="250"/>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2"/>
      <c r="AI309" s="252"/>
    </row>
    <row r="310" spans="1:35" ht="14.25" customHeight="1" x14ac:dyDescent="0.15">
      <c r="A310" s="250"/>
      <c r="B310" s="250"/>
      <c r="C310" s="250"/>
      <c r="D310" s="250"/>
      <c r="E310" s="250"/>
      <c r="F310" s="250"/>
      <c r="G310" s="250"/>
      <c r="H310" s="250"/>
      <c r="I310" s="250"/>
      <c r="J310" s="250"/>
      <c r="K310" s="250"/>
      <c r="L310" s="250"/>
      <c r="M310" s="250"/>
      <c r="N310" s="250"/>
      <c r="O310" s="250"/>
      <c r="P310" s="250"/>
      <c r="Q310" s="250"/>
      <c r="R310" s="250"/>
      <c r="S310" s="250"/>
      <c r="T310" s="250"/>
      <c r="U310" s="250"/>
      <c r="V310" s="250"/>
      <c r="W310" s="250"/>
      <c r="X310" s="250"/>
      <c r="Y310" s="250"/>
      <c r="Z310" s="250"/>
      <c r="AA310" s="250"/>
      <c r="AB310" s="250"/>
      <c r="AC310" s="250"/>
      <c r="AD310" s="250"/>
      <c r="AE310" s="250"/>
      <c r="AF310" s="250"/>
      <c r="AG310" s="250"/>
      <c r="AH310" s="252"/>
      <c r="AI310" s="252"/>
    </row>
    <row r="311" spans="1:35" ht="14.25" customHeight="1" x14ac:dyDescent="0.15">
      <c r="A311" s="250"/>
      <c r="B311" s="250"/>
      <c r="C311" s="250"/>
      <c r="D311" s="250"/>
      <c r="E311" s="250"/>
      <c r="F311" s="250"/>
      <c r="G311" s="250"/>
      <c r="H311" s="250"/>
      <c r="I311" s="250"/>
      <c r="J311" s="250"/>
      <c r="K311" s="250"/>
      <c r="L311" s="250"/>
      <c r="M311" s="250"/>
      <c r="N311" s="250"/>
      <c r="O311" s="250"/>
      <c r="P311" s="250"/>
      <c r="Q311" s="250"/>
      <c r="R311" s="250"/>
      <c r="S311" s="250"/>
      <c r="T311" s="250"/>
      <c r="U311" s="250"/>
      <c r="V311" s="250"/>
      <c r="W311" s="250"/>
      <c r="X311" s="250"/>
      <c r="Y311" s="250"/>
      <c r="Z311" s="250"/>
      <c r="AA311" s="250"/>
      <c r="AB311" s="250"/>
      <c r="AC311" s="250"/>
      <c r="AD311" s="250"/>
      <c r="AE311" s="250"/>
      <c r="AF311" s="250"/>
      <c r="AG311" s="250"/>
      <c r="AH311" s="252"/>
      <c r="AI311" s="252"/>
    </row>
    <row r="312" spans="1:35" ht="14.25" customHeight="1" x14ac:dyDescent="0.15">
      <c r="A312" s="250"/>
      <c r="B312" s="250"/>
      <c r="C312" s="250"/>
      <c r="D312" s="250"/>
      <c r="E312" s="250"/>
      <c r="F312" s="250"/>
      <c r="G312" s="250"/>
      <c r="H312" s="250"/>
      <c r="I312" s="250"/>
      <c r="J312" s="250"/>
      <c r="K312" s="250"/>
      <c r="L312" s="250"/>
      <c r="M312" s="250"/>
      <c r="N312" s="250"/>
      <c r="O312" s="250"/>
      <c r="P312" s="250"/>
      <c r="Q312" s="250"/>
      <c r="R312" s="250"/>
      <c r="S312" s="250"/>
      <c r="T312" s="250"/>
      <c r="U312" s="250"/>
      <c r="V312" s="250"/>
      <c r="W312" s="250"/>
      <c r="X312" s="250"/>
      <c r="Y312" s="250"/>
      <c r="Z312" s="250"/>
      <c r="AA312" s="250"/>
      <c r="AB312" s="250"/>
      <c r="AC312" s="250"/>
      <c r="AD312" s="250"/>
      <c r="AE312" s="250"/>
      <c r="AF312" s="250"/>
      <c r="AG312" s="250"/>
      <c r="AH312" s="252"/>
      <c r="AI312" s="252"/>
    </row>
    <row r="313" spans="1:35" ht="14.25" customHeight="1" x14ac:dyDescent="0.15">
      <c r="A313" s="250"/>
      <c r="B313" s="250"/>
      <c r="C313" s="250"/>
      <c r="D313" s="250"/>
      <c r="E313" s="250"/>
      <c r="F313" s="250"/>
      <c r="G313" s="250"/>
      <c r="H313" s="250"/>
      <c r="I313" s="250"/>
      <c r="J313" s="250"/>
      <c r="K313" s="250"/>
      <c r="L313" s="250"/>
      <c r="M313" s="250"/>
      <c r="N313" s="250"/>
      <c r="O313" s="250"/>
      <c r="P313" s="250"/>
      <c r="Q313" s="250"/>
      <c r="R313" s="250"/>
      <c r="S313" s="250"/>
      <c r="T313" s="250"/>
      <c r="U313" s="250"/>
      <c r="V313" s="250"/>
      <c r="W313" s="250"/>
      <c r="X313" s="250"/>
      <c r="Y313" s="250"/>
      <c r="Z313" s="250"/>
      <c r="AA313" s="250"/>
      <c r="AB313" s="250"/>
      <c r="AC313" s="250"/>
      <c r="AD313" s="250"/>
      <c r="AE313" s="250"/>
      <c r="AF313" s="250"/>
      <c r="AG313" s="250"/>
      <c r="AH313" s="252"/>
      <c r="AI313" s="252"/>
    </row>
    <row r="314" spans="1:35" ht="14.25" customHeight="1" x14ac:dyDescent="0.15">
      <c r="A314" s="250"/>
      <c r="B314" s="250"/>
      <c r="C314" s="250"/>
      <c r="D314" s="250"/>
      <c r="E314" s="250"/>
      <c r="F314" s="250"/>
      <c r="G314" s="250"/>
      <c r="H314" s="250"/>
      <c r="I314" s="250"/>
      <c r="J314" s="250"/>
      <c r="K314" s="250"/>
      <c r="L314" s="250"/>
      <c r="M314" s="250"/>
      <c r="N314" s="250"/>
      <c r="O314" s="250"/>
      <c r="P314" s="250"/>
      <c r="Q314" s="250"/>
      <c r="R314" s="250"/>
      <c r="S314" s="250"/>
      <c r="T314" s="250"/>
      <c r="U314" s="250"/>
      <c r="V314" s="250"/>
      <c r="W314" s="250"/>
      <c r="X314" s="250"/>
      <c r="Y314" s="250"/>
      <c r="Z314" s="250"/>
      <c r="AA314" s="250"/>
      <c r="AB314" s="250"/>
      <c r="AC314" s="250"/>
      <c r="AD314" s="250"/>
      <c r="AE314" s="250"/>
      <c r="AF314" s="250"/>
      <c r="AG314" s="250"/>
      <c r="AH314" s="252"/>
      <c r="AI314" s="252"/>
    </row>
    <row r="315" spans="1:35" ht="14.25" customHeight="1" x14ac:dyDescent="0.15">
      <c r="A315" s="250"/>
      <c r="B315" s="250"/>
      <c r="C315" s="250"/>
      <c r="D315" s="250"/>
      <c r="E315" s="250"/>
      <c r="F315" s="250"/>
      <c r="G315" s="250"/>
      <c r="H315" s="250"/>
      <c r="I315" s="250"/>
      <c r="J315" s="250"/>
      <c r="K315" s="250"/>
      <c r="L315" s="250"/>
      <c r="M315" s="250"/>
      <c r="N315" s="250"/>
      <c r="O315" s="250"/>
      <c r="P315" s="250"/>
      <c r="Q315" s="250"/>
      <c r="R315" s="250"/>
      <c r="S315" s="250"/>
      <c r="T315" s="250"/>
      <c r="U315" s="250"/>
      <c r="V315" s="250"/>
      <c r="W315" s="250"/>
      <c r="X315" s="250"/>
      <c r="Y315" s="250"/>
      <c r="Z315" s="250"/>
      <c r="AA315" s="250"/>
      <c r="AB315" s="250"/>
      <c r="AC315" s="250"/>
      <c r="AD315" s="250"/>
      <c r="AE315" s="250"/>
      <c r="AF315" s="250"/>
      <c r="AG315" s="250"/>
      <c r="AH315" s="252"/>
      <c r="AI315" s="252"/>
    </row>
    <row r="316" spans="1:35" ht="14.25" customHeight="1" x14ac:dyDescent="0.15">
      <c r="A316" s="250"/>
      <c r="B316" s="250"/>
      <c r="C316" s="250"/>
      <c r="D316" s="250"/>
      <c r="E316" s="250"/>
      <c r="F316" s="250"/>
      <c r="G316" s="250"/>
      <c r="H316" s="250"/>
      <c r="I316" s="250"/>
      <c r="J316" s="250"/>
      <c r="K316" s="250"/>
      <c r="L316" s="250"/>
      <c r="M316" s="250"/>
      <c r="N316" s="250"/>
      <c r="O316" s="250"/>
      <c r="P316" s="250"/>
      <c r="Q316" s="250"/>
      <c r="R316" s="250"/>
      <c r="S316" s="250"/>
      <c r="T316" s="250"/>
      <c r="U316" s="250"/>
      <c r="V316" s="250"/>
      <c r="W316" s="250"/>
      <c r="X316" s="250"/>
      <c r="Y316" s="250"/>
      <c r="Z316" s="250"/>
      <c r="AA316" s="250"/>
      <c r="AB316" s="250"/>
      <c r="AC316" s="250"/>
      <c r="AD316" s="250"/>
      <c r="AE316" s="250"/>
      <c r="AF316" s="250"/>
      <c r="AG316" s="250"/>
      <c r="AH316" s="252"/>
      <c r="AI316" s="252"/>
    </row>
    <row r="317" spans="1:35" ht="14.25" customHeight="1" x14ac:dyDescent="0.15">
      <c r="A317" s="250"/>
      <c r="B317" s="250"/>
      <c r="C317" s="250"/>
      <c r="D317" s="250"/>
      <c r="E317" s="250"/>
      <c r="F317" s="250"/>
      <c r="G317" s="250"/>
      <c r="H317" s="250"/>
      <c r="I317" s="250"/>
      <c r="J317" s="250"/>
      <c r="K317" s="250"/>
      <c r="L317" s="250"/>
      <c r="M317" s="250"/>
      <c r="N317" s="250"/>
      <c r="O317" s="250"/>
      <c r="P317" s="250"/>
      <c r="Q317" s="250"/>
      <c r="R317" s="250"/>
      <c r="S317" s="250"/>
      <c r="T317" s="250"/>
      <c r="U317" s="250"/>
      <c r="V317" s="250"/>
      <c r="W317" s="250"/>
      <c r="X317" s="250"/>
      <c r="Y317" s="250"/>
      <c r="Z317" s="250"/>
      <c r="AA317" s="250"/>
      <c r="AB317" s="250"/>
      <c r="AC317" s="250"/>
      <c r="AD317" s="250"/>
      <c r="AE317" s="250"/>
      <c r="AF317" s="250"/>
      <c r="AG317" s="250"/>
      <c r="AH317" s="252"/>
      <c r="AI317" s="252"/>
    </row>
    <row r="318" spans="1:35" ht="14.25" customHeight="1" x14ac:dyDescent="0.15">
      <c r="A318" s="250"/>
      <c r="B318" s="250"/>
      <c r="C318" s="250"/>
      <c r="D318" s="250"/>
      <c r="E318" s="250"/>
      <c r="F318" s="250"/>
      <c r="G318" s="250"/>
      <c r="H318" s="250"/>
      <c r="I318" s="250"/>
      <c r="J318" s="250"/>
      <c r="K318" s="250"/>
      <c r="L318" s="250"/>
      <c r="M318" s="250"/>
      <c r="N318" s="250"/>
      <c r="O318" s="250"/>
      <c r="P318" s="250"/>
      <c r="Q318" s="250"/>
      <c r="R318" s="250"/>
      <c r="S318" s="250"/>
      <c r="T318" s="250"/>
      <c r="U318" s="250"/>
      <c r="V318" s="250"/>
      <c r="W318" s="250"/>
      <c r="X318" s="250"/>
      <c r="Y318" s="250"/>
      <c r="Z318" s="250"/>
      <c r="AA318" s="250"/>
      <c r="AB318" s="250"/>
      <c r="AC318" s="250"/>
      <c r="AD318" s="250"/>
      <c r="AE318" s="250"/>
      <c r="AF318" s="250"/>
      <c r="AG318" s="250"/>
      <c r="AH318" s="252"/>
      <c r="AI318" s="252"/>
    </row>
    <row r="319" spans="1:35" ht="14.25" customHeight="1" x14ac:dyDescent="0.15">
      <c r="A319" s="250"/>
      <c r="B319" s="250"/>
      <c r="C319" s="250"/>
      <c r="D319" s="250"/>
      <c r="E319" s="250"/>
      <c r="F319" s="250"/>
      <c r="G319" s="250"/>
      <c r="H319" s="250"/>
      <c r="I319" s="250"/>
      <c r="J319" s="250"/>
      <c r="K319" s="250"/>
      <c r="L319" s="250"/>
      <c r="M319" s="250"/>
      <c r="N319" s="250"/>
      <c r="O319" s="250"/>
      <c r="P319" s="250"/>
      <c r="Q319" s="250"/>
      <c r="R319" s="250"/>
      <c r="S319" s="250"/>
      <c r="T319" s="250"/>
      <c r="U319" s="250"/>
      <c r="V319" s="250"/>
      <c r="W319" s="250"/>
      <c r="X319" s="250"/>
      <c r="Y319" s="250"/>
      <c r="Z319" s="250"/>
      <c r="AA319" s="250"/>
      <c r="AB319" s="250"/>
      <c r="AC319" s="250"/>
      <c r="AD319" s="250"/>
      <c r="AE319" s="250"/>
      <c r="AF319" s="250"/>
      <c r="AG319" s="250"/>
      <c r="AH319" s="252"/>
      <c r="AI319" s="252"/>
    </row>
    <row r="320" spans="1:35" ht="14.25" customHeight="1" x14ac:dyDescent="0.15">
      <c r="A320" s="250"/>
      <c r="B320" s="250"/>
      <c r="C320" s="250"/>
      <c r="D320" s="250"/>
      <c r="E320" s="250"/>
      <c r="F320" s="250"/>
      <c r="G320" s="250"/>
      <c r="H320" s="250"/>
      <c r="I320" s="250"/>
      <c r="J320" s="250"/>
      <c r="K320" s="250"/>
      <c r="L320" s="250"/>
      <c r="M320" s="250"/>
      <c r="N320" s="250"/>
      <c r="O320" s="250"/>
      <c r="P320" s="250"/>
      <c r="Q320" s="250"/>
      <c r="R320" s="250"/>
      <c r="S320" s="250"/>
      <c r="T320" s="250"/>
      <c r="U320" s="250"/>
      <c r="V320" s="250"/>
      <c r="W320" s="250"/>
      <c r="X320" s="250"/>
      <c r="Y320" s="250"/>
      <c r="Z320" s="250"/>
      <c r="AA320" s="250"/>
      <c r="AB320" s="250"/>
      <c r="AC320" s="250"/>
      <c r="AD320" s="250"/>
      <c r="AE320" s="250"/>
      <c r="AF320" s="250"/>
      <c r="AG320" s="250"/>
      <c r="AH320" s="252"/>
      <c r="AI320" s="252"/>
    </row>
    <row r="321" spans="1:35" ht="14.25" customHeight="1" x14ac:dyDescent="0.15">
      <c r="A321" s="250"/>
      <c r="B321" s="250"/>
      <c r="C321" s="250"/>
      <c r="D321" s="250"/>
      <c r="E321" s="250"/>
      <c r="F321" s="250"/>
      <c r="G321" s="250"/>
      <c r="H321" s="250"/>
      <c r="I321" s="250"/>
      <c r="J321" s="250"/>
      <c r="K321" s="250"/>
      <c r="L321" s="250"/>
      <c r="M321" s="250"/>
      <c r="N321" s="250"/>
      <c r="O321" s="250"/>
      <c r="P321" s="250"/>
      <c r="Q321" s="250"/>
      <c r="R321" s="250"/>
      <c r="S321" s="250"/>
      <c r="T321" s="250"/>
      <c r="U321" s="250"/>
      <c r="V321" s="250"/>
      <c r="W321" s="250"/>
      <c r="X321" s="250"/>
      <c r="Y321" s="250"/>
      <c r="Z321" s="250"/>
      <c r="AA321" s="250"/>
      <c r="AB321" s="250"/>
      <c r="AC321" s="250"/>
      <c r="AD321" s="250"/>
      <c r="AE321" s="250"/>
      <c r="AF321" s="250"/>
      <c r="AG321" s="250"/>
      <c r="AH321" s="252"/>
      <c r="AI321" s="252"/>
    </row>
    <row r="322" spans="1:35" ht="14.25" customHeight="1" x14ac:dyDescent="0.15">
      <c r="A322" s="250"/>
      <c r="B322" s="250"/>
      <c r="C322" s="250"/>
      <c r="D322" s="250"/>
      <c r="E322" s="250"/>
      <c r="F322" s="250"/>
      <c r="G322" s="250"/>
      <c r="H322" s="250"/>
      <c r="I322" s="250"/>
      <c r="J322" s="250"/>
      <c r="K322" s="250"/>
      <c r="L322" s="250"/>
      <c r="M322" s="250"/>
      <c r="N322" s="250"/>
      <c r="O322" s="250"/>
      <c r="P322" s="250"/>
      <c r="Q322" s="250"/>
      <c r="R322" s="250"/>
      <c r="S322" s="250"/>
      <c r="T322" s="250"/>
      <c r="U322" s="250"/>
      <c r="V322" s="250"/>
      <c r="W322" s="250"/>
      <c r="X322" s="250"/>
      <c r="Y322" s="250"/>
      <c r="Z322" s="250"/>
      <c r="AA322" s="250"/>
      <c r="AB322" s="250"/>
      <c r="AC322" s="250"/>
      <c r="AD322" s="250"/>
      <c r="AE322" s="250"/>
      <c r="AF322" s="250"/>
      <c r="AG322" s="250"/>
      <c r="AH322" s="252"/>
      <c r="AI322" s="252"/>
    </row>
    <row r="323" spans="1:35" ht="14.25" customHeight="1" x14ac:dyDescent="0.15">
      <c r="A323" s="250"/>
      <c r="B323" s="250"/>
      <c r="C323" s="250"/>
      <c r="D323" s="250"/>
      <c r="E323" s="250"/>
      <c r="F323" s="250"/>
      <c r="G323" s="250"/>
      <c r="H323" s="250"/>
      <c r="I323" s="250"/>
      <c r="J323" s="250"/>
      <c r="K323" s="250"/>
      <c r="L323" s="250"/>
      <c r="M323" s="250"/>
      <c r="N323" s="250"/>
      <c r="O323" s="250"/>
      <c r="P323" s="250"/>
      <c r="Q323" s="250"/>
      <c r="R323" s="250"/>
      <c r="S323" s="250"/>
      <c r="T323" s="250"/>
      <c r="U323" s="250"/>
      <c r="V323" s="250"/>
      <c r="W323" s="250"/>
      <c r="X323" s="250"/>
      <c r="Y323" s="250"/>
      <c r="Z323" s="250"/>
      <c r="AA323" s="250"/>
      <c r="AB323" s="250"/>
      <c r="AC323" s="250"/>
      <c r="AD323" s="250"/>
      <c r="AE323" s="250"/>
      <c r="AF323" s="250"/>
      <c r="AG323" s="250"/>
      <c r="AH323" s="252"/>
      <c r="AI323" s="252"/>
    </row>
    <row r="324" spans="1:35" ht="14.25" customHeight="1" x14ac:dyDescent="0.15">
      <c r="A324" s="250"/>
      <c r="B324" s="250"/>
      <c r="C324" s="250"/>
      <c r="D324" s="250"/>
      <c r="E324" s="250"/>
      <c r="F324" s="250"/>
      <c r="G324" s="250"/>
      <c r="H324" s="250"/>
      <c r="I324" s="250"/>
      <c r="J324" s="250"/>
      <c r="K324" s="250"/>
      <c r="L324" s="250"/>
      <c r="M324" s="250"/>
      <c r="N324" s="250"/>
      <c r="O324" s="250"/>
      <c r="P324" s="250"/>
      <c r="Q324" s="250"/>
      <c r="R324" s="250"/>
      <c r="S324" s="250"/>
      <c r="T324" s="250"/>
      <c r="U324" s="250"/>
      <c r="V324" s="250"/>
      <c r="W324" s="250"/>
      <c r="X324" s="250"/>
      <c r="Y324" s="250"/>
      <c r="Z324" s="250"/>
      <c r="AA324" s="250"/>
      <c r="AB324" s="250"/>
      <c r="AC324" s="250"/>
      <c r="AD324" s="250"/>
      <c r="AE324" s="250"/>
      <c r="AF324" s="250"/>
      <c r="AG324" s="250"/>
      <c r="AH324" s="252"/>
      <c r="AI324" s="252"/>
    </row>
    <row r="325" spans="1:35" ht="14.25" customHeight="1" x14ac:dyDescent="0.15">
      <c r="A325" s="250"/>
      <c r="B325" s="250"/>
      <c r="C325" s="250"/>
      <c r="D325" s="250"/>
      <c r="E325" s="250"/>
      <c r="F325" s="250"/>
      <c r="G325" s="250"/>
      <c r="H325" s="250"/>
      <c r="I325" s="250"/>
      <c r="J325" s="250"/>
      <c r="K325" s="250"/>
      <c r="L325" s="250"/>
      <c r="M325" s="250"/>
      <c r="N325" s="250"/>
      <c r="O325" s="250"/>
      <c r="P325" s="250"/>
      <c r="Q325" s="250"/>
      <c r="R325" s="250"/>
      <c r="S325" s="250"/>
      <c r="T325" s="250"/>
      <c r="U325" s="250"/>
      <c r="V325" s="250"/>
      <c r="W325" s="250"/>
      <c r="X325" s="250"/>
      <c r="Y325" s="250"/>
      <c r="Z325" s="250"/>
      <c r="AA325" s="250"/>
      <c r="AB325" s="250"/>
      <c r="AC325" s="250"/>
      <c r="AD325" s="250"/>
      <c r="AE325" s="250"/>
      <c r="AF325" s="250"/>
      <c r="AG325" s="250"/>
      <c r="AH325" s="252"/>
      <c r="AI325" s="252"/>
    </row>
    <row r="326" spans="1:35" ht="14.25" customHeight="1" x14ac:dyDescent="0.15">
      <c r="A326" s="250"/>
      <c r="B326" s="250"/>
      <c r="C326" s="250"/>
      <c r="D326" s="250"/>
      <c r="E326" s="250"/>
      <c r="F326" s="250"/>
      <c r="G326" s="250"/>
      <c r="H326" s="250"/>
      <c r="I326" s="250"/>
      <c r="J326" s="250"/>
      <c r="K326" s="250"/>
      <c r="L326" s="250"/>
      <c r="M326" s="250"/>
      <c r="N326" s="250"/>
      <c r="O326" s="250"/>
      <c r="P326" s="250"/>
      <c r="Q326" s="250"/>
      <c r="R326" s="250"/>
      <c r="S326" s="250"/>
      <c r="T326" s="250"/>
      <c r="U326" s="250"/>
      <c r="V326" s="250"/>
      <c r="W326" s="250"/>
      <c r="X326" s="250"/>
      <c r="Y326" s="250"/>
      <c r="Z326" s="250"/>
      <c r="AA326" s="250"/>
      <c r="AB326" s="250"/>
      <c r="AC326" s="250"/>
      <c r="AD326" s="250"/>
      <c r="AE326" s="250"/>
      <c r="AF326" s="250"/>
      <c r="AG326" s="250"/>
      <c r="AH326" s="252"/>
      <c r="AI326" s="252"/>
    </row>
    <row r="327" spans="1:35" ht="14.25" customHeight="1" x14ac:dyDescent="0.15">
      <c r="A327" s="250"/>
      <c r="B327" s="250"/>
      <c r="C327" s="250"/>
      <c r="D327" s="250"/>
      <c r="E327" s="250"/>
      <c r="F327" s="250"/>
      <c r="G327" s="250"/>
      <c r="H327" s="250"/>
      <c r="I327" s="250"/>
      <c r="J327" s="250"/>
      <c r="K327" s="250"/>
      <c r="L327" s="250"/>
      <c r="M327" s="250"/>
      <c r="N327" s="250"/>
      <c r="O327" s="250"/>
      <c r="P327" s="250"/>
      <c r="Q327" s="250"/>
      <c r="R327" s="250"/>
      <c r="S327" s="250"/>
      <c r="T327" s="250"/>
      <c r="U327" s="250"/>
      <c r="V327" s="250"/>
      <c r="W327" s="250"/>
      <c r="X327" s="250"/>
      <c r="Y327" s="250"/>
      <c r="Z327" s="250"/>
      <c r="AA327" s="250"/>
      <c r="AB327" s="250"/>
      <c r="AC327" s="250"/>
      <c r="AD327" s="250"/>
      <c r="AE327" s="250"/>
      <c r="AF327" s="250"/>
      <c r="AG327" s="250"/>
      <c r="AH327" s="252"/>
      <c r="AI327" s="252"/>
    </row>
    <row r="328" spans="1:35" ht="14.25" customHeight="1" x14ac:dyDescent="0.15">
      <c r="A328" s="250"/>
      <c r="B328" s="250"/>
      <c r="C328" s="250"/>
      <c r="D328" s="250"/>
      <c r="E328" s="250"/>
      <c r="F328" s="250"/>
      <c r="G328" s="250"/>
      <c r="H328" s="250"/>
      <c r="I328" s="250"/>
      <c r="J328" s="250"/>
      <c r="K328" s="250"/>
      <c r="L328" s="250"/>
      <c r="M328" s="250"/>
      <c r="N328" s="250"/>
      <c r="O328" s="250"/>
      <c r="P328" s="250"/>
      <c r="Q328" s="250"/>
      <c r="R328" s="250"/>
      <c r="S328" s="250"/>
      <c r="T328" s="250"/>
      <c r="U328" s="250"/>
      <c r="V328" s="250"/>
      <c r="W328" s="250"/>
      <c r="X328" s="250"/>
      <c r="Y328" s="250"/>
      <c r="Z328" s="250"/>
      <c r="AA328" s="250"/>
      <c r="AB328" s="250"/>
      <c r="AC328" s="250"/>
      <c r="AD328" s="250"/>
      <c r="AE328" s="250"/>
      <c r="AF328" s="250"/>
      <c r="AG328" s="250"/>
      <c r="AH328" s="252"/>
      <c r="AI328" s="252"/>
    </row>
    <row r="329" spans="1:35" ht="14.25" customHeight="1" x14ac:dyDescent="0.15">
      <c r="A329" s="250"/>
      <c r="B329" s="250"/>
      <c r="C329" s="250"/>
      <c r="D329" s="250"/>
      <c r="E329" s="250"/>
      <c r="F329" s="250"/>
      <c r="G329" s="250"/>
      <c r="H329" s="250"/>
      <c r="I329" s="250"/>
      <c r="J329" s="250"/>
      <c r="K329" s="250"/>
      <c r="L329" s="250"/>
      <c r="M329" s="250"/>
      <c r="N329" s="250"/>
      <c r="O329" s="250"/>
      <c r="P329" s="250"/>
      <c r="Q329" s="250"/>
      <c r="R329" s="250"/>
      <c r="S329" s="250"/>
      <c r="T329" s="250"/>
      <c r="U329" s="250"/>
      <c r="V329" s="250"/>
      <c r="W329" s="250"/>
      <c r="X329" s="250"/>
      <c r="Y329" s="250"/>
      <c r="Z329" s="250"/>
      <c r="AA329" s="250"/>
      <c r="AB329" s="250"/>
      <c r="AC329" s="250"/>
      <c r="AD329" s="250"/>
      <c r="AE329" s="250"/>
      <c r="AF329" s="250"/>
      <c r="AG329" s="250"/>
      <c r="AH329" s="252"/>
      <c r="AI329" s="252"/>
    </row>
    <row r="330" spans="1:35" ht="14.25" customHeight="1" x14ac:dyDescent="0.15">
      <c r="A330" s="250"/>
      <c r="B330" s="250"/>
      <c r="C330" s="250"/>
      <c r="D330" s="250"/>
      <c r="E330" s="250"/>
      <c r="F330" s="250"/>
      <c r="G330" s="250"/>
      <c r="H330" s="250"/>
      <c r="I330" s="250"/>
      <c r="J330" s="250"/>
      <c r="K330" s="250"/>
      <c r="L330" s="250"/>
      <c r="M330" s="250"/>
      <c r="N330" s="250"/>
      <c r="O330" s="250"/>
      <c r="P330" s="250"/>
      <c r="Q330" s="250"/>
      <c r="R330" s="250"/>
      <c r="S330" s="250"/>
      <c r="T330" s="250"/>
      <c r="U330" s="250"/>
      <c r="V330" s="250"/>
      <c r="W330" s="250"/>
      <c r="X330" s="250"/>
      <c r="Y330" s="250"/>
      <c r="Z330" s="250"/>
      <c r="AA330" s="250"/>
      <c r="AB330" s="250"/>
      <c r="AC330" s="250"/>
      <c r="AD330" s="250"/>
      <c r="AE330" s="250"/>
      <c r="AF330" s="250"/>
      <c r="AG330" s="250"/>
      <c r="AH330" s="252"/>
      <c r="AI330" s="252"/>
    </row>
    <row r="331" spans="1:35" ht="14.25" customHeight="1" x14ac:dyDescent="0.15">
      <c r="A331" s="250"/>
      <c r="B331" s="250"/>
      <c r="C331" s="250"/>
      <c r="D331" s="250"/>
      <c r="E331" s="250"/>
      <c r="F331" s="250"/>
      <c r="G331" s="250"/>
      <c r="H331" s="250"/>
      <c r="I331" s="250"/>
      <c r="J331" s="250"/>
      <c r="K331" s="250"/>
      <c r="L331" s="250"/>
      <c r="M331" s="250"/>
      <c r="N331" s="250"/>
      <c r="O331" s="250"/>
      <c r="P331" s="250"/>
      <c r="Q331" s="250"/>
      <c r="R331" s="250"/>
      <c r="S331" s="250"/>
      <c r="T331" s="250"/>
      <c r="U331" s="250"/>
      <c r="V331" s="250"/>
      <c r="W331" s="250"/>
      <c r="X331" s="250"/>
      <c r="Y331" s="250"/>
      <c r="Z331" s="250"/>
      <c r="AA331" s="250"/>
      <c r="AB331" s="250"/>
      <c r="AC331" s="250"/>
      <c r="AD331" s="250"/>
      <c r="AE331" s="250"/>
      <c r="AF331" s="250"/>
      <c r="AG331" s="250"/>
      <c r="AH331" s="252"/>
      <c r="AI331" s="252"/>
    </row>
    <row r="332" spans="1:35" ht="14.25" customHeight="1" x14ac:dyDescent="0.15">
      <c r="A332" s="250"/>
      <c r="B332" s="250"/>
      <c r="C332" s="250"/>
      <c r="D332" s="250"/>
      <c r="E332" s="250"/>
      <c r="F332" s="250"/>
      <c r="G332" s="250"/>
      <c r="H332" s="250"/>
      <c r="I332" s="250"/>
      <c r="J332" s="250"/>
      <c r="K332" s="250"/>
      <c r="L332" s="250"/>
      <c r="M332" s="250"/>
      <c r="N332" s="250"/>
      <c r="O332" s="250"/>
      <c r="P332" s="250"/>
      <c r="Q332" s="250"/>
      <c r="R332" s="250"/>
      <c r="S332" s="250"/>
      <c r="T332" s="250"/>
      <c r="U332" s="250"/>
      <c r="V332" s="250"/>
      <c r="W332" s="250"/>
      <c r="X332" s="250"/>
      <c r="Y332" s="250"/>
      <c r="Z332" s="250"/>
      <c r="AA332" s="250"/>
      <c r="AB332" s="250"/>
      <c r="AC332" s="250"/>
      <c r="AD332" s="250"/>
      <c r="AE332" s="250"/>
      <c r="AF332" s="250"/>
      <c r="AG332" s="250"/>
      <c r="AH332" s="252"/>
      <c r="AI332" s="252"/>
    </row>
    <row r="333" spans="1:35" ht="14.25" customHeight="1" x14ac:dyDescent="0.15">
      <c r="A333" s="250"/>
      <c r="B333" s="250"/>
      <c r="C333" s="250"/>
      <c r="D333" s="250"/>
      <c r="E333" s="250"/>
      <c r="F333" s="250"/>
      <c r="G333" s="250"/>
      <c r="H333" s="250"/>
      <c r="I333" s="250"/>
      <c r="J333" s="250"/>
      <c r="K333" s="250"/>
      <c r="L333" s="250"/>
      <c r="M333" s="250"/>
      <c r="N333" s="250"/>
      <c r="O333" s="250"/>
      <c r="P333" s="250"/>
      <c r="Q333" s="250"/>
      <c r="R333" s="250"/>
      <c r="S333" s="250"/>
      <c r="T333" s="250"/>
      <c r="U333" s="250"/>
      <c r="V333" s="250"/>
      <c r="W333" s="250"/>
      <c r="X333" s="250"/>
      <c r="Y333" s="250"/>
      <c r="Z333" s="250"/>
      <c r="AA333" s="250"/>
      <c r="AB333" s="250"/>
      <c r="AC333" s="250"/>
      <c r="AD333" s="250"/>
      <c r="AE333" s="250"/>
      <c r="AF333" s="250"/>
      <c r="AG333" s="250"/>
      <c r="AH333" s="252"/>
      <c r="AI333" s="252"/>
    </row>
    <row r="334" spans="1:35" ht="14.25" customHeight="1" x14ac:dyDescent="0.15">
      <c r="A334" s="250"/>
      <c r="B334" s="250"/>
      <c r="C334" s="250"/>
      <c r="D334" s="250"/>
      <c r="E334" s="250"/>
      <c r="F334" s="250"/>
      <c r="G334" s="250"/>
      <c r="H334" s="250"/>
      <c r="I334" s="250"/>
      <c r="J334" s="250"/>
      <c r="K334" s="250"/>
      <c r="L334" s="250"/>
      <c r="M334" s="250"/>
      <c r="N334" s="250"/>
      <c r="O334" s="250"/>
      <c r="P334" s="250"/>
      <c r="Q334" s="250"/>
      <c r="R334" s="250"/>
      <c r="S334" s="250"/>
      <c r="T334" s="250"/>
      <c r="U334" s="250"/>
      <c r="V334" s="250"/>
      <c r="W334" s="250"/>
      <c r="X334" s="250"/>
      <c r="Y334" s="250"/>
      <c r="Z334" s="250"/>
      <c r="AA334" s="250"/>
      <c r="AB334" s="250"/>
      <c r="AC334" s="250"/>
      <c r="AD334" s="250"/>
      <c r="AE334" s="250"/>
      <c r="AF334" s="250"/>
      <c r="AG334" s="250"/>
      <c r="AH334" s="252"/>
      <c r="AI334" s="252"/>
    </row>
    <row r="335" spans="1:35" ht="14.25" customHeight="1" x14ac:dyDescent="0.15">
      <c r="A335" s="250"/>
      <c r="B335" s="250"/>
      <c r="C335" s="250"/>
      <c r="D335" s="250"/>
      <c r="E335" s="250"/>
      <c r="F335" s="250"/>
      <c r="G335" s="250"/>
      <c r="H335" s="250"/>
      <c r="I335" s="250"/>
      <c r="J335" s="250"/>
      <c r="K335" s="250"/>
      <c r="L335" s="250"/>
      <c r="M335" s="250"/>
      <c r="N335" s="250"/>
      <c r="O335" s="250"/>
      <c r="P335" s="250"/>
      <c r="Q335" s="250"/>
      <c r="R335" s="250"/>
      <c r="S335" s="250"/>
      <c r="T335" s="250"/>
      <c r="U335" s="250"/>
      <c r="V335" s="250"/>
      <c r="W335" s="250"/>
      <c r="X335" s="250"/>
      <c r="Y335" s="250"/>
      <c r="Z335" s="250"/>
      <c r="AA335" s="250"/>
      <c r="AB335" s="250"/>
      <c r="AC335" s="250"/>
      <c r="AD335" s="250"/>
      <c r="AE335" s="250"/>
      <c r="AF335" s="250"/>
      <c r="AG335" s="250"/>
      <c r="AH335" s="252"/>
      <c r="AI335" s="252"/>
    </row>
    <row r="336" spans="1:35" ht="14.25" customHeight="1" x14ac:dyDescent="0.15">
      <c r="A336" s="250"/>
      <c r="B336" s="250"/>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250"/>
      <c r="AF336" s="250"/>
      <c r="AG336" s="250"/>
      <c r="AH336" s="252"/>
      <c r="AI336" s="252"/>
    </row>
    <row r="337" spans="1:35" ht="14.25" customHeight="1" x14ac:dyDescent="0.15">
      <c r="A337" s="250"/>
      <c r="B337" s="250"/>
      <c r="C337" s="250"/>
      <c r="D337" s="250"/>
      <c r="E337" s="250"/>
      <c r="F337" s="250"/>
      <c r="G337" s="250"/>
      <c r="H337" s="250"/>
      <c r="I337" s="250"/>
      <c r="J337" s="250"/>
      <c r="K337" s="250"/>
      <c r="L337" s="250"/>
      <c r="M337" s="250"/>
      <c r="N337" s="250"/>
      <c r="O337" s="250"/>
      <c r="P337" s="250"/>
      <c r="Q337" s="250"/>
      <c r="R337" s="250"/>
      <c r="S337" s="250"/>
      <c r="T337" s="250"/>
      <c r="U337" s="250"/>
      <c r="V337" s="250"/>
      <c r="W337" s="250"/>
      <c r="X337" s="250"/>
      <c r="Y337" s="250"/>
      <c r="Z337" s="250"/>
      <c r="AA337" s="250"/>
      <c r="AB337" s="250"/>
      <c r="AC337" s="250"/>
      <c r="AD337" s="250"/>
      <c r="AE337" s="250"/>
      <c r="AF337" s="250"/>
      <c r="AG337" s="250"/>
      <c r="AH337" s="252"/>
      <c r="AI337" s="252"/>
    </row>
    <row r="338" spans="1:35" ht="14.25" customHeight="1" x14ac:dyDescent="0.15">
      <c r="A338" s="250"/>
      <c r="B338" s="250"/>
      <c r="C338" s="250"/>
      <c r="D338" s="250"/>
      <c r="E338" s="250"/>
      <c r="F338" s="250"/>
      <c r="G338" s="250"/>
      <c r="H338" s="250"/>
      <c r="I338" s="250"/>
      <c r="J338" s="250"/>
      <c r="K338" s="250"/>
      <c r="L338" s="250"/>
      <c r="M338" s="250"/>
      <c r="N338" s="250"/>
      <c r="O338" s="250"/>
      <c r="P338" s="250"/>
      <c r="Q338" s="250"/>
      <c r="R338" s="250"/>
      <c r="S338" s="250"/>
      <c r="T338" s="250"/>
      <c r="U338" s="250"/>
      <c r="V338" s="250"/>
      <c r="W338" s="250"/>
      <c r="X338" s="250"/>
      <c r="Y338" s="250"/>
      <c r="Z338" s="250"/>
      <c r="AA338" s="250"/>
      <c r="AB338" s="250"/>
      <c r="AC338" s="250"/>
      <c r="AD338" s="250"/>
      <c r="AE338" s="250"/>
      <c r="AF338" s="250"/>
      <c r="AG338" s="250"/>
      <c r="AH338" s="252"/>
      <c r="AI338" s="252"/>
    </row>
    <row r="339" spans="1:35" ht="14.25" customHeight="1" x14ac:dyDescent="0.15">
      <c r="A339" s="250"/>
      <c r="B339" s="250"/>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c r="AA339" s="250"/>
      <c r="AB339" s="250"/>
      <c r="AC339" s="250"/>
      <c r="AD339" s="250"/>
      <c r="AE339" s="250"/>
      <c r="AF339" s="250"/>
      <c r="AG339" s="250"/>
      <c r="AH339" s="252"/>
      <c r="AI339" s="252"/>
    </row>
    <row r="340" spans="1:35" ht="14.25" customHeight="1" x14ac:dyDescent="0.15">
      <c r="A340" s="250"/>
      <c r="B340" s="250"/>
      <c r="C340" s="250"/>
      <c r="D340" s="250"/>
      <c r="E340" s="250"/>
      <c r="F340" s="250"/>
      <c r="G340" s="250"/>
      <c r="H340" s="250"/>
      <c r="I340" s="250"/>
      <c r="J340" s="250"/>
      <c r="K340" s="250"/>
      <c r="L340" s="250"/>
      <c r="M340" s="250"/>
      <c r="N340" s="250"/>
      <c r="O340" s="250"/>
      <c r="P340" s="250"/>
      <c r="Q340" s="250"/>
      <c r="R340" s="250"/>
      <c r="S340" s="250"/>
      <c r="T340" s="250"/>
      <c r="U340" s="250"/>
      <c r="V340" s="250"/>
      <c r="W340" s="250"/>
      <c r="X340" s="250"/>
      <c r="Y340" s="250"/>
      <c r="Z340" s="250"/>
      <c r="AA340" s="250"/>
      <c r="AB340" s="250"/>
      <c r="AC340" s="250"/>
      <c r="AD340" s="250"/>
      <c r="AE340" s="250"/>
      <c r="AF340" s="250"/>
      <c r="AG340" s="250"/>
      <c r="AH340" s="252"/>
      <c r="AI340" s="252"/>
    </row>
    <row r="341" spans="1:35" ht="14.25" customHeight="1" x14ac:dyDescent="0.15">
      <c r="A341" s="250"/>
      <c r="B341" s="250"/>
      <c r="C341" s="250"/>
      <c r="D341" s="250"/>
      <c r="E341" s="250"/>
      <c r="F341" s="250"/>
      <c r="G341" s="250"/>
      <c r="H341" s="250"/>
      <c r="I341" s="250"/>
      <c r="J341" s="250"/>
      <c r="K341" s="250"/>
      <c r="L341" s="250"/>
      <c r="M341" s="250"/>
      <c r="N341" s="250"/>
      <c r="O341" s="250"/>
      <c r="P341" s="250"/>
      <c r="Q341" s="250"/>
      <c r="R341" s="250"/>
      <c r="S341" s="250"/>
      <c r="T341" s="250"/>
      <c r="U341" s="250"/>
      <c r="V341" s="250"/>
      <c r="W341" s="250"/>
      <c r="X341" s="250"/>
      <c r="Y341" s="250"/>
      <c r="Z341" s="250"/>
      <c r="AA341" s="250"/>
      <c r="AB341" s="250"/>
      <c r="AC341" s="250"/>
      <c r="AD341" s="250"/>
      <c r="AE341" s="250"/>
      <c r="AF341" s="250"/>
      <c r="AG341" s="250"/>
      <c r="AH341" s="252"/>
      <c r="AI341" s="252"/>
    </row>
    <row r="342" spans="1:35" ht="14.25" customHeight="1" x14ac:dyDescent="0.15">
      <c r="A342" s="250"/>
      <c r="B342" s="250"/>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c r="AA342" s="250"/>
      <c r="AB342" s="250"/>
      <c r="AC342" s="250"/>
      <c r="AD342" s="250"/>
      <c r="AE342" s="250"/>
      <c r="AF342" s="250"/>
      <c r="AG342" s="250"/>
      <c r="AH342" s="252"/>
      <c r="AI342" s="252"/>
    </row>
    <row r="343" spans="1:35" ht="14.25" customHeight="1" x14ac:dyDescent="0.15">
      <c r="A343" s="250"/>
      <c r="B343" s="250"/>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c r="AA343" s="250"/>
      <c r="AB343" s="250"/>
      <c r="AC343" s="250"/>
      <c r="AD343" s="250"/>
      <c r="AE343" s="250"/>
      <c r="AF343" s="250"/>
      <c r="AG343" s="250"/>
      <c r="AH343" s="252"/>
      <c r="AI343" s="252"/>
    </row>
    <row r="344" spans="1:35" ht="14.25" customHeight="1" x14ac:dyDescent="0.15">
      <c r="A344" s="250"/>
      <c r="B344" s="250"/>
      <c r="C344" s="250"/>
      <c r="D344" s="250"/>
      <c r="E344" s="250"/>
      <c r="F344" s="250"/>
      <c r="G344" s="250"/>
      <c r="H344" s="250"/>
      <c r="I344" s="250"/>
      <c r="J344" s="250"/>
      <c r="K344" s="250"/>
      <c r="L344" s="250"/>
      <c r="M344" s="250"/>
      <c r="N344" s="250"/>
      <c r="O344" s="250"/>
      <c r="P344" s="250"/>
      <c r="Q344" s="250"/>
      <c r="R344" s="250"/>
      <c r="S344" s="250"/>
      <c r="T344" s="250"/>
      <c r="U344" s="250"/>
      <c r="V344" s="250"/>
      <c r="W344" s="250"/>
      <c r="X344" s="250"/>
      <c r="Y344" s="250"/>
      <c r="Z344" s="250"/>
      <c r="AA344" s="250"/>
      <c r="AB344" s="250"/>
      <c r="AC344" s="250"/>
      <c r="AD344" s="250"/>
      <c r="AE344" s="250"/>
      <c r="AF344" s="250"/>
      <c r="AG344" s="250"/>
      <c r="AH344" s="252"/>
      <c r="AI344" s="252"/>
    </row>
    <row r="345" spans="1:35" ht="14.25" customHeight="1" x14ac:dyDescent="0.15">
      <c r="A345" s="250"/>
      <c r="B345" s="250"/>
      <c r="C345" s="250"/>
      <c r="D345" s="250"/>
      <c r="E345" s="250"/>
      <c r="F345" s="250"/>
      <c r="G345" s="250"/>
      <c r="H345" s="250"/>
      <c r="I345" s="250"/>
      <c r="J345" s="250"/>
      <c r="K345" s="250"/>
      <c r="L345" s="250"/>
      <c r="M345" s="250"/>
      <c r="N345" s="250"/>
      <c r="O345" s="250"/>
      <c r="P345" s="250"/>
      <c r="Q345" s="250"/>
      <c r="R345" s="250"/>
      <c r="S345" s="250"/>
      <c r="T345" s="250"/>
      <c r="U345" s="250"/>
      <c r="V345" s="250"/>
      <c r="W345" s="250"/>
      <c r="X345" s="250"/>
      <c r="Y345" s="250"/>
      <c r="Z345" s="250"/>
      <c r="AA345" s="250"/>
      <c r="AB345" s="250"/>
      <c r="AC345" s="250"/>
      <c r="AD345" s="250"/>
      <c r="AE345" s="250"/>
      <c r="AF345" s="250"/>
      <c r="AG345" s="250"/>
      <c r="AH345" s="252"/>
      <c r="AI345" s="252"/>
    </row>
    <row r="346" spans="1:35" ht="14.25" customHeight="1" x14ac:dyDescent="0.15">
      <c r="A346" s="250"/>
      <c r="B346" s="250"/>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c r="AA346" s="250"/>
      <c r="AB346" s="250"/>
      <c r="AC346" s="250"/>
      <c r="AD346" s="250"/>
      <c r="AE346" s="250"/>
      <c r="AF346" s="250"/>
      <c r="AG346" s="250"/>
      <c r="AH346" s="252"/>
      <c r="AI346" s="252"/>
    </row>
    <row r="347" spans="1:35" ht="14.25" customHeight="1" x14ac:dyDescent="0.15">
      <c r="A347" s="250"/>
      <c r="B347" s="250"/>
      <c r="C347" s="250"/>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c r="AA347" s="250"/>
      <c r="AB347" s="250"/>
      <c r="AC347" s="250"/>
      <c r="AD347" s="250"/>
      <c r="AE347" s="250"/>
      <c r="AF347" s="250"/>
      <c r="AG347" s="250"/>
      <c r="AH347" s="252"/>
      <c r="AI347" s="252"/>
    </row>
    <row r="348" spans="1:35" ht="14.25" customHeight="1" x14ac:dyDescent="0.15">
      <c r="A348" s="250"/>
      <c r="B348" s="250"/>
      <c r="C348" s="250"/>
      <c r="D348" s="250"/>
      <c r="E348" s="250"/>
      <c r="F348" s="250"/>
      <c r="G348" s="250"/>
      <c r="H348" s="250"/>
      <c r="I348" s="250"/>
      <c r="J348" s="250"/>
      <c r="K348" s="250"/>
      <c r="L348" s="250"/>
      <c r="M348" s="250"/>
      <c r="N348" s="250"/>
      <c r="O348" s="250"/>
      <c r="P348" s="250"/>
      <c r="Q348" s="250"/>
      <c r="R348" s="250"/>
      <c r="S348" s="250"/>
      <c r="T348" s="250"/>
      <c r="U348" s="250"/>
      <c r="V348" s="250"/>
      <c r="W348" s="250"/>
      <c r="X348" s="250"/>
      <c r="Y348" s="250"/>
      <c r="Z348" s="250"/>
      <c r="AA348" s="250"/>
      <c r="AB348" s="250"/>
      <c r="AC348" s="250"/>
      <c r="AD348" s="250"/>
      <c r="AE348" s="250"/>
      <c r="AF348" s="250"/>
      <c r="AG348" s="250"/>
      <c r="AH348" s="252"/>
      <c r="AI348" s="252"/>
    </row>
    <row r="349" spans="1:35" ht="14.25" customHeight="1" x14ac:dyDescent="0.15">
      <c r="A349" s="250"/>
      <c r="B349" s="250"/>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c r="AA349" s="250"/>
      <c r="AB349" s="250"/>
      <c r="AC349" s="250"/>
      <c r="AD349" s="250"/>
      <c r="AE349" s="250"/>
      <c r="AF349" s="250"/>
      <c r="AG349" s="250"/>
      <c r="AH349" s="252"/>
      <c r="AI349" s="252"/>
    </row>
    <row r="350" spans="1:35" ht="14.25" customHeight="1" x14ac:dyDescent="0.15">
      <c r="A350" s="250"/>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c r="X350" s="250"/>
      <c r="Y350" s="250"/>
      <c r="Z350" s="250"/>
      <c r="AA350" s="250"/>
      <c r="AB350" s="250"/>
      <c r="AC350" s="250"/>
      <c r="AD350" s="250"/>
      <c r="AE350" s="250"/>
      <c r="AF350" s="250"/>
      <c r="AG350" s="250"/>
      <c r="AH350" s="252"/>
      <c r="AI350" s="252"/>
    </row>
    <row r="351" spans="1:35" ht="14.25" customHeight="1" x14ac:dyDescent="0.15">
      <c r="A351" s="250"/>
      <c r="B351" s="250"/>
      <c r="C351" s="250"/>
      <c r="D351" s="250"/>
      <c r="E351" s="250"/>
      <c r="F351" s="250"/>
      <c r="G351" s="250"/>
      <c r="H351" s="250"/>
      <c r="I351" s="250"/>
      <c r="J351" s="250"/>
      <c r="K351" s="250"/>
      <c r="L351" s="250"/>
      <c r="M351" s="250"/>
      <c r="N351" s="250"/>
      <c r="O351" s="250"/>
      <c r="P351" s="250"/>
      <c r="Q351" s="250"/>
      <c r="R351" s="250"/>
      <c r="S351" s="250"/>
      <c r="T351" s="250"/>
      <c r="U351" s="250"/>
      <c r="V351" s="250"/>
      <c r="W351" s="250"/>
      <c r="X351" s="250"/>
      <c r="Y351" s="250"/>
      <c r="Z351" s="250"/>
      <c r="AA351" s="250"/>
      <c r="AB351" s="250"/>
      <c r="AC351" s="250"/>
      <c r="AD351" s="250"/>
      <c r="AE351" s="250"/>
      <c r="AF351" s="250"/>
      <c r="AG351" s="250"/>
      <c r="AH351" s="252"/>
      <c r="AI351" s="252"/>
    </row>
    <row r="352" spans="1:35" ht="14.25" customHeight="1" x14ac:dyDescent="0.15">
      <c r="A352" s="250"/>
      <c r="B352" s="250"/>
      <c r="C352" s="250"/>
      <c r="D352" s="250"/>
      <c r="E352" s="250"/>
      <c r="F352" s="250"/>
      <c r="G352" s="250"/>
      <c r="H352" s="250"/>
      <c r="I352" s="250"/>
      <c r="J352" s="250"/>
      <c r="K352" s="250"/>
      <c r="L352" s="250"/>
      <c r="M352" s="250"/>
      <c r="N352" s="250"/>
      <c r="O352" s="250"/>
      <c r="P352" s="250"/>
      <c r="Q352" s="250"/>
      <c r="R352" s="250"/>
      <c r="S352" s="250"/>
      <c r="T352" s="250"/>
      <c r="U352" s="250"/>
      <c r="V352" s="250"/>
      <c r="W352" s="250"/>
      <c r="X352" s="250"/>
      <c r="Y352" s="250"/>
      <c r="Z352" s="250"/>
      <c r="AA352" s="250"/>
      <c r="AB352" s="250"/>
      <c r="AC352" s="250"/>
      <c r="AD352" s="250"/>
      <c r="AE352" s="250"/>
      <c r="AF352" s="250"/>
      <c r="AG352" s="250"/>
      <c r="AH352" s="252"/>
      <c r="AI352" s="252"/>
    </row>
    <row r="353" spans="1:35" ht="14.25" customHeight="1" x14ac:dyDescent="0.15">
      <c r="A353" s="250"/>
      <c r="B353" s="250"/>
      <c r="C353" s="250"/>
      <c r="D353" s="250"/>
      <c r="E353" s="250"/>
      <c r="F353" s="250"/>
      <c r="G353" s="250"/>
      <c r="H353" s="250"/>
      <c r="I353" s="250"/>
      <c r="J353" s="250"/>
      <c r="K353" s="250"/>
      <c r="L353" s="250"/>
      <c r="M353" s="250"/>
      <c r="N353" s="250"/>
      <c r="O353" s="250"/>
      <c r="P353" s="250"/>
      <c r="Q353" s="250"/>
      <c r="R353" s="250"/>
      <c r="S353" s="250"/>
      <c r="T353" s="250"/>
      <c r="U353" s="250"/>
      <c r="V353" s="250"/>
      <c r="W353" s="250"/>
      <c r="X353" s="250"/>
      <c r="Y353" s="250"/>
      <c r="Z353" s="250"/>
      <c r="AA353" s="250"/>
      <c r="AB353" s="250"/>
      <c r="AC353" s="250"/>
      <c r="AD353" s="250"/>
      <c r="AE353" s="250"/>
      <c r="AF353" s="250"/>
      <c r="AG353" s="250"/>
      <c r="AH353" s="252"/>
      <c r="AI353" s="252"/>
    </row>
    <row r="354" spans="1:35" ht="14.25" customHeight="1" x14ac:dyDescent="0.15">
      <c r="A354" s="250"/>
      <c r="B354" s="250"/>
      <c r="C354" s="250"/>
      <c r="D354" s="250"/>
      <c r="E354" s="250"/>
      <c r="F354" s="250"/>
      <c r="G354" s="250"/>
      <c r="H354" s="250"/>
      <c r="I354" s="250"/>
      <c r="J354" s="250"/>
      <c r="K354" s="250"/>
      <c r="L354" s="250"/>
      <c r="M354" s="250"/>
      <c r="N354" s="250"/>
      <c r="O354" s="250"/>
      <c r="P354" s="250"/>
      <c r="Q354" s="250"/>
      <c r="R354" s="250"/>
      <c r="S354" s="250"/>
      <c r="T354" s="250"/>
      <c r="U354" s="250"/>
      <c r="V354" s="250"/>
      <c r="W354" s="250"/>
      <c r="X354" s="250"/>
      <c r="Y354" s="250"/>
      <c r="Z354" s="250"/>
      <c r="AA354" s="250"/>
      <c r="AB354" s="250"/>
      <c r="AC354" s="250"/>
      <c r="AD354" s="250"/>
      <c r="AE354" s="250"/>
      <c r="AF354" s="250"/>
      <c r="AG354" s="250"/>
      <c r="AH354" s="252"/>
      <c r="AI354" s="252"/>
    </row>
    <row r="355" spans="1:35" ht="14.25" customHeight="1" x14ac:dyDescent="0.15">
      <c r="A355" s="250"/>
      <c r="B355" s="250"/>
      <c r="C355" s="250"/>
      <c r="D355" s="250"/>
      <c r="E355" s="250"/>
      <c r="F355" s="250"/>
      <c r="G355" s="250"/>
      <c r="H355" s="250"/>
      <c r="I355" s="250"/>
      <c r="J355" s="250"/>
      <c r="K355" s="250"/>
      <c r="L355" s="250"/>
      <c r="M355" s="250"/>
      <c r="N355" s="250"/>
      <c r="O355" s="250"/>
      <c r="P355" s="250"/>
      <c r="Q355" s="250"/>
      <c r="R355" s="250"/>
      <c r="S355" s="250"/>
      <c r="T355" s="250"/>
      <c r="U355" s="250"/>
      <c r="V355" s="250"/>
      <c r="W355" s="250"/>
      <c r="X355" s="250"/>
      <c r="Y355" s="250"/>
      <c r="Z355" s="250"/>
      <c r="AA355" s="250"/>
      <c r="AB355" s="250"/>
      <c r="AC355" s="250"/>
      <c r="AD355" s="250"/>
      <c r="AE355" s="250"/>
      <c r="AF355" s="250"/>
      <c r="AG355" s="250"/>
      <c r="AH355" s="252"/>
      <c r="AI355" s="252"/>
    </row>
    <row r="356" spans="1:35" ht="14.25" customHeight="1" x14ac:dyDescent="0.15">
      <c r="A356" s="250"/>
      <c r="B356" s="250"/>
      <c r="C356" s="250"/>
      <c r="D356" s="250"/>
      <c r="E356" s="250"/>
      <c r="F356" s="250"/>
      <c r="G356" s="250"/>
      <c r="H356" s="250"/>
      <c r="I356" s="250"/>
      <c r="J356" s="250"/>
      <c r="K356" s="250"/>
      <c r="L356" s="250"/>
      <c r="M356" s="250"/>
      <c r="N356" s="250"/>
      <c r="O356" s="250"/>
      <c r="P356" s="250"/>
      <c r="Q356" s="250"/>
      <c r="R356" s="250"/>
      <c r="S356" s="250"/>
      <c r="T356" s="250"/>
      <c r="U356" s="250"/>
      <c r="V356" s="250"/>
      <c r="W356" s="250"/>
      <c r="X356" s="250"/>
      <c r="Y356" s="250"/>
      <c r="Z356" s="250"/>
      <c r="AA356" s="250"/>
      <c r="AB356" s="250"/>
      <c r="AC356" s="250"/>
      <c r="AD356" s="250"/>
      <c r="AE356" s="250"/>
      <c r="AF356" s="250"/>
      <c r="AG356" s="250"/>
      <c r="AH356" s="252"/>
      <c r="AI356" s="252"/>
    </row>
    <row r="357" spans="1:35" ht="14.25" customHeight="1" x14ac:dyDescent="0.15">
      <c r="A357" s="250"/>
      <c r="B357" s="250"/>
      <c r="C357" s="250"/>
      <c r="D357" s="250"/>
      <c r="E357" s="250"/>
      <c r="F357" s="250"/>
      <c r="G357" s="250"/>
      <c r="H357" s="250"/>
      <c r="I357" s="250"/>
      <c r="J357" s="250"/>
      <c r="K357" s="250"/>
      <c r="L357" s="250"/>
      <c r="M357" s="250"/>
      <c r="N357" s="250"/>
      <c r="O357" s="250"/>
      <c r="P357" s="250"/>
      <c r="Q357" s="250"/>
      <c r="R357" s="250"/>
      <c r="S357" s="250"/>
      <c r="T357" s="250"/>
      <c r="U357" s="250"/>
      <c r="V357" s="250"/>
      <c r="W357" s="250"/>
      <c r="X357" s="250"/>
      <c r="Y357" s="250"/>
      <c r="Z357" s="250"/>
      <c r="AA357" s="250"/>
      <c r="AB357" s="250"/>
      <c r="AC357" s="250"/>
      <c r="AD357" s="250"/>
      <c r="AE357" s="250"/>
      <c r="AF357" s="250"/>
      <c r="AG357" s="250"/>
      <c r="AH357" s="252"/>
      <c r="AI357" s="252"/>
    </row>
    <row r="358" spans="1:35" ht="14.25" customHeight="1" x14ac:dyDescent="0.15">
      <c r="A358" s="250"/>
      <c r="B358" s="250"/>
      <c r="C358" s="250"/>
      <c r="D358" s="250"/>
      <c r="E358" s="250"/>
      <c r="F358" s="250"/>
      <c r="G358" s="250"/>
      <c r="H358" s="250"/>
      <c r="I358" s="250"/>
      <c r="J358" s="250"/>
      <c r="K358" s="250"/>
      <c r="L358" s="250"/>
      <c r="M358" s="250"/>
      <c r="N358" s="250"/>
      <c r="O358" s="250"/>
      <c r="P358" s="250"/>
      <c r="Q358" s="250"/>
      <c r="R358" s="250"/>
      <c r="S358" s="250"/>
      <c r="T358" s="250"/>
      <c r="U358" s="250"/>
      <c r="V358" s="250"/>
      <c r="W358" s="250"/>
      <c r="X358" s="250"/>
      <c r="Y358" s="250"/>
      <c r="Z358" s="250"/>
      <c r="AA358" s="250"/>
      <c r="AB358" s="250"/>
      <c r="AC358" s="250"/>
      <c r="AD358" s="250"/>
      <c r="AE358" s="250"/>
      <c r="AF358" s="250"/>
      <c r="AG358" s="250"/>
      <c r="AH358" s="252"/>
      <c r="AI358" s="252"/>
    </row>
    <row r="359" spans="1:35" ht="14.25" customHeight="1" x14ac:dyDescent="0.15">
      <c r="A359" s="250"/>
      <c r="B359" s="250"/>
      <c r="C359" s="250"/>
      <c r="D359" s="250"/>
      <c r="E359" s="250"/>
      <c r="F359" s="250"/>
      <c r="G359" s="250"/>
      <c r="H359" s="250"/>
      <c r="I359" s="250"/>
      <c r="J359" s="250"/>
      <c r="K359" s="250"/>
      <c r="L359" s="250"/>
      <c r="M359" s="250"/>
      <c r="N359" s="250"/>
      <c r="O359" s="250"/>
      <c r="P359" s="250"/>
      <c r="Q359" s="250"/>
      <c r="R359" s="250"/>
      <c r="S359" s="250"/>
      <c r="T359" s="250"/>
      <c r="U359" s="250"/>
      <c r="V359" s="250"/>
      <c r="W359" s="250"/>
      <c r="X359" s="250"/>
      <c r="Y359" s="250"/>
      <c r="Z359" s="250"/>
      <c r="AA359" s="250"/>
      <c r="AB359" s="250"/>
      <c r="AC359" s="250"/>
      <c r="AD359" s="250"/>
      <c r="AE359" s="250"/>
      <c r="AF359" s="250"/>
      <c r="AG359" s="250"/>
      <c r="AH359" s="252"/>
      <c r="AI359" s="252"/>
    </row>
    <row r="360" spans="1:35" ht="14.25" customHeight="1" x14ac:dyDescent="0.15">
      <c r="A360" s="250"/>
      <c r="B360" s="250"/>
      <c r="C360" s="250"/>
      <c r="D360" s="250"/>
      <c r="E360" s="250"/>
      <c r="F360" s="250"/>
      <c r="G360" s="250"/>
      <c r="H360" s="250"/>
      <c r="I360" s="250"/>
      <c r="J360" s="250"/>
      <c r="K360" s="250"/>
      <c r="L360" s="250"/>
      <c r="M360" s="250"/>
      <c r="N360" s="250"/>
      <c r="O360" s="250"/>
      <c r="P360" s="250"/>
      <c r="Q360" s="250"/>
      <c r="R360" s="250"/>
      <c r="S360" s="250"/>
      <c r="T360" s="250"/>
      <c r="U360" s="250"/>
      <c r="V360" s="250"/>
      <c r="W360" s="250"/>
      <c r="X360" s="250"/>
      <c r="Y360" s="250"/>
      <c r="Z360" s="250"/>
      <c r="AA360" s="250"/>
      <c r="AB360" s="250"/>
      <c r="AC360" s="250"/>
      <c r="AD360" s="250"/>
      <c r="AE360" s="250"/>
      <c r="AF360" s="250"/>
      <c r="AG360" s="250"/>
      <c r="AH360" s="252"/>
      <c r="AI360" s="252"/>
    </row>
    <row r="361" spans="1:35" ht="14.25" customHeight="1" x14ac:dyDescent="0.15">
      <c r="A361" s="250"/>
      <c r="B361" s="250"/>
      <c r="C361" s="250"/>
      <c r="D361" s="250"/>
      <c r="E361" s="250"/>
      <c r="F361" s="250"/>
      <c r="G361" s="250"/>
      <c r="H361" s="250"/>
      <c r="I361" s="250"/>
      <c r="J361" s="250"/>
      <c r="K361" s="250"/>
      <c r="L361" s="250"/>
      <c r="M361" s="250"/>
      <c r="N361" s="250"/>
      <c r="O361" s="250"/>
      <c r="P361" s="250"/>
      <c r="Q361" s="250"/>
      <c r="R361" s="250"/>
      <c r="S361" s="250"/>
      <c r="T361" s="250"/>
      <c r="U361" s="250"/>
      <c r="V361" s="250"/>
      <c r="W361" s="250"/>
      <c r="X361" s="250"/>
      <c r="Y361" s="250"/>
      <c r="Z361" s="250"/>
      <c r="AA361" s="250"/>
      <c r="AB361" s="250"/>
      <c r="AC361" s="250"/>
      <c r="AD361" s="250"/>
      <c r="AE361" s="250"/>
      <c r="AF361" s="250"/>
      <c r="AG361" s="250"/>
      <c r="AH361" s="252"/>
      <c r="AI361" s="252"/>
    </row>
    <row r="362" spans="1:35" ht="14.25" customHeight="1" x14ac:dyDescent="0.15">
      <c r="A362" s="250"/>
      <c r="B362" s="250"/>
      <c r="C362" s="250"/>
      <c r="D362" s="250"/>
      <c r="E362" s="250"/>
      <c r="F362" s="250"/>
      <c r="G362" s="250"/>
      <c r="H362" s="250"/>
      <c r="I362" s="250"/>
      <c r="J362" s="250"/>
      <c r="K362" s="250"/>
      <c r="L362" s="250"/>
      <c r="M362" s="250"/>
      <c r="N362" s="250"/>
      <c r="O362" s="250"/>
      <c r="P362" s="250"/>
      <c r="Q362" s="250"/>
      <c r="R362" s="250"/>
      <c r="S362" s="250"/>
      <c r="T362" s="250"/>
      <c r="U362" s="250"/>
      <c r="V362" s="250"/>
      <c r="W362" s="250"/>
      <c r="X362" s="250"/>
      <c r="Y362" s="250"/>
      <c r="Z362" s="250"/>
      <c r="AA362" s="250"/>
      <c r="AB362" s="250"/>
      <c r="AC362" s="250"/>
      <c r="AD362" s="250"/>
      <c r="AE362" s="250"/>
      <c r="AF362" s="250"/>
      <c r="AG362" s="250"/>
      <c r="AH362" s="252"/>
      <c r="AI362" s="252"/>
    </row>
    <row r="363" spans="1:35" ht="14.25" customHeight="1" x14ac:dyDescent="0.15">
      <c r="A363" s="250"/>
      <c r="B363" s="250"/>
      <c r="C363" s="250"/>
      <c r="D363" s="250"/>
      <c r="E363" s="250"/>
      <c r="F363" s="250"/>
      <c r="G363" s="250"/>
      <c r="H363" s="250"/>
      <c r="I363" s="250"/>
      <c r="J363" s="250"/>
      <c r="K363" s="250"/>
      <c r="L363" s="250"/>
      <c r="M363" s="250"/>
      <c r="N363" s="250"/>
      <c r="O363" s="250"/>
      <c r="P363" s="250"/>
      <c r="Q363" s="250"/>
      <c r="R363" s="250"/>
      <c r="S363" s="250"/>
      <c r="T363" s="250"/>
      <c r="U363" s="250"/>
      <c r="V363" s="250"/>
      <c r="W363" s="250"/>
      <c r="X363" s="250"/>
      <c r="Y363" s="250"/>
      <c r="Z363" s="250"/>
      <c r="AA363" s="250"/>
      <c r="AB363" s="250"/>
      <c r="AC363" s="250"/>
      <c r="AD363" s="250"/>
      <c r="AE363" s="250"/>
      <c r="AF363" s="250"/>
      <c r="AG363" s="250"/>
      <c r="AH363" s="252"/>
      <c r="AI363" s="252"/>
    </row>
    <row r="364" spans="1:35" ht="14.25" customHeight="1" x14ac:dyDescent="0.15">
      <c r="A364" s="250"/>
      <c r="B364" s="250"/>
      <c r="C364" s="250"/>
      <c r="D364" s="250"/>
      <c r="E364" s="250"/>
      <c r="F364" s="250"/>
      <c r="G364" s="250"/>
      <c r="H364" s="250"/>
      <c r="I364" s="250"/>
      <c r="J364" s="250"/>
      <c r="K364" s="250"/>
      <c r="L364" s="250"/>
      <c r="M364" s="250"/>
      <c r="N364" s="250"/>
      <c r="O364" s="250"/>
      <c r="P364" s="250"/>
      <c r="Q364" s="250"/>
      <c r="R364" s="250"/>
      <c r="S364" s="250"/>
      <c r="T364" s="250"/>
      <c r="U364" s="250"/>
      <c r="V364" s="250"/>
      <c r="W364" s="250"/>
      <c r="X364" s="250"/>
      <c r="Y364" s="250"/>
      <c r="Z364" s="250"/>
      <c r="AA364" s="250"/>
      <c r="AB364" s="250"/>
      <c r="AC364" s="250"/>
      <c r="AD364" s="250"/>
      <c r="AE364" s="250"/>
      <c r="AF364" s="250"/>
      <c r="AG364" s="250"/>
      <c r="AH364" s="252"/>
      <c r="AI364" s="252"/>
    </row>
    <row r="365" spans="1:35" ht="14.25" customHeight="1" x14ac:dyDescent="0.15">
      <c r="A365" s="250"/>
      <c r="B365" s="250"/>
      <c r="C365" s="250"/>
      <c r="D365" s="250"/>
      <c r="E365" s="250"/>
      <c r="F365" s="250"/>
      <c r="G365" s="250"/>
      <c r="H365" s="250"/>
      <c r="I365" s="250"/>
      <c r="J365" s="250"/>
      <c r="K365" s="250"/>
      <c r="L365" s="250"/>
      <c r="M365" s="250"/>
      <c r="N365" s="250"/>
      <c r="O365" s="250"/>
      <c r="P365" s="250"/>
      <c r="Q365" s="250"/>
      <c r="R365" s="250"/>
      <c r="S365" s="250"/>
      <c r="T365" s="250"/>
      <c r="U365" s="250"/>
      <c r="V365" s="250"/>
      <c r="W365" s="250"/>
      <c r="X365" s="250"/>
      <c r="Y365" s="250"/>
      <c r="Z365" s="250"/>
      <c r="AA365" s="250"/>
      <c r="AB365" s="250"/>
      <c r="AC365" s="250"/>
      <c r="AD365" s="250"/>
      <c r="AE365" s="250"/>
      <c r="AF365" s="250"/>
      <c r="AG365" s="250"/>
      <c r="AH365" s="252"/>
      <c r="AI365" s="252"/>
    </row>
    <row r="366" spans="1:35" ht="14.25" customHeight="1" x14ac:dyDescent="0.15">
      <c r="A366" s="250"/>
      <c r="B366" s="250"/>
      <c r="C366" s="250"/>
      <c r="D366" s="250"/>
      <c r="E366" s="250"/>
      <c r="F366" s="250"/>
      <c r="G366" s="250"/>
      <c r="H366" s="250"/>
      <c r="I366" s="250"/>
      <c r="J366" s="250"/>
      <c r="K366" s="250"/>
      <c r="L366" s="250"/>
      <c r="M366" s="250"/>
      <c r="N366" s="250"/>
      <c r="O366" s="250"/>
      <c r="P366" s="250"/>
      <c r="Q366" s="250"/>
      <c r="R366" s="250"/>
      <c r="S366" s="250"/>
      <c r="T366" s="250"/>
      <c r="U366" s="250"/>
      <c r="V366" s="250"/>
      <c r="W366" s="250"/>
      <c r="X366" s="250"/>
      <c r="Y366" s="250"/>
      <c r="Z366" s="250"/>
      <c r="AA366" s="250"/>
      <c r="AB366" s="250"/>
      <c r="AC366" s="250"/>
      <c r="AD366" s="250"/>
      <c r="AE366" s="250"/>
      <c r="AF366" s="250"/>
      <c r="AG366" s="250"/>
      <c r="AH366" s="252"/>
      <c r="AI366" s="252"/>
    </row>
    <row r="367" spans="1:35" ht="14.25" customHeight="1" x14ac:dyDescent="0.15">
      <c r="A367" s="250"/>
      <c r="B367" s="250"/>
      <c r="C367" s="250"/>
      <c r="D367" s="250"/>
      <c r="E367" s="250"/>
      <c r="F367" s="250"/>
      <c r="G367" s="250"/>
      <c r="H367" s="250"/>
      <c r="I367" s="250"/>
      <c r="J367" s="250"/>
      <c r="K367" s="250"/>
      <c r="L367" s="250"/>
      <c r="M367" s="250"/>
      <c r="N367" s="250"/>
      <c r="O367" s="250"/>
      <c r="P367" s="250"/>
      <c r="Q367" s="250"/>
      <c r="R367" s="250"/>
      <c r="S367" s="250"/>
      <c r="T367" s="250"/>
      <c r="U367" s="250"/>
      <c r="V367" s="250"/>
      <c r="W367" s="250"/>
      <c r="X367" s="250"/>
      <c r="Y367" s="250"/>
      <c r="Z367" s="250"/>
      <c r="AA367" s="250"/>
      <c r="AB367" s="250"/>
      <c r="AC367" s="250"/>
      <c r="AD367" s="250"/>
      <c r="AE367" s="250"/>
      <c r="AF367" s="250"/>
      <c r="AG367" s="250"/>
      <c r="AH367" s="252"/>
      <c r="AI367" s="252"/>
    </row>
    <row r="368" spans="1:35" ht="14.25" customHeight="1" x14ac:dyDescent="0.15">
      <c r="A368" s="250"/>
      <c r="B368" s="250"/>
      <c r="C368" s="250"/>
      <c r="D368" s="250"/>
      <c r="E368" s="250"/>
      <c r="F368" s="250"/>
      <c r="G368" s="250"/>
      <c r="H368" s="250"/>
      <c r="I368" s="250"/>
      <c r="J368" s="250"/>
      <c r="K368" s="250"/>
      <c r="L368" s="250"/>
      <c r="M368" s="250"/>
      <c r="N368" s="250"/>
      <c r="O368" s="250"/>
      <c r="P368" s="250"/>
      <c r="Q368" s="250"/>
      <c r="R368" s="250"/>
      <c r="S368" s="250"/>
      <c r="T368" s="250"/>
      <c r="U368" s="250"/>
      <c r="V368" s="250"/>
      <c r="W368" s="250"/>
      <c r="X368" s="250"/>
      <c r="Y368" s="250"/>
      <c r="Z368" s="250"/>
      <c r="AA368" s="250"/>
      <c r="AB368" s="250"/>
      <c r="AC368" s="250"/>
      <c r="AD368" s="250"/>
      <c r="AE368" s="250"/>
      <c r="AF368" s="250"/>
      <c r="AG368" s="250"/>
      <c r="AH368" s="252"/>
      <c r="AI368" s="252"/>
    </row>
    <row r="369" spans="1:35" ht="14.25" customHeight="1" x14ac:dyDescent="0.15">
      <c r="A369" s="250"/>
      <c r="B369" s="250"/>
      <c r="C369" s="250"/>
      <c r="D369" s="250"/>
      <c r="E369" s="250"/>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2"/>
      <c r="AI369" s="252"/>
    </row>
    <row r="370" spans="1:35" ht="14.25" customHeight="1" x14ac:dyDescent="0.15">
      <c r="A370" s="250"/>
      <c r="B370" s="250"/>
      <c r="C370" s="250"/>
      <c r="D370" s="250"/>
      <c r="E370" s="250"/>
      <c r="F370" s="250"/>
      <c r="G370" s="250"/>
      <c r="H370" s="250"/>
      <c r="I370" s="250"/>
      <c r="J370" s="250"/>
      <c r="K370" s="250"/>
      <c r="L370" s="250"/>
      <c r="M370" s="250"/>
      <c r="N370" s="250"/>
      <c r="O370" s="250"/>
      <c r="P370" s="250"/>
      <c r="Q370" s="250"/>
      <c r="R370" s="250"/>
      <c r="S370" s="250"/>
      <c r="T370" s="250"/>
      <c r="U370" s="250"/>
      <c r="V370" s="250"/>
      <c r="W370" s="250"/>
      <c r="X370" s="250"/>
      <c r="Y370" s="250"/>
      <c r="Z370" s="250"/>
      <c r="AA370" s="250"/>
      <c r="AB370" s="250"/>
      <c r="AC370" s="250"/>
      <c r="AD370" s="250"/>
      <c r="AE370" s="250"/>
      <c r="AF370" s="250"/>
      <c r="AG370" s="250"/>
      <c r="AH370" s="252"/>
      <c r="AI370" s="252"/>
    </row>
    <row r="371" spans="1:35" ht="14.25" customHeight="1" x14ac:dyDescent="0.15">
      <c r="A371" s="250"/>
      <c r="B371" s="250"/>
      <c r="C371" s="250"/>
      <c r="D371" s="250"/>
      <c r="E371" s="250"/>
      <c r="F371" s="250"/>
      <c r="G371" s="250"/>
      <c r="H371" s="250"/>
      <c r="I371" s="250"/>
      <c r="J371" s="250"/>
      <c r="K371" s="250"/>
      <c r="L371" s="250"/>
      <c r="M371" s="250"/>
      <c r="N371" s="250"/>
      <c r="O371" s="250"/>
      <c r="P371" s="250"/>
      <c r="Q371" s="250"/>
      <c r="R371" s="250"/>
      <c r="S371" s="250"/>
      <c r="T371" s="250"/>
      <c r="U371" s="250"/>
      <c r="V371" s="250"/>
      <c r="W371" s="250"/>
      <c r="X371" s="250"/>
      <c r="Y371" s="250"/>
      <c r="Z371" s="250"/>
      <c r="AA371" s="250"/>
      <c r="AB371" s="250"/>
      <c r="AC371" s="250"/>
      <c r="AD371" s="250"/>
      <c r="AE371" s="250"/>
      <c r="AF371" s="250"/>
      <c r="AG371" s="250"/>
      <c r="AH371" s="252"/>
      <c r="AI371" s="252"/>
    </row>
    <row r="372" spans="1:35" ht="14.25" customHeight="1" x14ac:dyDescent="0.15">
      <c r="A372" s="250"/>
      <c r="B372" s="250"/>
      <c r="C372" s="250"/>
      <c r="D372" s="250"/>
      <c r="E372" s="250"/>
      <c r="F372" s="250"/>
      <c r="G372" s="250"/>
      <c r="H372" s="250"/>
      <c r="I372" s="250"/>
      <c r="J372" s="250"/>
      <c r="K372" s="250"/>
      <c r="L372" s="250"/>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2"/>
      <c r="AI372" s="252"/>
    </row>
    <row r="373" spans="1:35" ht="14.25" customHeight="1" x14ac:dyDescent="0.15">
      <c r="A373" s="250"/>
      <c r="B373" s="250"/>
      <c r="C373" s="250"/>
      <c r="D373" s="250"/>
      <c r="E373" s="250"/>
      <c r="F373" s="250"/>
      <c r="G373" s="250"/>
      <c r="H373" s="250"/>
      <c r="I373" s="250"/>
      <c r="J373" s="250"/>
      <c r="K373" s="250"/>
      <c r="L373" s="250"/>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2"/>
      <c r="AI373" s="252"/>
    </row>
    <row r="374" spans="1:35" ht="14.25" customHeight="1" x14ac:dyDescent="0.15">
      <c r="A374" s="250"/>
      <c r="B374" s="250"/>
      <c r="C374" s="250"/>
      <c r="D374" s="250"/>
      <c r="E374" s="250"/>
      <c r="F374" s="250"/>
      <c r="G374" s="250"/>
      <c r="H374" s="250"/>
      <c r="I374" s="250"/>
      <c r="J374" s="250"/>
      <c r="K374" s="250"/>
      <c r="L374" s="250"/>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2"/>
      <c r="AI374" s="252"/>
    </row>
    <row r="375" spans="1:35" ht="14.25" customHeight="1" x14ac:dyDescent="0.15">
      <c r="A375" s="250"/>
      <c r="B375" s="250"/>
      <c r="C375" s="250"/>
      <c r="D375" s="250"/>
      <c r="E375" s="250"/>
      <c r="F375" s="250"/>
      <c r="G375" s="250"/>
      <c r="H375" s="250"/>
      <c r="I375" s="250"/>
      <c r="J375" s="250"/>
      <c r="K375" s="250"/>
      <c r="L375" s="250"/>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2"/>
      <c r="AI375" s="252"/>
    </row>
    <row r="376" spans="1:35" ht="14.25" customHeight="1" x14ac:dyDescent="0.15">
      <c r="A376" s="250"/>
      <c r="B376" s="250"/>
      <c r="C376" s="250"/>
      <c r="D376" s="250"/>
      <c r="E376" s="250"/>
      <c r="F376" s="250"/>
      <c r="G376" s="250"/>
      <c r="H376" s="250"/>
      <c r="I376" s="250"/>
      <c r="J376" s="250"/>
      <c r="K376" s="250"/>
      <c r="L376" s="250"/>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2"/>
      <c r="AI376" s="252"/>
    </row>
    <row r="377" spans="1:35" ht="14.25" customHeight="1" x14ac:dyDescent="0.15">
      <c r="A377" s="250"/>
      <c r="B377" s="250"/>
      <c r="C377" s="250"/>
      <c r="D377" s="250"/>
      <c r="E377" s="250"/>
      <c r="F377" s="250"/>
      <c r="G377" s="250"/>
      <c r="H377" s="250"/>
      <c r="I377" s="250"/>
      <c r="J377" s="250"/>
      <c r="K377" s="250"/>
      <c r="L377" s="25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2"/>
      <c r="AI377" s="252"/>
    </row>
    <row r="378" spans="1:35" ht="14.25" customHeight="1" x14ac:dyDescent="0.15">
      <c r="A378" s="250"/>
      <c r="B378" s="250"/>
      <c r="C378" s="250"/>
      <c r="D378" s="250"/>
      <c r="E378" s="250"/>
      <c r="F378" s="250"/>
      <c r="G378" s="250"/>
      <c r="H378" s="250"/>
      <c r="I378" s="250"/>
      <c r="J378" s="250"/>
      <c r="K378" s="250"/>
      <c r="L378" s="250"/>
      <c r="M378" s="250"/>
      <c r="N378" s="250"/>
      <c r="O378" s="250"/>
      <c r="P378" s="250"/>
      <c r="Q378" s="250"/>
      <c r="R378" s="250"/>
      <c r="S378" s="250"/>
      <c r="T378" s="250"/>
      <c r="U378" s="250"/>
      <c r="V378" s="250"/>
      <c r="W378" s="250"/>
      <c r="X378" s="250"/>
      <c r="Y378" s="250"/>
      <c r="Z378" s="250"/>
      <c r="AA378" s="250"/>
      <c r="AB378" s="250"/>
      <c r="AC378" s="250"/>
      <c r="AD378" s="250"/>
      <c r="AE378" s="250"/>
      <c r="AF378" s="250"/>
      <c r="AG378" s="250"/>
      <c r="AH378" s="252"/>
      <c r="AI378" s="252"/>
    </row>
    <row r="379" spans="1:35" ht="14.25" customHeight="1" x14ac:dyDescent="0.15">
      <c r="A379" s="250"/>
      <c r="B379" s="250"/>
      <c r="C379" s="250"/>
      <c r="D379" s="250"/>
      <c r="E379" s="250"/>
      <c r="F379" s="250"/>
      <c r="G379" s="250"/>
      <c r="H379" s="250"/>
      <c r="I379" s="250"/>
      <c r="J379" s="250"/>
      <c r="K379" s="250"/>
      <c r="L379" s="250"/>
      <c r="M379" s="250"/>
      <c r="N379" s="250"/>
      <c r="O379" s="250"/>
      <c r="P379" s="250"/>
      <c r="Q379" s="250"/>
      <c r="R379" s="250"/>
      <c r="S379" s="250"/>
      <c r="T379" s="250"/>
      <c r="U379" s="250"/>
      <c r="V379" s="250"/>
      <c r="W379" s="250"/>
      <c r="X379" s="250"/>
      <c r="Y379" s="250"/>
      <c r="Z379" s="250"/>
      <c r="AA379" s="250"/>
      <c r="AB379" s="250"/>
      <c r="AC379" s="250"/>
      <c r="AD379" s="250"/>
      <c r="AE379" s="250"/>
      <c r="AF379" s="250"/>
      <c r="AG379" s="250"/>
      <c r="AH379" s="252"/>
      <c r="AI379" s="252"/>
    </row>
    <row r="380" spans="1:35" ht="14.25" customHeight="1" x14ac:dyDescent="0.15">
      <c r="A380" s="250"/>
      <c r="B380" s="250"/>
      <c r="C380" s="250"/>
      <c r="D380" s="250"/>
      <c r="E380" s="250"/>
      <c r="F380" s="250"/>
      <c r="G380" s="250"/>
      <c r="H380" s="250"/>
      <c r="I380" s="250"/>
      <c r="J380" s="250"/>
      <c r="K380" s="250"/>
      <c r="L380" s="250"/>
      <c r="M380" s="250"/>
      <c r="N380" s="250"/>
      <c r="O380" s="250"/>
      <c r="P380" s="250"/>
      <c r="Q380" s="250"/>
      <c r="R380" s="250"/>
      <c r="S380" s="250"/>
      <c r="T380" s="250"/>
      <c r="U380" s="250"/>
      <c r="V380" s="250"/>
      <c r="W380" s="250"/>
      <c r="X380" s="250"/>
      <c r="Y380" s="250"/>
      <c r="Z380" s="250"/>
      <c r="AA380" s="250"/>
      <c r="AB380" s="250"/>
      <c r="AC380" s="250"/>
      <c r="AD380" s="250"/>
      <c r="AE380" s="250"/>
      <c r="AF380" s="250"/>
      <c r="AG380" s="250"/>
      <c r="AH380" s="252"/>
      <c r="AI380" s="252"/>
    </row>
    <row r="381" spans="1:35" ht="14.25" customHeight="1" x14ac:dyDescent="0.15">
      <c r="A381" s="250"/>
      <c r="B381" s="250"/>
      <c r="C381" s="250"/>
      <c r="D381" s="250"/>
      <c r="E381" s="250"/>
      <c r="F381" s="250"/>
      <c r="G381" s="250"/>
      <c r="H381" s="250"/>
      <c r="I381" s="250"/>
      <c r="J381" s="250"/>
      <c r="K381" s="250"/>
      <c r="L381" s="250"/>
      <c r="M381" s="250"/>
      <c r="N381" s="250"/>
      <c r="O381" s="250"/>
      <c r="P381" s="250"/>
      <c r="Q381" s="250"/>
      <c r="R381" s="250"/>
      <c r="S381" s="250"/>
      <c r="T381" s="250"/>
      <c r="U381" s="250"/>
      <c r="V381" s="250"/>
      <c r="W381" s="250"/>
      <c r="X381" s="250"/>
      <c r="Y381" s="250"/>
      <c r="Z381" s="250"/>
      <c r="AA381" s="250"/>
      <c r="AB381" s="250"/>
      <c r="AC381" s="250"/>
      <c r="AD381" s="250"/>
      <c r="AE381" s="250"/>
      <c r="AF381" s="250"/>
      <c r="AG381" s="250"/>
      <c r="AH381" s="252"/>
      <c r="AI381" s="252"/>
    </row>
    <row r="382" spans="1:35" ht="14.25" customHeight="1" x14ac:dyDescent="0.15">
      <c r="A382" s="250"/>
      <c r="B382" s="250"/>
      <c r="C382" s="250"/>
      <c r="D382" s="250"/>
      <c r="E382" s="250"/>
      <c r="F382" s="250"/>
      <c r="G382" s="250"/>
      <c r="H382" s="250"/>
      <c r="I382" s="250"/>
      <c r="J382" s="250"/>
      <c r="K382" s="250"/>
      <c r="L382" s="250"/>
      <c r="M382" s="250"/>
      <c r="N382" s="250"/>
      <c r="O382" s="250"/>
      <c r="P382" s="250"/>
      <c r="Q382" s="250"/>
      <c r="R382" s="250"/>
      <c r="S382" s="250"/>
      <c r="T382" s="250"/>
      <c r="U382" s="250"/>
      <c r="V382" s="250"/>
      <c r="W382" s="250"/>
      <c r="X382" s="250"/>
      <c r="Y382" s="250"/>
      <c r="Z382" s="250"/>
      <c r="AA382" s="250"/>
      <c r="AB382" s="250"/>
      <c r="AC382" s="250"/>
      <c r="AD382" s="250"/>
      <c r="AE382" s="250"/>
      <c r="AF382" s="250"/>
      <c r="AG382" s="250"/>
      <c r="AH382" s="252"/>
      <c r="AI382" s="252"/>
    </row>
    <row r="383" spans="1:35" ht="14.25" customHeight="1" x14ac:dyDescent="0.15">
      <c r="A383" s="250"/>
      <c r="B383" s="250"/>
      <c r="C383" s="250"/>
      <c r="D383" s="250"/>
      <c r="E383" s="250"/>
      <c r="F383" s="250"/>
      <c r="G383" s="250"/>
      <c r="H383" s="250"/>
      <c r="I383" s="250"/>
      <c r="J383" s="250"/>
      <c r="K383" s="250"/>
      <c r="L383" s="250"/>
      <c r="M383" s="250"/>
      <c r="N383" s="250"/>
      <c r="O383" s="250"/>
      <c r="P383" s="250"/>
      <c r="Q383" s="250"/>
      <c r="R383" s="250"/>
      <c r="S383" s="250"/>
      <c r="T383" s="250"/>
      <c r="U383" s="250"/>
      <c r="V383" s="250"/>
      <c r="W383" s="250"/>
      <c r="X383" s="250"/>
      <c r="Y383" s="250"/>
      <c r="Z383" s="250"/>
      <c r="AA383" s="250"/>
      <c r="AB383" s="250"/>
      <c r="AC383" s="250"/>
      <c r="AD383" s="250"/>
      <c r="AE383" s="250"/>
      <c r="AF383" s="250"/>
      <c r="AG383" s="250"/>
      <c r="AH383" s="252"/>
      <c r="AI383" s="252"/>
    </row>
    <row r="384" spans="1:35" ht="14.25" customHeight="1" x14ac:dyDescent="0.15">
      <c r="A384" s="250"/>
      <c r="B384" s="250"/>
      <c r="C384" s="250"/>
      <c r="D384" s="250"/>
      <c r="E384" s="250"/>
      <c r="F384" s="250"/>
      <c r="G384" s="250"/>
      <c r="H384" s="250"/>
      <c r="I384" s="250"/>
      <c r="J384" s="250"/>
      <c r="K384" s="250"/>
      <c r="L384" s="250"/>
      <c r="M384" s="250"/>
      <c r="N384" s="250"/>
      <c r="O384" s="250"/>
      <c r="P384" s="250"/>
      <c r="Q384" s="250"/>
      <c r="R384" s="250"/>
      <c r="S384" s="250"/>
      <c r="T384" s="250"/>
      <c r="U384" s="250"/>
      <c r="V384" s="250"/>
      <c r="W384" s="250"/>
      <c r="X384" s="250"/>
      <c r="Y384" s="250"/>
      <c r="Z384" s="250"/>
      <c r="AA384" s="250"/>
      <c r="AB384" s="250"/>
      <c r="AC384" s="250"/>
      <c r="AD384" s="250"/>
      <c r="AE384" s="250"/>
      <c r="AF384" s="250"/>
      <c r="AG384" s="250"/>
      <c r="AH384" s="252"/>
      <c r="AI384" s="252"/>
    </row>
    <row r="385" spans="1:35" ht="14.25" customHeight="1" x14ac:dyDescent="0.15">
      <c r="A385" s="250"/>
      <c r="B385" s="250"/>
      <c r="C385" s="250"/>
      <c r="D385" s="250"/>
      <c r="E385" s="250"/>
      <c r="F385" s="250"/>
      <c r="G385" s="250"/>
      <c r="H385" s="250"/>
      <c r="I385" s="250"/>
      <c r="J385" s="250"/>
      <c r="K385" s="250"/>
      <c r="L385" s="250"/>
      <c r="M385" s="250"/>
      <c r="N385" s="250"/>
      <c r="O385" s="250"/>
      <c r="P385" s="250"/>
      <c r="Q385" s="250"/>
      <c r="R385" s="250"/>
      <c r="S385" s="250"/>
      <c r="T385" s="250"/>
      <c r="U385" s="250"/>
      <c r="V385" s="250"/>
      <c r="W385" s="250"/>
      <c r="X385" s="250"/>
      <c r="Y385" s="250"/>
      <c r="Z385" s="250"/>
      <c r="AA385" s="250"/>
      <c r="AB385" s="250"/>
      <c r="AC385" s="250"/>
      <c r="AD385" s="250"/>
      <c r="AE385" s="250"/>
      <c r="AF385" s="250"/>
      <c r="AG385" s="250"/>
      <c r="AH385" s="252"/>
      <c r="AI385" s="252"/>
    </row>
    <row r="386" spans="1:35" ht="14.25" customHeight="1" x14ac:dyDescent="0.15">
      <c r="A386" s="250"/>
      <c r="B386" s="250"/>
      <c r="C386" s="250"/>
      <c r="D386" s="250"/>
      <c r="E386" s="250"/>
      <c r="F386" s="250"/>
      <c r="G386" s="250"/>
      <c r="H386" s="250"/>
      <c r="I386" s="250"/>
      <c r="J386" s="250"/>
      <c r="K386" s="250"/>
      <c r="L386" s="250"/>
      <c r="M386" s="250"/>
      <c r="N386" s="250"/>
      <c r="O386" s="250"/>
      <c r="P386" s="250"/>
      <c r="Q386" s="250"/>
      <c r="R386" s="250"/>
      <c r="S386" s="250"/>
      <c r="T386" s="250"/>
      <c r="U386" s="250"/>
      <c r="V386" s="250"/>
      <c r="W386" s="250"/>
      <c r="X386" s="250"/>
      <c r="Y386" s="250"/>
      <c r="Z386" s="250"/>
      <c r="AA386" s="250"/>
      <c r="AB386" s="250"/>
      <c r="AC386" s="250"/>
      <c r="AD386" s="250"/>
      <c r="AE386" s="250"/>
      <c r="AF386" s="250"/>
      <c r="AG386" s="250"/>
      <c r="AH386" s="252"/>
      <c r="AI386" s="252"/>
    </row>
    <row r="387" spans="1:35" ht="14.25" customHeight="1" x14ac:dyDescent="0.15">
      <c r="A387" s="250"/>
      <c r="B387" s="250"/>
      <c r="C387" s="250"/>
      <c r="D387" s="250"/>
      <c r="E387" s="250"/>
      <c r="F387" s="250"/>
      <c r="G387" s="250"/>
      <c r="H387" s="250"/>
      <c r="I387" s="250"/>
      <c r="J387" s="250"/>
      <c r="K387" s="250"/>
      <c r="L387" s="250"/>
      <c r="M387" s="250"/>
      <c r="N387" s="250"/>
      <c r="O387" s="250"/>
      <c r="P387" s="250"/>
      <c r="Q387" s="250"/>
      <c r="R387" s="250"/>
      <c r="S387" s="250"/>
      <c r="T387" s="250"/>
      <c r="U387" s="250"/>
      <c r="V387" s="250"/>
      <c r="W387" s="250"/>
      <c r="X387" s="250"/>
      <c r="Y387" s="250"/>
      <c r="Z387" s="250"/>
      <c r="AA387" s="250"/>
      <c r="AB387" s="250"/>
      <c r="AC387" s="250"/>
      <c r="AD387" s="250"/>
      <c r="AE387" s="250"/>
      <c r="AF387" s="250"/>
      <c r="AG387" s="250"/>
      <c r="AH387" s="252"/>
      <c r="AI387" s="252"/>
    </row>
    <row r="388" spans="1:35" ht="14.25" customHeight="1" x14ac:dyDescent="0.15">
      <c r="A388" s="250"/>
      <c r="B388" s="250"/>
      <c r="C388" s="250"/>
      <c r="D388" s="250"/>
      <c r="E388" s="250"/>
      <c r="F388" s="250"/>
      <c r="G388" s="250"/>
      <c r="H388" s="250"/>
      <c r="I388" s="250"/>
      <c r="J388" s="250"/>
      <c r="K388" s="250"/>
      <c r="L388" s="250"/>
      <c r="M388" s="250"/>
      <c r="N388" s="250"/>
      <c r="O388" s="250"/>
      <c r="P388" s="250"/>
      <c r="Q388" s="250"/>
      <c r="R388" s="250"/>
      <c r="S388" s="250"/>
      <c r="T388" s="250"/>
      <c r="U388" s="250"/>
      <c r="V388" s="250"/>
      <c r="W388" s="250"/>
      <c r="X388" s="250"/>
      <c r="Y388" s="250"/>
      <c r="Z388" s="250"/>
      <c r="AA388" s="250"/>
      <c r="AB388" s="250"/>
      <c r="AC388" s="250"/>
      <c r="AD388" s="250"/>
      <c r="AE388" s="250"/>
      <c r="AF388" s="250"/>
      <c r="AG388" s="250"/>
      <c r="AH388" s="252"/>
      <c r="AI388" s="252"/>
    </row>
    <row r="389" spans="1:35" ht="14.25" customHeight="1" x14ac:dyDescent="0.15">
      <c r="A389" s="250"/>
      <c r="B389" s="250"/>
      <c r="C389" s="250"/>
      <c r="D389" s="250"/>
      <c r="E389" s="250"/>
      <c r="F389" s="250"/>
      <c r="G389" s="250"/>
      <c r="H389" s="250"/>
      <c r="I389" s="250"/>
      <c r="J389" s="250"/>
      <c r="K389" s="250"/>
      <c r="L389" s="250"/>
      <c r="M389" s="250"/>
      <c r="N389" s="250"/>
      <c r="O389" s="250"/>
      <c r="P389" s="250"/>
      <c r="Q389" s="250"/>
      <c r="R389" s="250"/>
      <c r="S389" s="250"/>
      <c r="T389" s="250"/>
      <c r="U389" s="250"/>
      <c r="V389" s="250"/>
      <c r="W389" s="250"/>
      <c r="X389" s="250"/>
      <c r="Y389" s="250"/>
      <c r="Z389" s="250"/>
      <c r="AA389" s="250"/>
      <c r="AB389" s="250"/>
      <c r="AC389" s="250"/>
      <c r="AD389" s="250"/>
      <c r="AE389" s="250"/>
      <c r="AF389" s="250"/>
      <c r="AG389" s="250"/>
      <c r="AH389" s="252"/>
      <c r="AI389" s="252"/>
    </row>
    <row r="390" spans="1:35" ht="14.25" customHeight="1" x14ac:dyDescent="0.15">
      <c r="A390" s="250"/>
      <c r="B390" s="250"/>
      <c r="C390" s="250"/>
      <c r="D390" s="250"/>
      <c r="E390" s="250"/>
      <c r="F390" s="250"/>
      <c r="G390" s="250"/>
      <c r="H390" s="250"/>
      <c r="I390" s="250"/>
      <c r="J390" s="250"/>
      <c r="K390" s="250"/>
      <c r="L390" s="250"/>
      <c r="M390" s="250"/>
      <c r="N390" s="250"/>
      <c r="O390" s="250"/>
      <c r="P390" s="250"/>
      <c r="Q390" s="250"/>
      <c r="R390" s="250"/>
      <c r="S390" s="250"/>
      <c r="T390" s="250"/>
      <c r="U390" s="250"/>
      <c r="V390" s="250"/>
      <c r="W390" s="250"/>
      <c r="X390" s="250"/>
      <c r="Y390" s="250"/>
      <c r="Z390" s="250"/>
      <c r="AA390" s="250"/>
      <c r="AB390" s="250"/>
      <c r="AC390" s="250"/>
      <c r="AD390" s="250"/>
      <c r="AE390" s="250"/>
      <c r="AF390" s="250"/>
      <c r="AG390" s="250"/>
      <c r="AH390" s="252"/>
      <c r="AI390" s="252"/>
    </row>
    <row r="391" spans="1:35" ht="14.25" customHeight="1" x14ac:dyDescent="0.15">
      <c r="A391" s="250"/>
      <c r="B391" s="250"/>
      <c r="C391" s="250"/>
      <c r="D391" s="250"/>
      <c r="E391" s="250"/>
      <c r="F391" s="250"/>
      <c r="G391" s="250"/>
      <c r="H391" s="250"/>
      <c r="I391" s="250"/>
      <c r="J391" s="250"/>
      <c r="K391" s="250"/>
      <c r="L391" s="250"/>
      <c r="M391" s="250"/>
      <c r="N391" s="250"/>
      <c r="O391" s="250"/>
      <c r="P391" s="250"/>
      <c r="Q391" s="250"/>
      <c r="R391" s="250"/>
      <c r="S391" s="250"/>
      <c r="T391" s="250"/>
      <c r="U391" s="250"/>
      <c r="V391" s="250"/>
      <c r="W391" s="250"/>
      <c r="X391" s="250"/>
      <c r="Y391" s="250"/>
      <c r="Z391" s="250"/>
      <c r="AA391" s="250"/>
      <c r="AB391" s="250"/>
      <c r="AC391" s="250"/>
      <c r="AD391" s="250"/>
      <c r="AE391" s="250"/>
      <c r="AF391" s="250"/>
      <c r="AG391" s="250"/>
      <c r="AH391" s="252"/>
      <c r="AI391" s="252"/>
    </row>
    <row r="392" spans="1:35" ht="14.25" customHeight="1" x14ac:dyDescent="0.15">
      <c r="A392" s="250"/>
      <c r="B392" s="250"/>
      <c r="C392" s="250"/>
      <c r="D392" s="250"/>
      <c r="E392" s="250"/>
      <c r="F392" s="250"/>
      <c r="G392" s="250"/>
      <c r="H392" s="250"/>
      <c r="I392" s="250"/>
      <c r="J392" s="250"/>
      <c r="K392" s="250"/>
      <c r="L392" s="250"/>
      <c r="M392" s="250"/>
      <c r="N392" s="250"/>
      <c r="O392" s="250"/>
      <c r="P392" s="250"/>
      <c r="Q392" s="250"/>
      <c r="R392" s="250"/>
      <c r="S392" s="250"/>
      <c r="T392" s="250"/>
      <c r="U392" s="250"/>
      <c r="V392" s="250"/>
      <c r="W392" s="250"/>
      <c r="X392" s="250"/>
      <c r="Y392" s="250"/>
      <c r="Z392" s="250"/>
      <c r="AA392" s="250"/>
      <c r="AB392" s="250"/>
      <c r="AC392" s="250"/>
      <c r="AD392" s="250"/>
      <c r="AE392" s="250"/>
      <c r="AF392" s="250"/>
      <c r="AG392" s="250"/>
      <c r="AH392" s="252"/>
      <c r="AI392" s="252"/>
    </row>
    <row r="393" spans="1:35" ht="14.25" customHeight="1" x14ac:dyDescent="0.15">
      <c r="A393" s="250"/>
      <c r="B393" s="250"/>
      <c r="C393" s="250"/>
      <c r="D393" s="250"/>
      <c r="E393" s="250"/>
      <c r="F393" s="250"/>
      <c r="G393" s="250"/>
      <c r="H393" s="250"/>
      <c r="I393" s="250"/>
      <c r="J393" s="250"/>
      <c r="K393" s="250"/>
      <c r="L393" s="250"/>
      <c r="M393" s="250"/>
      <c r="N393" s="250"/>
      <c r="O393" s="250"/>
      <c r="P393" s="250"/>
      <c r="Q393" s="250"/>
      <c r="R393" s="250"/>
      <c r="S393" s="250"/>
      <c r="T393" s="250"/>
      <c r="U393" s="250"/>
      <c r="V393" s="250"/>
      <c r="W393" s="250"/>
      <c r="X393" s="250"/>
      <c r="Y393" s="250"/>
      <c r="Z393" s="250"/>
      <c r="AA393" s="250"/>
      <c r="AB393" s="250"/>
      <c r="AC393" s="250"/>
      <c r="AD393" s="250"/>
      <c r="AE393" s="250"/>
      <c r="AF393" s="250"/>
      <c r="AG393" s="250"/>
      <c r="AH393" s="252"/>
      <c r="AI393" s="252"/>
    </row>
    <row r="394" spans="1:35" ht="14.25" customHeight="1" x14ac:dyDescent="0.15">
      <c r="A394" s="250"/>
      <c r="B394" s="250"/>
      <c r="C394" s="250"/>
      <c r="D394" s="250"/>
      <c r="E394" s="250"/>
      <c r="F394" s="250"/>
      <c r="G394" s="250"/>
      <c r="H394" s="250"/>
      <c r="I394" s="250"/>
      <c r="J394" s="250"/>
      <c r="K394" s="250"/>
      <c r="L394" s="250"/>
      <c r="M394" s="250"/>
      <c r="N394" s="250"/>
      <c r="O394" s="250"/>
      <c r="P394" s="250"/>
      <c r="Q394" s="250"/>
      <c r="R394" s="250"/>
      <c r="S394" s="250"/>
      <c r="T394" s="250"/>
      <c r="U394" s="250"/>
      <c r="V394" s="250"/>
      <c r="W394" s="250"/>
      <c r="X394" s="250"/>
      <c r="Y394" s="250"/>
      <c r="Z394" s="250"/>
      <c r="AA394" s="250"/>
      <c r="AB394" s="250"/>
      <c r="AC394" s="250"/>
      <c r="AD394" s="250"/>
      <c r="AE394" s="250"/>
      <c r="AF394" s="250"/>
      <c r="AG394" s="250"/>
      <c r="AH394" s="252"/>
      <c r="AI394" s="252"/>
    </row>
    <row r="395" spans="1:35" ht="14.25" customHeight="1" x14ac:dyDescent="0.15">
      <c r="A395" s="250"/>
      <c r="B395" s="250"/>
      <c r="C395" s="250"/>
      <c r="D395" s="250"/>
      <c r="E395" s="250"/>
      <c r="F395" s="250"/>
      <c r="G395" s="250"/>
      <c r="H395" s="250"/>
      <c r="I395" s="250"/>
      <c r="J395" s="250"/>
      <c r="K395" s="250"/>
      <c r="L395" s="250"/>
      <c r="M395" s="250"/>
      <c r="N395" s="250"/>
      <c r="O395" s="250"/>
      <c r="P395" s="250"/>
      <c r="Q395" s="250"/>
      <c r="R395" s="250"/>
      <c r="S395" s="250"/>
      <c r="T395" s="250"/>
      <c r="U395" s="250"/>
      <c r="V395" s="250"/>
      <c r="W395" s="250"/>
      <c r="X395" s="250"/>
      <c r="Y395" s="250"/>
      <c r="Z395" s="250"/>
      <c r="AA395" s="250"/>
      <c r="AB395" s="250"/>
      <c r="AC395" s="250"/>
      <c r="AD395" s="250"/>
      <c r="AE395" s="250"/>
      <c r="AF395" s="250"/>
      <c r="AG395" s="250"/>
      <c r="AH395" s="252"/>
      <c r="AI395" s="252"/>
    </row>
    <row r="396" spans="1:35" ht="14.25" customHeight="1" x14ac:dyDescent="0.15">
      <c r="A396" s="250"/>
      <c r="B396" s="250"/>
      <c r="C396" s="250"/>
      <c r="D396" s="250"/>
      <c r="E396" s="250"/>
      <c r="F396" s="250"/>
      <c r="G396" s="250"/>
      <c r="H396" s="250"/>
      <c r="I396" s="250"/>
      <c r="J396" s="250"/>
      <c r="K396" s="250"/>
      <c r="L396" s="250"/>
      <c r="M396" s="250"/>
      <c r="N396" s="250"/>
      <c r="O396" s="250"/>
      <c r="P396" s="250"/>
      <c r="Q396" s="250"/>
      <c r="R396" s="250"/>
      <c r="S396" s="250"/>
      <c r="T396" s="250"/>
      <c r="U396" s="250"/>
      <c r="V396" s="250"/>
      <c r="W396" s="250"/>
      <c r="X396" s="250"/>
      <c r="Y396" s="250"/>
      <c r="Z396" s="250"/>
      <c r="AA396" s="250"/>
      <c r="AB396" s="250"/>
      <c r="AC396" s="250"/>
      <c r="AD396" s="250"/>
      <c r="AE396" s="250"/>
      <c r="AF396" s="250"/>
      <c r="AG396" s="250"/>
      <c r="AH396" s="252"/>
      <c r="AI396" s="252"/>
    </row>
    <row r="397" spans="1:35" ht="14.25" customHeight="1" x14ac:dyDescent="0.15">
      <c r="A397" s="250"/>
      <c r="B397" s="250"/>
      <c r="C397" s="250"/>
      <c r="D397" s="250"/>
      <c r="E397" s="250"/>
      <c r="F397" s="250"/>
      <c r="G397" s="250"/>
      <c r="H397" s="250"/>
      <c r="I397" s="250"/>
      <c r="J397" s="250"/>
      <c r="K397" s="250"/>
      <c r="L397" s="250"/>
      <c r="M397" s="250"/>
      <c r="N397" s="250"/>
      <c r="O397" s="250"/>
      <c r="P397" s="250"/>
      <c r="Q397" s="250"/>
      <c r="R397" s="250"/>
      <c r="S397" s="250"/>
      <c r="T397" s="250"/>
      <c r="U397" s="250"/>
      <c r="V397" s="250"/>
      <c r="W397" s="250"/>
      <c r="X397" s="250"/>
      <c r="Y397" s="250"/>
      <c r="Z397" s="250"/>
      <c r="AA397" s="250"/>
      <c r="AB397" s="250"/>
      <c r="AC397" s="250"/>
      <c r="AD397" s="250"/>
      <c r="AE397" s="250"/>
      <c r="AF397" s="250"/>
      <c r="AG397" s="250"/>
      <c r="AH397" s="252"/>
      <c r="AI397" s="252"/>
    </row>
    <row r="398" spans="1:35" ht="14.25" customHeight="1" x14ac:dyDescent="0.15">
      <c r="A398" s="250"/>
      <c r="B398" s="250"/>
      <c r="C398" s="250"/>
      <c r="D398" s="250"/>
      <c r="E398" s="250"/>
      <c r="F398" s="250"/>
      <c r="G398" s="250"/>
      <c r="H398" s="250"/>
      <c r="I398" s="250"/>
      <c r="J398" s="250"/>
      <c r="K398" s="250"/>
      <c r="L398" s="250"/>
      <c r="M398" s="250"/>
      <c r="N398" s="250"/>
      <c r="O398" s="250"/>
      <c r="P398" s="250"/>
      <c r="Q398" s="250"/>
      <c r="R398" s="250"/>
      <c r="S398" s="250"/>
      <c r="T398" s="250"/>
      <c r="U398" s="250"/>
      <c r="V398" s="250"/>
      <c r="W398" s="250"/>
      <c r="X398" s="250"/>
      <c r="Y398" s="250"/>
      <c r="Z398" s="250"/>
      <c r="AA398" s="250"/>
      <c r="AB398" s="250"/>
      <c r="AC398" s="250"/>
      <c r="AD398" s="250"/>
      <c r="AE398" s="250"/>
      <c r="AF398" s="250"/>
      <c r="AG398" s="250"/>
      <c r="AH398" s="252"/>
      <c r="AI398" s="252"/>
    </row>
    <row r="399" spans="1:35" ht="14.25" customHeight="1" x14ac:dyDescent="0.15">
      <c r="A399" s="250"/>
      <c r="B399" s="250"/>
      <c r="C399" s="250"/>
      <c r="D399" s="250"/>
      <c r="E399" s="250"/>
      <c r="F399" s="250"/>
      <c r="G399" s="250"/>
      <c r="H399" s="250"/>
      <c r="I399" s="250"/>
      <c r="J399" s="250"/>
      <c r="K399" s="250"/>
      <c r="L399" s="250"/>
      <c r="M399" s="250"/>
      <c r="N399" s="250"/>
      <c r="O399" s="250"/>
      <c r="P399" s="250"/>
      <c r="Q399" s="250"/>
      <c r="R399" s="250"/>
      <c r="S399" s="250"/>
      <c r="T399" s="250"/>
      <c r="U399" s="250"/>
      <c r="V399" s="250"/>
      <c r="W399" s="250"/>
      <c r="X399" s="250"/>
      <c r="Y399" s="250"/>
      <c r="Z399" s="250"/>
      <c r="AA399" s="250"/>
      <c r="AB399" s="250"/>
      <c r="AC399" s="250"/>
      <c r="AD399" s="250"/>
      <c r="AE399" s="250"/>
      <c r="AF399" s="250"/>
      <c r="AG399" s="250"/>
      <c r="AH399" s="252"/>
      <c r="AI399" s="252"/>
    </row>
    <row r="400" spans="1:35" ht="14.25" customHeight="1" x14ac:dyDescent="0.15">
      <c r="A400" s="250"/>
      <c r="B400" s="250"/>
      <c r="C400" s="250"/>
      <c r="D400" s="250"/>
      <c r="E400" s="250"/>
      <c r="F400" s="250"/>
      <c r="G400" s="250"/>
      <c r="H400" s="250"/>
      <c r="I400" s="250"/>
      <c r="J400" s="250"/>
      <c r="K400" s="250"/>
      <c r="L400" s="250"/>
      <c r="M400" s="250"/>
      <c r="N400" s="250"/>
      <c r="O400" s="250"/>
      <c r="P400" s="250"/>
      <c r="Q400" s="250"/>
      <c r="R400" s="250"/>
      <c r="S400" s="250"/>
      <c r="T400" s="250"/>
      <c r="U400" s="250"/>
      <c r="V400" s="250"/>
      <c r="W400" s="250"/>
      <c r="X400" s="250"/>
      <c r="Y400" s="250"/>
      <c r="Z400" s="250"/>
      <c r="AA400" s="250"/>
      <c r="AB400" s="250"/>
      <c r="AC400" s="250"/>
      <c r="AD400" s="250"/>
      <c r="AE400" s="250"/>
      <c r="AF400" s="250"/>
      <c r="AG400" s="250"/>
      <c r="AH400" s="252"/>
      <c r="AI400" s="252"/>
    </row>
    <row r="401" spans="1:35" ht="14.25" customHeight="1" x14ac:dyDescent="0.15">
      <c r="A401" s="250"/>
      <c r="B401" s="250"/>
      <c r="C401" s="250"/>
      <c r="D401" s="250"/>
      <c r="E401" s="250"/>
      <c r="F401" s="250"/>
      <c r="G401" s="250"/>
      <c r="H401" s="250"/>
      <c r="I401" s="250"/>
      <c r="J401" s="250"/>
      <c r="K401" s="250"/>
      <c r="L401" s="250"/>
      <c r="M401" s="250"/>
      <c r="N401" s="250"/>
      <c r="O401" s="250"/>
      <c r="P401" s="250"/>
      <c r="Q401" s="250"/>
      <c r="R401" s="250"/>
      <c r="S401" s="250"/>
      <c r="T401" s="250"/>
      <c r="U401" s="250"/>
      <c r="V401" s="250"/>
      <c r="W401" s="250"/>
      <c r="X401" s="250"/>
      <c r="Y401" s="250"/>
      <c r="Z401" s="250"/>
      <c r="AA401" s="250"/>
      <c r="AB401" s="250"/>
      <c r="AC401" s="250"/>
      <c r="AD401" s="250"/>
      <c r="AE401" s="250"/>
      <c r="AF401" s="250"/>
      <c r="AG401" s="250"/>
      <c r="AH401" s="252"/>
      <c r="AI401" s="252"/>
    </row>
    <row r="402" spans="1:35" ht="14.25" customHeight="1" x14ac:dyDescent="0.15">
      <c r="A402" s="250"/>
      <c r="B402" s="250"/>
      <c r="C402" s="250"/>
      <c r="D402" s="250"/>
      <c r="E402" s="250"/>
      <c r="F402" s="250"/>
      <c r="G402" s="250"/>
      <c r="H402" s="250"/>
      <c r="I402" s="250"/>
      <c r="J402" s="250"/>
      <c r="K402" s="250"/>
      <c r="L402" s="250"/>
      <c r="M402" s="250"/>
      <c r="N402" s="250"/>
      <c r="O402" s="250"/>
      <c r="P402" s="250"/>
      <c r="Q402" s="250"/>
      <c r="R402" s="250"/>
      <c r="S402" s="250"/>
      <c r="T402" s="250"/>
      <c r="U402" s="250"/>
      <c r="V402" s="250"/>
      <c r="W402" s="250"/>
      <c r="X402" s="250"/>
      <c r="Y402" s="250"/>
      <c r="Z402" s="250"/>
      <c r="AA402" s="250"/>
      <c r="AB402" s="250"/>
      <c r="AC402" s="250"/>
      <c r="AD402" s="250"/>
      <c r="AE402" s="250"/>
      <c r="AF402" s="250"/>
      <c r="AG402" s="250"/>
      <c r="AH402" s="252"/>
      <c r="AI402" s="252"/>
    </row>
    <row r="403" spans="1:35" ht="14.25" customHeight="1" x14ac:dyDescent="0.15">
      <c r="A403" s="250"/>
      <c r="B403" s="250"/>
      <c r="C403" s="250"/>
      <c r="D403" s="250"/>
      <c r="E403" s="250"/>
      <c r="F403" s="250"/>
      <c r="G403" s="250"/>
      <c r="H403" s="250"/>
      <c r="I403" s="250"/>
      <c r="J403" s="250"/>
      <c r="K403" s="250"/>
      <c r="L403" s="250"/>
      <c r="M403" s="250"/>
      <c r="N403" s="250"/>
      <c r="O403" s="250"/>
      <c r="P403" s="250"/>
      <c r="Q403" s="250"/>
      <c r="R403" s="250"/>
      <c r="S403" s="250"/>
      <c r="T403" s="250"/>
      <c r="U403" s="250"/>
      <c r="V403" s="250"/>
      <c r="W403" s="250"/>
      <c r="X403" s="250"/>
      <c r="Y403" s="250"/>
      <c r="Z403" s="250"/>
      <c r="AA403" s="250"/>
      <c r="AB403" s="250"/>
      <c r="AC403" s="250"/>
      <c r="AD403" s="250"/>
      <c r="AE403" s="250"/>
      <c r="AF403" s="250"/>
      <c r="AG403" s="250"/>
      <c r="AH403" s="252"/>
      <c r="AI403" s="252"/>
    </row>
    <row r="404" spans="1:35" ht="14.25" customHeight="1" x14ac:dyDescent="0.15">
      <c r="A404" s="250"/>
      <c r="B404" s="250"/>
      <c r="C404" s="250"/>
      <c r="D404" s="250"/>
      <c r="E404" s="250"/>
      <c r="F404" s="250"/>
      <c r="G404" s="250"/>
      <c r="H404" s="250"/>
      <c r="I404" s="250"/>
      <c r="J404" s="250"/>
      <c r="K404" s="250"/>
      <c r="L404" s="250"/>
      <c r="M404" s="250"/>
      <c r="N404" s="250"/>
      <c r="O404" s="250"/>
      <c r="P404" s="250"/>
      <c r="Q404" s="250"/>
      <c r="R404" s="250"/>
      <c r="S404" s="250"/>
      <c r="T404" s="250"/>
      <c r="U404" s="250"/>
      <c r="V404" s="250"/>
      <c r="W404" s="250"/>
      <c r="X404" s="250"/>
      <c r="Y404" s="250"/>
      <c r="Z404" s="250"/>
      <c r="AA404" s="250"/>
      <c r="AB404" s="250"/>
      <c r="AC404" s="250"/>
      <c r="AD404" s="250"/>
      <c r="AE404" s="250"/>
      <c r="AF404" s="250"/>
      <c r="AG404" s="250"/>
      <c r="AH404" s="252"/>
      <c r="AI404" s="252"/>
    </row>
    <row r="405" spans="1:35" ht="14.25" customHeight="1" x14ac:dyDescent="0.15">
      <c r="A405" s="250"/>
      <c r="B405" s="250"/>
      <c r="C405" s="250"/>
      <c r="D405" s="250"/>
      <c r="E405" s="250"/>
      <c r="F405" s="250"/>
      <c r="G405" s="250"/>
      <c r="H405" s="250"/>
      <c r="I405" s="250"/>
      <c r="J405" s="250"/>
      <c r="K405" s="250"/>
      <c r="L405" s="250"/>
      <c r="M405" s="250"/>
      <c r="N405" s="250"/>
      <c r="O405" s="250"/>
      <c r="P405" s="250"/>
      <c r="Q405" s="250"/>
      <c r="R405" s="250"/>
      <c r="S405" s="250"/>
      <c r="T405" s="250"/>
      <c r="U405" s="250"/>
      <c r="V405" s="250"/>
      <c r="W405" s="250"/>
      <c r="X405" s="250"/>
      <c r="Y405" s="250"/>
      <c r="Z405" s="250"/>
      <c r="AA405" s="250"/>
      <c r="AB405" s="250"/>
      <c r="AC405" s="250"/>
      <c r="AD405" s="250"/>
      <c r="AE405" s="250"/>
      <c r="AF405" s="250"/>
      <c r="AG405" s="250"/>
      <c r="AH405" s="252"/>
      <c r="AI405" s="252"/>
    </row>
    <row r="406" spans="1:35" ht="14.25" customHeight="1" x14ac:dyDescent="0.15">
      <c r="A406" s="250"/>
      <c r="B406" s="250"/>
      <c r="C406" s="250"/>
      <c r="D406" s="250"/>
      <c r="E406" s="250"/>
      <c r="F406" s="250"/>
      <c r="G406" s="250"/>
      <c r="H406" s="250"/>
      <c r="I406" s="250"/>
      <c r="J406" s="250"/>
      <c r="K406" s="250"/>
      <c r="L406" s="250"/>
      <c r="M406" s="250"/>
      <c r="N406" s="250"/>
      <c r="O406" s="250"/>
      <c r="P406" s="250"/>
      <c r="Q406" s="250"/>
      <c r="R406" s="250"/>
      <c r="S406" s="250"/>
      <c r="T406" s="250"/>
      <c r="U406" s="250"/>
      <c r="V406" s="250"/>
      <c r="W406" s="250"/>
      <c r="X406" s="250"/>
      <c r="Y406" s="250"/>
      <c r="Z406" s="250"/>
      <c r="AA406" s="250"/>
      <c r="AB406" s="250"/>
      <c r="AC406" s="250"/>
      <c r="AD406" s="250"/>
      <c r="AE406" s="250"/>
      <c r="AF406" s="250"/>
      <c r="AG406" s="250"/>
      <c r="AH406" s="252"/>
      <c r="AI406" s="252"/>
    </row>
    <row r="407" spans="1:35" ht="14.25" customHeight="1" x14ac:dyDescent="0.15">
      <c r="A407" s="250"/>
      <c r="B407" s="250"/>
      <c r="C407" s="250"/>
      <c r="D407" s="250"/>
      <c r="E407" s="250"/>
      <c r="F407" s="250"/>
      <c r="G407" s="250"/>
      <c r="H407" s="250"/>
      <c r="I407" s="250"/>
      <c r="J407" s="250"/>
      <c r="K407" s="250"/>
      <c r="L407" s="250"/>
      <c r="M407" s="250"/>
      <c r="N407" s="250"/>
      <c r="O407" s="250"/>
      <c r="P407" s="250"/>
      <c r="Q407" s="250"/>
      <c r="R407" s="250"/>
      <c r="S407" s="250"/>
      <c r="T407" s="250"/>
      <c r="U407" s="250"/>
      <c r="V407" s="250"/>
      <c r="W407" s="250"/>
      <c r="X407" s="250"/>
      <c r="Y407" s="250"/>
      <c r="Z407" s="250"/>
      <c r="AA407" s="250"/>
      <c r="AB407" s="250"/>
      <c r="AC407" s="250"/>
      <c r="AD407" s="250"/>
      <c r="AE407" s="250"/>
      <c r="AF407" s="250"/>
      <c r="AG407" s="250"/>
      <c r="AH407" s="252"/>
      <c r="AI407" s="252"/>
    </row>
    <row r="408" spans="1:35" ht="14.25" customHeight="1" x14ac:dyDescent="0.15">
      <c r="A408" s="250"/>
      <c r="B408" s="250"/>
      <c r="C408" s="250"/>
      <c r="D408" s="250"/>
      <c r="E408" s="250"/>
      <c r="F408" s="250"/>
      <c r="G408" s="250"/>
      <c r="H408" s="250"/>
      <c r="I408" s="250"/>
      <c r="J408" s="250"/>
      <c r="K408" s="250"/>
      <c r="L408" s="250"/>
      <c r="M408" s="250"/>
      <c r="N408" s="250"/>
      <c r="O408" s="250"/>
      <c r="P408" s="250"/>
      <c r="Q408" s="250"/>
      <c r="R408" s="250"/>
      <c r="S408" s="250"/>
      <c r="T408" s="250"/>
      <c r="U408" s="250"/>
      <c r="V408" s="250"/>
      <c r="W408" s="250"/>
      <c r="X408" s="250"/>
      <c r="Y408" s="250"/>
      <c r="Z408" s="250"/>
      <c r="AA408" s="250"/>
      <c r="AB408" s="250"/>
      <c r="AC408" s="250"/>
      <c r="AD408" s="250"/>
      <c r="AE408" s="250"/>
      <c r="AF408" s="250"/>
      <c r="AG408" s="250"/>
      <c r="AH408" s="252"/>
      <c r="AI408" s="252"/>
    </row>
    <row r="409" spans="1:35" ht="14.25" customHeight="1" x14ac:dyDescent="0.15">
      <c r="A409" s="250"/>
      <c r="B409" s="250"/>
      <c r="C409" s="250"/>
      <c r="D409" s="250"/>
      <c r="E409" s="250"/>
      <c r="F409" s="250"/>
      <c r="G409" s="250"/>
      <c r="H409" s="250"/>
      <c r="I409" s="250"/>
      <c r="J409" s="250"/>
      <c r="K409" s="250"/>
      <c r="L409" s="250"/>
      <c r="M409" s="250"/>
      <c r="N409" s="250"/>
      <c r="O409" s="250"/>
      <c r="P409" s="250"/>
      <c r="Q409" s="250"/>
      <c r="R409" s="250"/>
      <c r="S409" s="250"/>
      <c r="T409" s="250"/>
      <c r="U409" s="250"/>
      <c r="V409" s="250"/>
      <c r="W409" s="250"/>
      <c r="X409" s="250"/>
      <c r="Y409" s="250"/>
      <c r="Z409" s="250"/>
      <c r="AA409" s="250"/>
      <c r="AB409" s="250"/>
      <c r="AC409" s="250"/>
      <c r="AD409" s="250"/>
      <c r="AE409" s="250"/>
      <c r="AF409" s="250"/>
      <c r="AG409" s="250"/>
      <c r="AH409" s="252"/>
      <c r="AI409" s="252"/>
    </row>
    <row r="410" spans="1:35" ht="14.25" customHeight="1" x14ac:dyDescent="0.15">
      <c r="A410" s="250"/>
      <c r="B410" s="250"/>
      <c r="C410" s="250"/>
      <c r="D410" s="250"/>
      <c r="E410" s="250"/>
      <c r="F410" s="250"/>
      <c r="G410" s="250"/>
      <c r="H410" s="250"/>
      <c r="I410" s="250"/>
      <c r="J410" s="250"/>
      <c r="K410" s="250"/>
      <c r="L410" s="250"/>
      <c r="M410" s="250"/>
      <c r="N410" s="250"/>
      <c r="O410" s="250"/>
      <c r="P410" s="250"/>
      <c r="Q410" s="250"/>
      <c r="R410" s="250"/>
      <c r="S410" s="250"/>
      <c r="T410" s="250"/>
      <c r="U410" s="250"/>
      <c r="V410" s="250"/>
      <c r="W410" s="250"/>
      <c r="X410" s="250"/>
      <c r="Y410" s="250"/>
      <c r="Z410" s="250"/>
      <c r="AA410" s="250"/>
      <c r="AB410" s="250"/>
      <c r="AC410" s="250"/>
      <c r="AD410" s="250"/>
      <c r="AE410" s="250"/>
      <c r="AF410" s="250"/>
      <c r="AG410" s="250"/>
      <c r="AH410" s="252"/>
      <c r="AI410" s="252"/>
    </row>
    <row r="411" spans="1:35" ht="14.25" customHeight="1" x14ac:dyDescent="0.15">
      <c r="A411" s="250"/>
      <c r="B411" s="250"/>
      <c r="C411" s="250"/>
      <c r="D411" s="250"/>
      <c r="E411" s="250"/>
      <c r="F411" s="250"/>
      <c r="G411" s="250"/>
      <c r="H411" s="250"/>
      <c r="I411" s="250"/>
      <c r="J411" s="250"/>
      <c r="K411" s="250"/>
      <c r="L411" s="250"/>
      <c r="M411" s="250"/>
      <c r="N411" s="250"/>
      <c r="O411" s="250"/>
      <c r="P411" s="250"/>
      <c r="Q411" s="250"/>
      <c r="R411" s="250"/>
      <c r="S411" s="250"/>
      <c r="T411" s="250"/>
      <c r="U411" s="250"/>
      <c r="V411" s="250"/>
      <c r="W411" s="250"/>
      <c r="X411" s="250"/>
      <c r="Y411" s="250"/>
      <c r="Z411" s="250"/>
      <c r="AA411" s="250"/>
      <c r="AB411" s="250"/>
      <c r="AC411" s="250"/>
      <c r="AD411" s="250"/>
      <c r="AE411" s="250"/>
      <c r="AF411" s="250"/>
      <c r="AG411" s="250"/>
      <c r="AH411" s="252"/>
      <c r="AI411" s="252"/>
    </row>
    <row r="412" spans="1:35" ht="14.25" customHeight="1" x14ac:dyDescent="0.15">
      <c r="A412" s="250"/>
      <c r="B412" s="250"/>
      <c r="C412" s="250"/>
      <c r="D412" s="250"/>
      <c r="E412" s="250"/>
      <c r="F412" s="250"/>
      <c r="G412" s="250"/>
      <c r="H412" s="250"/>
      <c r="I412" s="250"/>
      <c r="J412" s="250"/>
      <c r="K412" s="250"/>
      <c r="L412" s="250"/>
      <c r="M412" s="250"/>
      <c r="N412" s="250"/>
      <c r="O412" s="250"/>
      <c r="P412" s="250"/>
      <c r="Q412" s="250"/>
      <c r="R412" s="250"/>
      <c r="S412" s="250"/>
      <c r="T412" s="250"/>
      <c r="U412" s="250"/>
      <c r="V412" s="250"/>
      <c r="W412" s="250"/>
      <c r="X412" s="250"/>
      <c r="Y412" s="250"/>
      <c r="Z412" s="250"/>
      <c r="AA412" s="250"/>
      <c r="AB412" s="250"/>
      <c r="AC412" s="250"/>
      <c r="AD412" s="250"/>
      <c r="AE412" s="250"/>
      <c r="AF412" s="250"/>
      <c r="AG412" s="250"/>
      <c r="AH412" s="252"/>
      <c r="AI412" s="252"/>
    </row>
    <row r="413" spans="1:35" ht="14.25" customHeight="1" x14ac:dyDescent="0.15">
      <c r="A413" s="250"/>
      <c r="B413" s="250"/>
      <c r="C413" s="250"/>
      <c r="D413" s="250"/>
      <c r="E413" s="250"/>
      <c r="F413" s="250"/>
      <c r="G413" s="250"/>
      <c r="H413" s="250"/>
      <c r="I413" s="250"/>
      <c r="J413" s="250"/>
      <c r="K413" s="250"/>
      <c r="L413" s="250"/>
      <c r="M413" s="250"/>
      <c r="N413" s="250"/>
      <c r="O413" s="250"/>
      <c r="P413" s="250"/>
      <c r="Q413" s="250"/>
      <c r="R413" s="250"/>
      <c r="S413" s="250"/>
      <c r="T413" s="250"/>
      <c r="U413" s="250"/>
      <c r="V413" s="250"/>
      <c r="W413" s="250"/>
      <c r="X413" s="250"/>
      <c r="Y413" s="250"/>
      <c r="Z413" s="250"/>
      <c r="AA413" s="250"/>
      <c r="AB413" s="250"/>
      <c r="AC413" s="250"/>
      <c r="AD413" s="250"/>
      <c r="AE413" s="250"/>
      <c r="AF413" s="250"/>
      <c r="AG413" s="250"/>
      <c r="AH413" s="252"/>
      <c r="AI413" s="252"/>
    </row>
    <row r="414" spans="1:35" ht="14.25" customHeight="1" x14ac:dyDescent="0.15">
      <c r="A414" s="250"/>
      <c r="B414" s="250"/>
      <c r="C414" s="250"/>
      <c r="D414" s="250"/>
      <c r="E414" s="250"/>
      <c r="F414" s="250"/>
      <c r="G414" s="250"/>
      <c r="H414" s="250"/>
      <c r="I414" s="250"/>
      <c r="J414" s="250"/>
      <c r="K414" s="250"/>
      <c r="L414" s="250"/>
      <c r="M414" s="250"/>
      <c r="N414" s="250"/>
      <c r="O414" s="250"/>
      <c r="P414" s="250"/>
      <c r="Q414" s="250"/>
      <c r="R414" s="250"/>
      <c r="S414" s="250"/>
      <c r="T414" s="250"/>
      <c r="U414" s="250"/>
      <c r="V414" s="250"/>
      <c r="W414" s="250"/>
      <c r="X414" s="250"/>
      <c r="Y414" s="250"/>
      <c r="Z414" s="250"/>
      <c r="AA414" s="250"/>
      <c r="AB414" s="250"/>
      <c r="AC414" s="250"/>
      <c r="AD414" s="250"/>
      <c r="AE414" s="250"/>
      <c r="AF414" s="250"/>
      <c r="AG414" s="250"/>
      <c r="AH414" s="252"/>
      <c r="AI414" s="252"/>
    </row>
    <row r="415" spans="1:35" ht="14.25" customHeight="1" x14ac:dyDescent="0.15">
      <c r="A415" s="250"/>
      <c r="B415" s="250"/>
      <c r="C415" s="250"/>
      <c r="D415" s="250"/>
      <c r="E415" s="250"/>
      <c r="F415" s="250"/>
      <c r="G415" s="250"/>
      <c r="H415" s="250"/>
      <c r="I415" s="250"/>
      <c r="J415" s="250"/>
      <c r="K415" s="250"/>
      <c r="L415" s="250"/>
      <c r="M415" s="250"/>
      <c r="N415" s="250"/>
      <c r="O415" s="250"/>
      <c r="P415" s="250"/>
      <c r="Q415" s="250"/>
      <c r="R415" s="250"/>
      <c r="S415" s="250"/>
      <c r="T415" s="250"/>
      <c r="U415" s="250"/>
      <c r="V415" s="250"/>
      <c r="W415" s="250"/>
      <c r="X415" s="250"/>
      <c r="Y415" s="250"/>
      <c r="Z415" s="250"/>
      <c r="AA415" s="250"/>
      <c r="AB415" s="250"/>
      <c r="AC415" s="250"/>
      <c r="AD415" s="250"/>
      <c r="AE415" s="250"/>
      <c r="AF415" s="250"/>
      <c r="AG415" s="250"/>
      <c r="AH415" s="252"/>
      <c r="AI415" s="252"/>
    </row>
    <row r="416" spans="1:35" ht="14.25" customHeight="1" x14ac:dyDescent="0.15">
      <c r="A416" s="250"/>
      <c r="B416" s="250"/>
      <c r="C416" s="250"/>
      <c r="D416" s="250"/>
      <c r="E416" s="250"/>
      <c r="F416" s="250"/>
      <c r="G416" s="250"/>
      <c r="H416" s="250"/>
      <c r="I416" s="250"/>
      <c r="J416" s="250"/>
      <c r="K416" s="250"/>
      <c r="L416" s="250"/>
      <c r="M416" s="250"/>
      <c r="N416" s="250"/>
      <c r="O416" s="250"/>
      <c r="P416" s="250"/>
      <c r="Q416" s="250"/>
      <c r="R416" s="250"/>
      <c r="S416" s="250"/>
      <c r="T416" s="250"/>
      <c r="U416" s="250"/>
      <c r="V416" s="250"/>
      <c r="W416" s="250"/>
      <c r="X416" s="250"/>
      <c r="Y416" s="250"/>
      <c r="Z416" s="250"/>
      <c r="AA416" s="250"/>
      <c r="AB416" s="250"/>
      <c r="AC416" s="250"/>
      <c r="AD416" s="250"/>
      <c r="AE416" s="250"/>
      <c r="AF416" s="250"/>
      <c r="AG416" s="250"/>
      <c r="AH416" s="252"/>
      <c r="AI416" s="252"/>
    </row>
    <row r="417" spans="1:35" ht="14.25" customHeight="1" x14ac:dyDescent="0.15">
      <c r="A417" s="250"/>
      <c r="B417" s="250"/>
      <c r="C417" s="250"/>
      <c r="D417" s="250"/>
      <c r="E417" s="250"/>
      <c r="F417" s="250"/>
      <c r="G417" s="250"/>
      <c r="H417" s="250"/>
      <c r="I417" s="250"/>
      <c r="J417" s="250"/>
      <c r="K417" s="250"/>
      <c r="L417" s="250"/>
      <c r="M417" s="250"/>
      <c r="N417" s="250"/>
      <c r="O417" s="250"/>
      <c r="P417" s="250"/>
      <c r="Q417" s="250"/>
      <c r="R417" s="250"/>
      <c r="S417" s="250"/>
      <c r="T417" s="250"/>
      <c r="U417" s="250"/>
      <c r="V417" s="250"/>
      <c r="W417" s="250"/>
      <c r="X417" s="250"/>
      <c r="Y417" s="250"/>
      <c r="Z417" s="250"/>
      <c r="AA417" s="250"/>
      <c r="AB417" s="250"/>
      <c r="AC417" s="250"/>
      <c r="AD417" s="250"/>
      <c r="AE417" s="250"/>
      <c r="AF417" s="250"/>
      <c r="AG417" s="250"/>
      <c r="AH417" s="252"/>
      <c r="AI417" s="252"/>
    </row>
    <row r="418" spans="1:35" ht="14.25" customHeight="1" x14ac:dyDescent="0.15">
      <c r="A418" s="250"/>
      <c r="B418" s="250"/>
      <c r="C418" s="250"/>
      <c r="D418" s="250"/>
      <c r="E418" s="250"/>
      <c r="F418" s="250"/>
      <c r="G418" s="250"/>
      <c r="H418" s="250"/>
      <c r="I418" s="250"/>
      <c r="J418" s="250"/>
      <c r="K418" s="250"/>
      <c r="L418" s="250"/>
      <c r="M418" s="250"/>
      <c r="N418" s="250"/>
      <c r="O418" s="250"/>
      <c r="P418" s="250"/>
      <c r="Q418" s="250"/>
      <c r="R418" s="250"/>
      <c r="S418" s="250"/>
      <c r="T418" s="250"/>
      <c r="U418" s="250"/>
      <c r="V418" s="250"/>
      <c r="W418" s="250"/>
      <c r="X418" s="250"/>
      <c r="Y418" s="250"/>
      <c r="Z418" s="250"/>
      <c r="AA418" s="250"/>
      <c r="AB418" s="250"/>
      <c r="AC418" s="250"/>
      <c r="AD418" s="250"/>
      <c r="AE418" s="250"/>
      <c r="AF418" s="250"/>
      <c r="AG418" s="250"/>
      <c r="AH418" s="252"/>
      <c r="AI418" s="252"/>
    </row>
    <row r="419" spans="1:35" ht="14.25" customHeight="1" x14ac:dyDescent="0.15">
      <c r="A419" s="250"/>
      <c r="B419" s="250"/>
      <c r="C419" s="250"/>
      <c r="D419" s="250"/>
      <c r="E419" s="250"/>
      <c r="F419" s="250"/>
      <c r="G419" s="250"/>
      <c r="H419" s="250"/>
      <c r="I419" s="250"/>
      <c r="J419" s="250"/>
      <c r="K419" s="250"/>
      <c r="L419" s="250"/>
      <c r="M419" s="250"/>
      <c r="N419" s="250"/>
      <c r="O419" s="250"/>
      <c r="P419" s="250"/>
      <c r="Q419" s="250"/>
      <c r="R419" s="250"/>
      <c r="S419" s="250"/>
      <c r="T419" s="250"/>
      <c r="U419" s="250"/>
      <c r="V419" s="250"/>
      <c r="W419" s="250"/>
      <c r="X419" s="250"/>
      <c r="Y419" s="250"/>
      <c r="Z419" s="250"/>
      <c r="AA419" s="250"/>
      <c r="AB419" s="250"/>
      <c r="AC419" s="250"/>
      <c r="AD419" s="250"/>
      <c r="AE419" s="250"/>
      <c r="AF419" s="250"/>
      <c r="AG419" s="250"/>
      <c r="AH419" s="252"/>
      <c r="AI419" s="252"/>
    </row>
    <row r="420" spans="1:35" ht="14.25" customHeight="1" x14ac:dyDescent="0.15">
      <c r="A420" s="250"/>
      <c r="B420" s="250"/>
      <c r="C420" s="250"/>
      <c r="D420" s="250"/>
      <c r="E420" s="250"/>
      <c r="F420" s="250"/>
      <c r="G420" s="250"/>
      <c r="H420" s="250"/>
      <c r="I420" s="250"/>
      <c r="J420" s="250"/>
      <c r="K420" s="250"/>
      <c r="L420" s="250"/>
      <c r="M420" s="250"/>
      <c r="N420" s="250"/>
      <c r="O420" s="250"/>
      <c r="P420" s="250"/>
      <c r="Q420" s="250"/>
      <c r="R420" s="250"/>
      <c r="S420" s="250"/>
      <c r="T420" s="250"/>
      <c r="U420" s="250"/>
      <c r="V420" s="250"/>
      <c r="W420" s="250"/>
      <c r="X420" s="250"/>
      <c r="Y420" s="250"/>
      <c r="Z420" s="250"/>
      <c r="AA420" s="250"/>
      <c r="AB420" s="250"/>
      <c r="AC420" s="250"/>
      <c r="AD420" s="250"/>
      <c r="AE420" s="250"/>
      <c r="AF420" s="250"/>
      <c r="AG420" s="250"/>
      <c r="AH420" s="252"/>
      <c r="AI420" s="252"/>
    </row>
    <row r="421" spans="1:35" ht="14.25" customHeight="1" x14ac:dyDescent="0.15">
      <c r="A421" s="250"/>
      <c r="B421" s="250"/>
      <c r="C421" s="250"/>
      <c r="D421" s="250"/>
      <c r="E421" s="250"/>
      <c r="F421" s="250"/>
      <c r="G421" s="250"/>
      <c r="H421" s="250"/>
      <c r="I421" s="250"/>
      <c r="J421" s="250"/>
      <c r="K421" s="250"/>
      <c r="L421" s="250"/>
      <c r="M421" s="250"/>
      <c r="N421" s="250"/>
      <c r="O421" s="250"/>
      <c r="P421" s="250"/>
      <c r="Q421" s="250"/>
      <c r="R421" s="250"/>
      <c r="S421" s="250"/>
      <c r="T421" s="250"/>
      <c r="U421" s="250"/>
      <c r="V421" s="250"/>
      <c r="W421" s="250"/>
      <c r="X421" s="250"/>
      <c r="Y421" s="250"/>
      <c r="Z421" s="250"/>
      <c r="AA421" s="250"/>
      <c r="AB421" s="250"/>
      <c r="AC421" s="250"/>
      <c r="AD421" s="250"/>
      <c r="AE421" s="250"/>
      <c r="AF421" s="250"/>
      <c r="AG421" s="250"/>
      <c r="AH421" s="252"/>
      <c r="AI421" s="252"/>
    </row>
    <row r="422" spans="1:35" ht="14.25" customHeight="1" x14ac:dyDescent="0.15">
      <c r="A422" s="250"/>
      <c r="B422" s="250"/>
      <c r="C422" s="250"/>
      <c r="D422" s="250"/>
      <c r="E422" s="250"/>
      <c r="F422" s="250"/>
      <c r="G422" s="250"/>
      <c r="H422" s="250"/>
      <c r="I422" s="250"/>
      <c r="J422" s="250"/>
      <c r="K422" s="250"/>
      <c r="L422" s="250"/>
      <c r="M422" s="250"/>
      <c r="N422" s="250"/>
      <c r="O422" s="250"/>
      <c r="P422" s="250"/>
      <c r="Q422" s="250"/>
      <c r="R422" s="250"/>
      <c r="S422" s="250"/>
      <c r="T422" s="250"/>
      <c r="U422" s="250"/>
      <c r="V422" s="250"/>
      <c r="W422" s="250"/>
      <c r="X422" s="250"/>
      <c r="Y422" s="250"/>
      <c r="Z422" s="250"/>
      <c r="AA422" s="250"/>
      <c r="AB422" s="250"/>
      <c r="AC422" s="250"/>
      <c r="AD422" s="250"/>
      <c r="AE422" s="250"/>
      <c r="AF422" s="250"/>
      <c r="AG422" s="250"/>
      <c r="AH422" s="252"/>
      <c r="AI422" s="252"/>
    </row>
    <row r="423" spans="1:35" ht="14.25" customHeight="1" x14ac:dyDescent="0.15">
      <c r="A423" s="250"/>
      <c r="B423" s="250"/>
      <c r="C423" s="250"/>
      <c r="D423" s="250"/>
      <c r="E423" s="250"/>
      <c r="F423" s="250"/>
      <c r="G423" s="250"/>
      <c r="H423" s="250"/>
      <c r="I423" s="250"/>
      <c r="J423" s="250"/>
      <c r="K423" s="250"/>
      <c r="L423" s="250"/>
      <c r="M423" s="250"/>
      <c r="N423" s="250"/>
      <c r="O423" s="250"/>
      <c r="P423" s="250"/>
      <c r="Q423" s="250"/>
      <c r="R423" s="250"/>
      <c r="S423" s="250"/>
      <c r="T423" s="250"/>
      <c r="U423" s="250"/>
      <c r="V423" s="250"/>
      <c r="W423" s="250"/>
      <c r="X423" s="250"/>
      <c r="Y423" s="250"/>
      <c r="Z423" s="250"/>
      <c r="AA423" s="250"/>
      <c r="AB423" s="250"/>
      <c r="AC423" s="250"/>
      <c r="AD423" s="250"/>
      <c r="AE423" s="250"/>
      <c r="AF423" s="250"/>
      <c r="AG423" s="250"/>
      <c r="AH423" s="252"/>
      <c r="AI423" s="252"/>
    </row>
    <row r="424" spans="1:35" ht="14.25" customHeight="1" x14ac:dyDescent="0.15">
      <c r="A424" s="250"/>
      <c r="B424" s="250"/>
      <c r="C424" s="250"/>
      <c r="D424" s="250"/>
      <c r="E424" s="250"/>
      <c r="F424" s="250"/>
      <c r="G424" s="250"/>
      <c r="H424" s="250"/>
      <c r="I424" s="250"/>
      <c r="J424" s="250"/>
      <c r="K424" s="250"/>
      <c r="L424" s="250"/>
      <c r="M424" s="250"/>
      <c r="N424" s="250"/>
      <c r="O424" s="250"/>
      <c r="P424" s="250"/>
      <c r="Q424" s="250"/>
      <c r="R424" s="250"/>
      <c r="S424" s="250"/>
      <c r="T424" s="250"/>
      <c r="U424" s="250"/>
      <c r="V424" s="250"/>
      <c r="W424" s="250"/>
      <c r="X424" s="250"/>
      <c r="Y424" s="250"/>
      <c r="Z424" s="250"/>
      <c r="AA424" s="250"/>
      <c r="AB424" s="250"/>
      <c r="AC424" s="250"/>
      <c r="AD424" s="250"/>
      <c r="AE424" s="250"/>
      <c r="AF424" s="250"/>
      <c r="AG424" s="250"/>
      <c r="AH424" s="252"/>
      <c r="AI424" s="252"/>
    </row>
    <row r="425" spans="1:35" ht="14.25" customHeight="1" x14ac:dyDescent="0.15">
      <c r="A425" s="250"/>
      <c r="B425" s="250"/>
      <c r="C425" s="250"/>
      <c r="D425" s="250"/>
      <c r="E425" s="250"/>
      <c r="F425" s="250"/>
      <c r="G425" s="250"/>
      <c r="H425" s="250"/>
      <c r="I425" s="250"/>
      <c r="J425" s="250"/>
      <c r="K425" s="250"/>
      <c r="L425" s="250"/>
      <c r="M425" s="250"/>
      <c r="N425" s="250"/>
      <c r="O425" s="250"/>
      <c r="P425" s="250"/>
      <c r="Q425" s="250"/>
      <c r="R425" s="250"/>
      <c r="S425" s="250"/>
      <c r="T425" s="250"/>
      <c r="U425" s="250"/>
      <c r="V425" s="250"/>
      <c r="W425" s="250"/>
      <c r="X425" s="250"/>
      <c r="Y425" s="250"/>
      <c r="Z425" s="250"/>
      <c r="AA425" s="250"/>
      <c r="AB425" s="250"/>
      <c r="AC425" s="250"/>
      <c r="AD425" s="250"/>
      <c r="AE425" s="250"/>
      <c r="AF425" s="250"/>
      <c r="AG425" s="250"/>
      <c r="AH425" s="252"/>
      <c r="AI425" s="252"/>
    </row>
    <row r="426" spans="1:35" ht="14.25" customHeight="1" x14ac:dyDescent="0.15">
      <c r="A426" s="250"/>
      <c r="B426" s="250"/>
      <c r="C426" s="250"/>
      <c r="D426" s="250"/>
      <c r="E426" s="250"/>
      <c r="F426" s="250"/>
      <c r="G426" s="250"/>
      <c r="H426" s="250"/>
      <c r="I426" s="250"/>
      <c r="J426" s="250"/>
      <c r="K426" s="250"/>
      <c r="L426" s="250"/>
      <c r="M426" s="250"/>
      <c r="N426" s="250"/>
      <c r="O426" s="250"/>
      <c r="P426" s="250"/>
      <c r="Q426" s="250"/>
      <c r="R426" s="250"/>
      <c r="S426" s="250"/>
      <c r="T426" s="250"/>
      <c r="U426" s="250"/>
      <c r="V426" s="250"/>
      <c r="W426" s="250"/>
      <c r="X426" s="250"/>
      <c r="Y426" s="250"/>
      <c r="Z426" s="250"/>
      <c r="AA426" s="250"/>
      <c r="AB426" s="250"/>
      <c r="AC426" s="250"/>
      <c r="AD426" s="250"/>
      <c r="AE426" s="250"/>
      <c r="AF426" s="250"/>
      <c r="AG426" s="250"/>
      <c r="AH426" s="252"/>
      <c r="AI426" s="252"/>
    </row>
    <row r="427" spans="1:35" ht="14.25" customHeight="1" x14ac:dyDescent="0.15">
      <c r="A427" s="250"/>
      <c r="B427" s="250"/>
      <c r="C427" s="250"/>
      <c r="D427" s="250"/>
      <c r="E427" s="250"/>
      <c r="F427" s="250"/>
      <c r="G427" s="250"/>
      <c r="H427" s="250"/>
      <c r="I427" s="250"/>
      <c r="J427" s="250"/>
      <c r="K427" s="250"/>
      <c r="L427" s="250"/>
      <c r="M427" s="250"/>
      <c r="N427" s="250"/>
      <c r="O427" s="250"/>
      <c r="P427" s="250"/>
      <c r="Q427" s="250"/>
      <c r="R427" s="250"/>
      <c r="S427" s="250"/>
      <c r="T427" s="250"/>
      <c r="U427" s="250"/>
      <c r="V427" s="250"/>
      <c r="W427" s="250"/>
      <c r="X427" s="250"/>
      <c r="Y427" s="250"/>
      <c r="Z427" s="250"/>
      <c r="AA427" s="250"/>
      <c r="AB427" s="250"/>
      <c r="AC427" s="250"/>
      <c r="AD427" s="250"/>
      <c r="AE427" s="250"/>
      <c r="AF427" s="250"/>
      <c r="AG427" s="250"/>
      <c r="AH427" s="252"/>
      <c r="AI427" s="252"/>
    </row>
    <row r="428" spans="1:35" ht="14.25" customHeight="1" x14ac:dyDescent="0.15">
      <c r="A428" s="250"/>
      <c r="B428" s="250"/>
      <c r="C428" s="250"/>
      <c r="D428" s="250"/>
      <c r="E428" s="250"/>
      <c r="F428" s="250"/>
      <c r="G428" s="250"/>
      <c r="H428" s="250"/>
      <c r="I428" s="250"/>
      <c r="J428" s="250"/>
      <c r="K428" s="250"/>
      <c r="L428" s="250"/>
      <c r="M428" s="250"/>
      <c r="N428" s="250"/>
      <c r="O428" s="250"/>
      <c r="P428" s="250"/>
      <c r="Q428" s="250"/>
      <c r="R428" s="250"/>
      <c r="S428" s="250"/>
      <c r="T428" s="250"/>
      <c r="U428" s="250"/>
      <c r="V428" s="250"/>
      <c r="W428" s="250"/>
      <c r="X428" s="250"/>
      <c r="Y428" s="250"/>
      <c r="Z428" s="250"/>
      <c r="AA428" s="250"/>
      <c r="AB428" s="250"/>
      <c r="AC428" s="250"/>
      <c r="AD428" s="250"/>
      <c r="AE428" s="250"/>
      <c r="AF428" s="250"/>
      <c r="AG428" s="250"/>
      <c r="AH428" s="252"/>
      <c r="AI428" s="252"/>
    </row>
    <row r="429" spans="1:35" ht="14.25" customHeight="1" x14ac:dyDescent="0.15">
      <c r="A429" s="250"/>
      <c r="B429" s="250"/>
      <c r="C429" s="250"/>
      <c r="D429" s="250"/>
      <c r="E429" s="250"/>
      <c r="F429" s="250"/>
      <c r="G429" s="250"/>
      <c r="H429" s="250"/>
      <c r="I429" s="250"/>
      <c r="J429" s="250"/>
      <c r="K429" s="250"/>
      <c r="L429" s="250"/>
      <c r="M429" s="250"/>
      <c r="N429" s="250"/>
      <c r="O429" s="250"/>
      <c r="P429" s="250"/>
      <c r="Q429" s="250"/>
      <c r="R429" s="250"/>
      <c r="S429" s="250"/>
      <c r="T429" s="250"/>
      <c r="U429" s="250"/>
      <c r="V429" s="250"/>
      <c r="W429" s="250"/>
      <c r="X429" s="250"/>
      <c r="Y429" s="250"/>
      <c r="Z429" s="250"/>
      <c r="AA429" s="250"/>
      <c r="AB429" s="250"/>
      <c r="AC429" s="250"/>
      <c r="AD429" s="250"/>
      <c r="AE429" s="250"/>
      <c r="AF429" s="250"/>
      <c r="AG429" s="250"/>
      <c r="AH429" s="252"/>
      <c r="AI429" s="252"/>
    </row>
    <row r="430" spans="1:35" ht="14.25" customHeight="1" x14ac:dyDescent="0.15">
      <c r="A430" s="250"/>
      <c r="B430" s="250"/>
      <c r="C430" s="250"/>
      <c r="D430" s="250"/>
      <c r="E430" s="250"/>
      <c r="F430" s="250"/>
      <c r="G430" s="250"/>
      <c r="H430" s="250"/>
      <c r="I430" s="250"/>
      <c r="J430" s="250"/>
      <c r="K430" s="250"/>
      <c r="L430" s="250"/>
      <c r="M430" s="250"/>
      <c r="N430" s="250"/>
      <c r="O430" s="250"/>
      <c r="P430" s="250"/>
      <c r="Q430" s="250"/>
      <c r="R430" s="250"/>
      <c r="S430" s="250"/>
      <c r="T430" s="250"/>
      <c r="U430" s="250"/>
      <c r="V430" s="250"/>
      <c r="W430" s="250"/>
      <c r="X430" s="250"/>
      <c r="Y430" s="250"/>
      <c r="Z430" s="250"/>
      <c r="AA430" s="250"/>
      <c r="AB430" s="250"/>
      <c r="AC430" s="250"/>
      <c r="AD430" s="250"/>
      <c r="AE430" s="250"/>
      <c r="AF430" s="250"/>
      <c r="AG430" s="250"/>
      <c r="AH430" s="252"/>
      <c r="AI430" s="252"/>
    </row>
    <row r="431" spans="1:35" ht="14.25" customHeight="1" x14ac:dyDescent="0.15">
      <c r="A431" s="250"/>
      <c r="B431" s="250"/>
      <c r="C431" s="250"/>
      <c r="D431" s="250"/>
      <c r="E431" s="250"/>
      <c r="F431" s="250"/>
      <c r="G431" s="250"/>
      <c r="H431" s="250"/>
      <c r="I431" s="250"/>
      <c r="J431" s="250"/>
      <c r="K431" s="250"/>
      <c r="L431" s="250"/>
      <c r="M431" s="250"/>
      <c r="N431" s="250"/>
      <c r="O431" s="250"/>
      <c r="P431" s="250"/>
      <c r="Q431" s="250"/>
      <c r="R431" s="250"/>
      <c r="S431" s="250"/>
      <c r="T431" s="250"/>
      <c r="U431" s="250"/>
      <c r="V431" s="250"/>
      <c r="W431" s="250"/>
      <c r="X431" s="250"/>
      <c r="Y431" s="250"/>
      <c r="Z431" s="250"/>
      <c r="AA431" s="250"/>
      <c r="AB431" s="250"/>
      <c r="AC431" s="250"/>
      <c r="AD431" s="250"/>
      <c r="AE431" s="250"/>
      <c r="AF431" s="250"/>
      <c r="AG431" s="250"/>
      <c r="AH431" s="252"/>
      <c r="AI431" s="252"/>
    </row>
    <row r="432" spans="1:35" ht="14.25" customHeight="1" x14ac:dyDescent="0.15">
      <c r="A432" s="250"/>
      <c r="B432" s="250"/>
      <c r="C432" s="250"/>
      <c r="D432" s="250"/>
      <c r="E432" s="250"/>
      <c r="F432" s="250"/>
      <c r="G432" s="250"/>
      <c r="H432" s="250"/>
      <c r="I432" s="250"/>
      <c r="J432" s="250"/>
      <c r="K432" s="250"/>
      <c r="L432" s="250"/>
      <c r="M432" s="250"/>
      <c r="N432" s="250"/>
      <c r="O432" s="250"/>
      <c r="P432" s="250"/>
      <c r="Q432" s="250"/>
      <c r="R432" s="250"/>
      <c r="S432" s="250"/>
      <c r="T432" s="250"/>
      <c r="U432" s="250"/>
      <c r="V432" s="250"/>
      <c r="W432" s="250"/>
      <c r="X432" s="250"/>
      <c r="Y432" s="250"/>
      <c r="Z432" s="250"/>
      <c r="AA432" s="250"/>
      <c r="AB432" s="250"/>
      <c r="AC432" s="250"/>
      <c r="AD432" s="250"/>
      <c r="AE432" s="250"/>
      <c r="AF432" s="250"/>
      <c r="AG432" s="250"/>
      <c r="AH432" s="252"/>
      <c r="AI432" s="252"/>
    </row>
    <row r="433" spans="1:35" ht="14.25" customHeight="1" x14ac:dyDescent="0.15">
      <c r="A433" s="250"/>
      <c r="B433" s="250"/>
      <c r="C433" s="250"/>
      <c r="D433" s="250"/>
      <c r="E433" s="250"/>
      <c r="F433" s="250"/>
      <c r="G433" s="250"/>
      <c r="H433" s="250"/>
      <c r="I433" s="250"/>
      <c r="J433" s="250"/>
      <c r="K433" s="250"/>
      <c r="L433" s="250"/>
      <c r="M433" s="250"/>
      <c r="N433" s="250"/>
      <c r="O433" s="250"/>
      <c r="P433" s="250"/>
      <c r="Q433" s="250"/>
      <c r="R433" s="250"/>
      <c r="S433" s="250"/>
      <c r="T433" s="250"/>
      <c r="U433" s="250"/>
      <c r="V433" s="250"/>
      <c r="W433" s="250"/>
      <c r="X433" s="250"/>
      <c r="Y433" s="250"/>
      <c r="Z433" s="250"/>
      <c r="AA433" s="250"/>
      <c r="AB433" s="250"/>
      <c r="AC433" s="250"/>
      <c r="AD433" s="250"/>
      <c r="AE433" s="250"/>
      <c r="AF433" s="250"/>
      <c r="AG433" s="250"/>
      <c r="AH433" s="252"/>
      <c r="AI433" s="252"/>
    </row>
    <row r="434" spans="1:35" ht="14.25" customHeight="1" x14ac:dyDescent="0.15">
      <c r="A434" s="250"/>
      <c r="B434" s="250"/>
      <c r="C434" s="250"/>
      <c r="D434" s="250"/>
      <c r="E434" s="250"/>
      <c r="F434" s="250"/>
      <c r="G434" s="250"/>
      <c r="H434" s="250"/>
      <c r="I434" s="250"/>
      <c r="J434" s="250"/>
      <c r="K434" s="250"/>
      <c r="L434" s="250"/>
      <c r="M434" s="250"/>
      <c r="N434" s="250"/>
      <c r="O434" s="250"/>
      <c r="P434" s="250"/>
      <c r="Q434" s="250"/>
      <c r="R434" s="250"/>
      <c r="S434" s="250"/>
      <c r="T434" s="250"/>
      <c r="U434" s="250"/>
      <c r="V434" s="250"/>
      <c r="W434" s="250"/>
      <c r="X434" s="250"/>
      <c r="Y434" s="250"/>
      <c r="Z434" s="250"/>
      <c r="AA434" s="250"/>
      <c r="AB434" s="250"/>
      <c r="AC434" s="250"/>
      <c r="AD434" s="250"/>
      <c r="AE434" s="250"/>
      <c r="AF434" s="250"/>
      <c r="AG434" s="250"/>
      <c r="AH434" s="252"/>
      <c r="AI434" s="252"/>
    </row>
    <row r="435" spans="1:35" ht="14.25" customHeight="1" x14ac:dyDescent="0.15">
      <c r="A435" s="250"/>
      <c r="B435" s="250"/>
      <c r="C435" s="250"/>
      <c r="D435" s="250"/>
      <c r="E435" s="250"/>
      <c r="F435" s="250"/>
      <c r="G435" s="250"/>
      <c r="H435" s="250"/>
      <c r="I435" s="250"/>
      <c r="J435" s="250"/>
      <c r="K435" s="250"/>
      <c r="L435" s="250"/>
      <c r="M435" s="250"/>
      <c r="N435" s="250"/>
      <c r="O435" s="250"/>
      <c r="P435" s="250"/>
      <c r="Q435" s="250"/>
      <c r="R435" s="250"/>
      <c r="S435" s="250"/>
      <c r="T435" s="250"/>
      <c r="U435" s="250"/>
      <c r="V435" s="250"/>
      <c r="W435" s="250"/>
      <c r="X435" s="250"/>
      <c r="Y435" s="250"/>
      <c r="Z435" s="250"/>
      <c r="AA435" s="250"/>
      <c r="AB435" s="250"/>
      <c r="AC435" s="250"/>
      <c r="AD435" s="250"/>
      <c r="AE435" s="250"/>
      <c r="AF435" s="250"/>
      <c r="AG435" s="250"/>
      <c r="AH435" s="252"/>
      <c r="AI435" s="252"/>
    </row>
    <row r="436" spans="1:35" ht="14.25" customHeight="1" x14ac:dyDescent="0.15">
      <c r="A436" s="250"/>
      <c r="B436" s="250"/>
      <c r="C436" s="250"/>
      <c r="D436" s="250"/>
      <c r="E436" s="250"/>
      <c r="F436" s="250"/>
      <c r="G436" s="250"/>
      <c r="H436" s="250"/>
      <c r="I436" s="250"/>
      <c r="J436" s="250"/>
      <c r="K436" s="250"/>
      <c r="L436" s="250"/>
      <c r="M436" s="250"/>
      <c r="N436" s="250"/>
      <c r="O436" s="250"/>
      <c r="P436" s="250"/>
      <c r="Q436" s="250"/>
      <c r="R436" s="250"/>
      <c r="S436" s="250"/>
      <c r="T436" s="250"/>
      <c r="U436" s="250"/>
      <c r="V436" s="250"/>
      <c r="W436" s="250"/>
      <c r="X436" s="250"/>
      <c r="Y436" s="250"/>
      <c r="Z436" s="250"/>
      <c r="AA436" s="250"/>
      <c r="AB436" s="250"/>
      <c r="AC436" s="250"/>
      <c r="AD436" s="250"/>
      <c r="AE436" s="250"/>
      <c r="AF436" s="250"/>
      <c r="AG436" s="250"/>
      <c r="AH436" s="252"/>
      <c r="AI436" s="252"/>
    </row>
    <row r="437" spans="1:35" ht="14.25" customHeight="1" x14ac:dyDescent="0.15">
      <c r="A437" s="250"/>
      <c r="B437" s="250"/>
      <c r="C437" s="250"/>
      <c r="D437" s="250"/>
      <c r="E437" s="250"/>
      <c r="F437" s="250"/>
      <c r="G437" s="250"/>
      <c r="H437" s="250"/>
      <c r="I437" s="250"/>
      <c r="J437" s="250"/>
      <c r="K437" s="250"/>
      <c r="L437" s="250"/>
      <c r="M437" s="250"/>
      <c r="N437" s="250"/>
      <c r="O437" s="250"/>
      <c r="P437" s="250"/>
      <c r="Q437" s="250"/>
      <c r="R437" s="250"/>
      <c r="S437" s="250"/>
      <c r="T437" s="250"/>
      <c r="U437" s="250"/>
      <c r="V437" s="250"/>
      <c r="W437" s="250"/>
      <c r="X437" s="250"/>
      <c r="Y437" s="250"/>
      <c r="Z437" s="250"/>
      <c r="AA437" s="250"/>
      <c r="AB437" s="250"/>
      <c r="AC437" s="250"/>
      <c r="AD437" s="250"/>
      <c r="AE437" s="250"/>
      <c r="AF437" s="250"/>
      <c r="AG437" s="250"/>
      <c r="AH437" s="252"/>
      <c r="AI437" s="252"/>
    </row>
    <row r="438" spans="1:35" ht="14.25" customHeight="1" x14ac:dyDescent="0.15">
      <c r="A438" s="250"/>
      <c r="B438" s="250"/>
      <c r="C438" s="250"/>
      <c r="D438" s="250"/>
      <c r="E438" s="250"/>
      <c r="F438" s="250"/>
      <c r="G438" s="250"/>
      <c r="H438" s="250"/>
      <c r="I438" s="250"/>
      <c r="J438" s="250"/>
      <c r="K438" s="250"/>
      <c r="L438" s="250"/>
      <c r="M438" s="250"/>
      <c r="N438" s="250"/>
      <c r="O438" s="250"/>
      <c r="P438" s="250"/>
      <c r="Q438" s="250"/>
      <c r="R438" s="250"/>
      <c r="S438" s="250"/>
      <c r="T438" s="250"/>
      <c r="U438" s="250"/>
      <c r="V438" s="250"/>
      <c r="W438" s="250"/>
      <c r="X438" s="250"/>
      <c r="Y438" s="250"/>
      <c r="Z438" s="250"/>
      <c r="AA438" s="250"/>
      <c r="AB438" s="250"/>
      <c r="AC438" s="250"/>
      <c r="AD438" s="250"/>
      <c r="AE438" s="250"/>
      <c r="AF438" s="250"/>
      <c r="AG438" s="250"/>
      <c r="AH438" s="252"/>
      <c r="AI438" s="252"/>
    </row>
    <row r="439" spans="1:35" ht="14.25" customHeight="1" x14ac:dyDescent="0.15">
      <c r="A439" s="250"/>
      <c r="B439" s="250"/>
      <c r="C439" s="250"/>
      <c r="D439" s="250"/>
      <c r="E439" s="250"/>
      <c r="F439" s="250"/>
      <c r="G439" s="250"/>
      <c r="H439" s="250"/>
      <c r="I439" s="250"/>
      <c r="J439" s="250"/>
      <c r="K439" s="250"/>
      <c r="L439" s="250"/>
      <c r="M439" s="250"/>
      <c r="N439" s="250"/>
      <c r="O439" s="250"/>
      <c r="P439" s="250"/>
      <c r="Q439" s="250"/>
      <c r="R439" s="250"/>
      <c r="S439" s="250"/>
      <c r="T439" s="250"/>
      <c r="U439" s="250"/>
      <c r="V439" s="250"/>
      <c r="W439" s="250"/>
      <c r="X439" s="250"/>
      <c r="Y439" s="250"/>
      <c r="Z439" s="250"/>
      <c r="AA439" s="250"/>
      <c r="AB439" s="250"/>
      <c r="AC439" s="250"/>
      <c r="AD439" s="250"/>
      <c r="AE439" s="250"/>
      <c r="AF439" s="250"/>
      <c r="AG439" s="250"/>
      <c r="AH439" s="252"/>
      <c r="AI439" s="252"/>
    </row>
    <row r="440" spans="1:35" ht="14.25" customHeight="1" x14ac:dyDescent="0.15">
      <c r="A440" s="250"/>
      <c r="B440" s="250"/>
      <c r="C440" s="250"/>
      <c r="D440" s="250"/>
      <c r="E440" s="250"/>
      <c r="F440" s="250"/>
      <c r="G440" s="250"/>
      <c r="H440" s="250"/>
      <c r="I440" s="250"/>
      <c r="J440" s="250"/>
      <c r="K440" s="250"/>
      <c r="L440" s="250"/>
      <c r="M440" s="250"/>
      <c r="N440" s="250"/>
      <c r="O440" s="250"/>
      <c r="P440" s="250"/>
      <c r="Q440" s="250"/>
      <c r="R440" s="250"/>
      <c r="S440" s="250"/>
      <c r="T440" s="250"/>
      <c r="U440" s="250"/>
      <c r="V440" s="250"/>
      <c r="W440" s="250"/>
      <c r="X440" s="250"/>
      <c r="Y440" s="250"/>
      <c r="Z440" s="250"/>
      <c r="AA440" s="250"/>
      <c r="AB440" s="250"/>
      <c r="AC440" s="250"/>
      <c r="AD440" s="250"/>
      <c r="AE440" s="250"/>
      <c r="AF440" s="250"/>
      <c r="AG440" s="250"/>
      <c r="AH440" s="252"/>
      <c r="AI440" s="252"/>
    </row>
    <row r="441" spans="1:35" ht="14.25" customHeight="1" x14ac:dyDescent="0.15">
      <c r="A441" s="250"/>
      <c r="B441" s="250"/>
      <c r="C441" s="250"/>
      <c r="D441" s="250"/>
      <c r="E441" s="250"/>
      <c r="F441" s="250"/>
      <c r="G441" s="250"/>
      <c r="H441" s="250"/>
      <c r="I441" s="250"/>
      <c r="J441" s="250"/>
      <c r="K441" s="250"/>
      <c r="L441" s="250"/>
      <c r="M441" s="250"/>
      <c r="N441" s="250"/>
      <c r="O441" s="250"/>
      <c r="P441" s="250"/>
      <c r="Q441" s="250"/>
      <c r="R441" s="250"/>
      <c r="S441" s="250"/>
      <c r="T441" s="250"/>
      <c r="U441" s="250"/>
      <c r="V441" s="250"/>
      <c r="W441" s="250"/>
      <c r="X441" s="250"/>
      <c r="Y441" s="250"/>
      <c r="Z441" s="250"/>
      <c r="AA441" s="250"/>
      <c r="AB441" s="250"/>
      <c r="AC441" s="250"/>
      <c r="AD441" s="250"/>
      <c r="AE441" s="250"/>
      <c r="AF441" s="250"/>
      <c r="AG441" s="250"/>
      <c r="AH441" s="252"/>
      <c r="AI441" s="252"/>
    </row>
    <row r="442" spans="1:35" ht="14.25" customHeight="1" x14ac:dyDescent="0.15">
      <c r="A442" s="250"/>
      <c r="B442" s="250"/>
      <c r="C442" s="250"/>
      <c r="D442" s="250"/>
      <c r="E442" s="250"/>
      <c r="F442" s="250"/>
      <c r="G442" s="250"/>
      <c r="H442" s="250"/>
      <c r="I442" s="250"/>
      <c r="J442" s="250"/>
      <c r="K442" s="250"/>
      <c r="L442" s="250"/>
      <c r="M442" s="250"/>
      <c r="N442" s="250"/>
      <c r="O442" s="250"/>
      <c r="P442" s="250"/>
      <c r="Q442" s="250"/>
      <c r="R442" s="250"/>
      <c r="S442" s="250"/>
      <c r="T442" s="250"/>
      <c r="U442" s="250"/>
      <c r="V442" s="250"/>
      <c r="W442" s="250"/>
      <c r="X442" s="250"/>
      <c r="Y442" s="250"/>
      <c r="Z442" s="250"/>
      <c r="AA442" s="250"/>
      <c r="AB442" s="250"/>
      <c r="AC442" s="250"/>
      <c r="AD442" s="250"/>
      <c r="AE442" s="250"/>
      <c r="AF442" s="250"/>
      <c r="AG442" s="250"/>
      <c r="AH442" s="252"/>
      <c r="AI442" s="252"/>
    </row>
    <row r="443" spans="1:35" ht="14.25" customHeight="1" x14ac:dyDescent="0.15">
      <c r="A443" s="250"/>
      <c r="B443" s="250"/>
      <c r="C443" s="250"/>
      <c r="D443" s="250"/>
      <c r="E443" s="250"/>
      <c r="F443" s="250"/>
      <c r="G443" s="250"/>
      <c r="H443" s="250"/>
      <c r="I443" s="250"/>
      <c r="J443" s="250"/>
      <c r="K443" s="250"/>
      <c r="L443" s="250"/>
      <c r="M443" s="250"/>
      <c r="N443" s="250"/>
      <c r="O443" s="250"/>
      <c r="P443" s="250"/>
      <c r="Q443" s="250"/>
      <c r="R443" s="250"/>
      <c r="S443" s="250"/>
      <c r="T443" s="250"/>
      <c r="U443" s="250"/>
      <c r="V443" s="250"/>
      <c r="W443" s="250"/>
      <c r="X443" s="250"/>
      <c r="Y443" s="250"/>
      <c r="Z443" s="250"/>
      <c r="AA443" s="250"/>
      <c r="AB443" s="250"/>
      <c r="AC443" s="250"/>
      <c r="AD443" s="250"/>
      <c r="AE443" s="250"/>
      <c r="AF443" s="250"/>
      <c r="AG443" s="250"/>
      <c r="AH443" s="252"/>
      <c r="AI443" s="252"/>
    </row>
    <row r="444" spans="1:35" ht="14.25" customHeight="1" x14ac:dyDescent="0.15">
      <c r="A444" s="250"/>
      <c r="B444" s="250"/>
      <c r="C444" s="250"/>
      <c r="D444" s="250"/>
      <c r="E444" s="250"/>
      <c r="F444" s="250"/>
      <c r="G444" s="250"/>
      <c r="H444" s="250"/>
      <c r="I444" s="250"/>
      <c r="J444" s="250"/>
      <c r="K444" s="250"/>
      <c r="L444" s="250"/>
      <c r="M444" s="250"/>
      <c r="N444" s="250"/>
      <c r="O444" s="250"/>
      <c r="P444" s="250"/>
      <c r="Q444" s="250"/>
      <c r="R444" s="250"/>
      <c r="S444" s="250"/>
      <c r="T444" s="250"/>
      <c r="U444" s="250"/>
      <c r="V444" s="250"/>
      <c r="W444" s="250"/>
      <c r="X444" s="250"/>
      <c r="Y444" s="250"/>
      <c r="Z444" s="250"/>
      <c r="AA444" s="250"/>
      <c r="AB444" s="250"/>
      <c r="AC444" s="250"/>
      <c r="AD444" s="250"/>
      <c r="AE444" s="250"/>
      <c r="AF444" s="250"/>
      <c r="AG444" s="250"/>
      <c r="AH444" s="252"/>
      <c r="AI444" s="252"/>
    </row>
    <row r="445" spans="1:35" ht="14.25" customHeight="1" x14ac:dyDescent="0.15">
      <c r="A445" s="250"/>
      <c r="B445" s="250"/>
      <c r="C445" s="250"/>
      <c r="D445" s="250"/>
      <c r="E445" s="250"/>
      <c r="F445" s="250"/>
      <c r="G445" s="250"/>
      <c r="H445" s="250"/>
      <c r="I445" s="250"/>
      <c r="J445" s="250"/>
      <c r="K445" s="250"/>
      <c r="L445" s="250"/>
      <c r="M445" s="250"/>
      <c r="N445" s="250"/>
      <c r="O445" s="250"/>
      <c r="P445" s="250"/>
      <c r="Q445" s="250"/>
      <c r="R445" s="250"/>
      <c r="S445" s="250"/>
      <c r="T445" s="250"/>
      <c r="U445" s="250"/>
      <c r="V445" s="250"/>
      <c r="W445" s="250"/>
      <c r="X445" s="250"/>
      <c r="Y445" s="250"/>
      <c r="Z445" s="250"/>
      <c r="AA445" s="250"/>
      <c r="AB445" s="250"/>
      <c r="AC445" s="250"/>
      <c r="AD445" s="250"/>
      <c r="AE445" s="250"/>
      <c r="AF445" s="250"/>
      <c r="AG445" s="250"/>
      <c r="AH445" s="252"/>
      <c r="AI445" s="252"/>
    </row>
    <row r="446" spans="1:35" ht="14.25" customHeight="1" x14ac:dyDescent="0.15">
      <c r="A446" s="250"/>
      <c r="B446" s="250"/>
      <c r="C446" s="250"/>
      <c r="D446" s="250"/>
      <c r="E446" s="250"/>
      <c r="F446" s="250"/>
      <c r="G446" s="250"/>
      <c r="H446" s="250"/>
      <c r="I446" s="250"/>
      <c r="J446" s="250"/>
      <c r="K446" s="250"/>
      <c r="L446" s="250"/>
      <c r="M446" s="250"/>
      <c r="N446" s="250"/>
      <c r="O446" s="250"/>
      <c r="P446" s="250"/>
      <c r="Q446" s="250"/>
      <c r="R446" s="250"/>
      <c r="S446" s="250"/>
      <c r="T446" s="250"/>
      <c r="U446" s="250"/>
      <c r="V446" s="250"/>
      <c r="W446" s="250"/>
      <c r="X446" s="250"/>
      <c r="Y446" s="250"/>
      <c r="Z446" s="250"/>
      <c r="AA446" s="250"/>
      <c r="AB446" s="250"/>
      <c r="AC446" s="250"/>
      <c r="AD446" s="250"/>
      <c r="AE446" s="250"/>
      <c r="AF446" s="250"/>
      <c r="AG446" s="250"/>
      <c r="AH446" s="252"/>
      <c r="AI446" s="252"/>
    </row>
    <row r="447" spans="1:35" ht="14.25" customHeight="1" x14ac:dyDescent="0.15">
      <c r="A447" s="250"/>
      <c r="B447" s="250"/>
      <c r="C447" s="250"/>
      <c r="D447" s="250"/>
      <c r="E447" s="250"/>
      <c r="F447" s="250"/>
      <c r="G447" s="250"/>
      <c r="H447" s="250"/>
      <c r="I447" s="250"/>
      <c r="J447" s="250"/>
      <c r="K447" s="250"/>
      <c r="L447" s="250"/>
      <c r="M447" s="250"/>
      <c r="N447" s="250"/>
      <c r="O447" s="250"/>
      <c r="P447" s="250"/>
      <c r="Q447" s="250"/>
      <c r="R447" s="250"/>
      <c r="S447" s="250"/>
      <c r="T447" s="250"/>
      <c r="U447" s="250"/>
      <c r="V447" s="250"/>
      <c r="W447" s="250"/>
      <c r="X447" s="250"/>
      <c r="Y447" s="250"/>
      <c r="Z447" s="250"/>
      <c r="AA447" s="250"/>
      <c r="AB447" s="250"/>
      <c r="AC447" s="250"/>
      <c r="AD447" s="250"/>
      <c r="AE447" s="250"/>
      <c r="AF447" s="250"/>
      <c r="AG447" s="250"/>
      <c r="AH447" s="252"/>
      <c r="AI447" s="252"/>
    </row>
    <row r="448" spans="1:35" ht="14.25" customHeight="1" x14ac:dyDescent="0.15">
      <c r="A448" s="250"/>
      <c r="B448" s="250"/>
      <c r="C448" s="250"/>
      <c r="D448" s="250"/>
      <c r="E448" s="250"/>
      <c r="F448" s="250"/>
      <c r="G448" s="250"/>
      <c r="H448" s="250"/>
      <c r="I448" s="250"/>
      <c r="J448" s="250"/>
      <c r="K448" s="250"/>
      <c r="L448" s="250"/>
      <c r="M448" s="250"/>
      <c r="N448" s="250"/>
      <c r="O448" s="250"/>
      <c r="P448" s="250"/>
      <c r="Q448" s="250"/>
      <c r="R448" s="250"/>
      <c r="S448" s="250"/>
      <c r="T448" s="250"/>
      <c r="U448" s="250"/>
      <c r="V448" s="250"/>
      <c r="W448" s="250"/>
      <c r="X448" s="250"/>
      <c r="Y448" s="250"/>
      <c r="Z448" s="250"/>
      <c r="AA448" s="250"/>
      <c r="AB448" s="250"/>
      <c r="AC448" s="250"/>
      <c r="AD448" s="250"/>
      <c r="AE448" s="250"/>
      <c r="AF448" s="250"/>
      <c r="AG448" s="250"/>
      <c r="AH448" s="252"/>
      <c r="AI448" s="252"/>
    </row>
    <row r="449" spans="1:35" ht="14.25" customHeight="1" x14ac:dyDescent="0.15">
      <c r="A449" s="250"/>
      <c r="B449" s="250"/>
      <c r="C449" s="250"/>
      <c r="D449" s="250"/>
      <c r="E449" s="250"/>
      <c r="F449" s="250"/>
      <c r="G449" s="250"/>
      <c r="H449" s="250"/>
      <c r="I449" s="250"/>
      <c r="J449" s="250"/>
      <c r="K449" s="250"/>
      <c r="L449" s="250"/>
      <c r="M449" s="250"/>
      <c r="N449" s="250"/>
      <c r="O449" s="250"/>
      <c r="P449" s="250"/>
      <c r="Q449" s="250"/>
      <c r="R449" s="250"/>
      <c r="S449" s="250"/>
      <c r="T449" s="250"/>
      <c r="U449" s="250"/>
      <c r="V449" s="250"/>
      <c r="W449" s="250"/>
      <c r="X449" s="250"/>
      <c r="Y449" s="250"/>
      <c r="Z449" s="250"/>
      <c r="AA449" s="250"/>
      <c r="AB449" s="250"/>
      <c r="AC449" s="250"/>
      <c r="AD449" s="250"/>
      <c r="AE449" s="250"/>
      <c r="AF449" s="250"/>
      <c r="AG449" s="250"/>
      <c r="AH449" s="252"/>
      <c r="AI449" s="252"/>
    </row>
  </sheetData>
  <mergeCells count="428">
    <mergeCell ref="I150:I151"/>
    <mergeCell ref="J150:J151"/>
    <mergeCell ref="C152:C153"/>
    <mergeCell ref="D152:D153"/>
    <mergeCell ref="E152:E153"/>
    <mergeCell ref="F152:F153"/>
    <mergeCell ref="G152:G153"/>
    <mergeCell ref="H152:H153"/>
    <mergeCell ref="I152:I153"/>
    <mergeCell ref="J152:J153"/>
    <mergeCell ref="C150:C151"/>
    <mergeCell ref="D150:D151"/>
    <mergeCell ref="E150:E151"/>
    <mergeCell ref="F150:F151"/>
    <mergeCell ref="G150:G151"/>
    <mergeCell ref="H150:H151"/>
    <mergeCell ref="C148:C149"/>
    <mergeCell ref="D148:D149"/>
    <mergeCell ref="E148:E149"/>
    <mergeCell ref="F148:F149"/>
    <mergeCell ref="G148:G149"/>
    <mergeCell ref="H148:H149"/>
    <mergeCell ref="I148:I149"/>
    <mergeCell ref="J148:J149"/>
    <mergeCell ref="U130:U131"/>
    <mergeCell ref="AB125:AE126"/>
    <mergeCell ref="C130:C131"/>
    <mergeCell ref="D130:D131"/>
    <mergeCell ref="E130:E131"/>
    <mergeCell ref="F130:F131"/>
    <mergeCell ref="G130:G131"/>
    <mergeCell ref="H130:H131"/>
    <mergeCell ref="I130:I131"/>
    <mergeCell ref="J130:J131"/>
    <mergeCell ref="K130:N131"/>
    <mergeCell ref="V125:V126"/>
    <mergeCell ref="W125:W126"/>
    <mergeCell ref="X125:X126"/>
    <mergeCell ref="Y125:Y126"/>
    <mergeCell ref="Z125:Z126"/>
    <mergeCell ref="AA125:AA126"/>
    <mergeCell ref="U125:U126"/>
    <mergeCell ref="T130:T131"/>
    <mergeCell ref="AA130:AA131"/>
    <mergeCell ref="AB130:AE131"/>
    <mergeCell ref="V130:V131"/>
    <mergeCell ref="W130:W131"/>
    <mergeCell ref="X130:X131"/>
    <mergeCell ref="Y130:Y131"/>
    <mergeCell ref="H125:H126"/>
    <mergeCell ref="I125:I126"/>
    <mergeCell ref="J125:J126"/>
    <mergeCell ref="V119:V120"/>
    <mergeCell ref="W119:W120"/>
    <mergeCell ref="X119:X120"/>
    <mergeCell ref="Y119:Y120"/>
    <mergeCell ref="Z119:Z120"/>
    <mergeCell ref="AA119:AA120"/>
    <mergeCell ref="I119:I120"/>
    <mergeCell ref="J119:J120"/>
    <mergeCell ref="K119:N120"/>
    <mergeCell ref="O119:O132"/>
    <mergeCell ref="T119:T120"/>
    <mergeCell ref="U119:U120"/>
    <mergeCell ref="K125:N126"/>
    <mergeCell ref="T125:T126"/>
    <mergeCell ref="Z130:Z131"/>
    <mergeCell ref="D104:D105"/>
    <mergeCell ref="AC116:AC118"/>
    <mergeCell ref="AD116:AD118"/>
    <mergeCell ref="AE116:AE118"/>
    <mergeCell ref="AF116:AF118"/>
    <mergeCell ref="C119:C120"/>
    <mergeCell ref="D119:D120"/>
    <mergeCell ref="E119:E120"/>
    <mergeCell ref="F119:F120"/>
    <mergeCell ref="G119:G120"/>
    <mergeCell ref="H119:H120"/>
    <mergeCell ref="K116:K118"/>
    <mergeCell ref="L116:L118"/>
    <mergeCell ref="M116:M118"/>
    <mergeCell ref="N116:N118"/>
    <mergeCell ref="O116:O118"/>
    <mergeCell ref="AB116:AB118"/>
    <mergeCell ref="AB119:AE120"/>
    <mergeCell ref="AF119:AF132"/>
    <mergeCell ref="C125:C126"/>
    <mergeCell ref="D125:D126"/>
    <mergeCell ref="E125:E126"/>
    <mergeCell ref="F125:F126"/>
    <mergeCell ref="G125:G126"/>
    <mergeCell ref="AB98:AE99"/>
    <mergeCell ref="W109:W110"/>
    <mergeCell ref="X109:X110"/>
    <mergeCell ref="Y109:Y110"/>
    <mergeCell ref="Z109:Z110"/>
    <mergeCell ref="AA109:AA110"/>
    <mergeCell ref="AB109:AE110"/>
    <mergeCell ref="AB104:AE105"/>
    <mergeCell ref="C109:C110"/>
    <mergeCell ref="D109:D110"/>
    <mergeCell ref="E109:E110"/>
    <mergeCell ref="F109:F110"/>
    <mergeCell ref="G109:G110"/>
    <mergeCell ref="H109:H110"/>
    <mergeCell ref="I109:I110"/>
    <mergeCell ref="J109:J110"/>
    <mergeCell ref="K109:N110"/>
    <mergeCell ref="I104:I105"/>
    <mergeCell ref="J104:J105"/>
    <mergeCell ref="K104:N105"/>
    <mergeCell ref="T104:T105"/>
    <mergeCell ref="U104:U105"/>
    <mergeCell ref="V104:V105"/>
    <mergeCell ref="C104:C105"/>
    <mergeCell ref="V109:V110"/>
    <mergeCell ref="E104:E105"/>
    <mergeCell ref="F104:F105"/>
    <mergeCell ref="G104:G105"/>
    <mergeCell ref="H104:H105"/>
    <mergeCell ref="X98:X99"/>
    <mergeCell ref="Y98:Y99"/>
    <mergeCell ref="Z98:Z99"/>
    <mergeCell ref="AA98:AA99"/>
    <mergeCell ref="AE95:AE97"/>
    <mergeCell ref="AF95:AF97"/>
    <mergeCell ref="C98:C99"/>
    <mergeCell ref="D98:D99"/>
    <mergeCell ref="E98:E99"/>
    <mergeCell ref="F98:F99"/>
    <mergeCell ref="G98:G99"/>
    <mergeCell ref="H98:H99"/>
    <mergeCell ref="I98:I99"/>
    <mergeCell ref="J98:J99"/>
    <mergeCell ref="AF98:AF111"/>
    <mergeCell ref="X104:X105"/>
    <mergeCell ref="Y104:Y105"/>
    <mergeCell ref="Z104:Z105"/>
    <mergeCell ref="AA104:AA105"/>
    <mergeCell ref="K98:N99"/>
    <mergeCell ref="O98:O111"/>
    <mergeCell ref="T98:T99"/>
    <mergeCell ref="U98:U99"/>
    <mergeCell ref="V98:V99"/>
    <mergeCell ref="W98:W99"/>
    <mergeCell ref="W104:W105"/>
    <mergeCell ref="T109:T110"/>
    <mergeCell ref="U109:U110"/>
    <mergeCell ref="K95:K97"/>
    <mergeCell ref="L95:L97"/>
    <mergeCell ref="M95:M97"/>
    <mergeCell ref="N95:N97"/>
    <mergeCell ref="O95:O97"/>
    <mergeCell ref="AB95:AB97"/>
    <mergeCell ref="AC95:AC97"/>
    <mergeCell ref="AD95:AD97"/>
    <mergeCell ref="U88:U89"/>
    <mergeCell ref="V88:V89"/>
    <mergeCell ref="W88:W89"/>
    <mergeCell ref="X88:X89"/>
    <mergeCell ref="Y88:Y89"/>
    <mergeCell ref="Z88:Z89"/>
    <mergeCell ref="AB83:AE84"/>
    <mergeCell ref="C88:C89"/>
    <mergeCell ref="D88:D89"/>
    <mergeCell ref="E88:E89"/>
    <mergeCell ref="F88:F89"/>
    <mergeCell ref="G88:G89"/>
    <mergeCell ref="H88:H89"/>
    <mergeCell ref="I88:I89"/>
    <mergeCell ref="J88:J89"/>
    <mergeCell ref="K88:N89"/>
    <mergeCell ref="V83:V84"/>
    <mergeCell ref="W83:W84"/>
    <mergeCell ref="X83:X84"/>
    <mergeCell ref="Y83:Y84"/>
    <mergeCell ref="Z83:Z84"/>
    <mergeCell ref="AA83:AA84"/>
    <mergeCell ref="U83:U84"/>
    <mergeCell ref="T88:T89"/>
    <mergeCell ref="AA88:AA89"/>
    <mergeCell ref="AB88:AE89"/>
    <mergeCell ref="I83:I84"/>
    <mergeCell ref="J83:J84"/>
    <mergeCell ref="V77:V78"/>
    <mergeCell ref="W77:W78"/>
    <mergeCell ref="X77:X78"/>
    <mergeCell ref="Y77:Y78"/>
    <mergeCell ref="Z77:Z78"/>
    <mergeCell ref="AA77:AA78"/>
    <mergeCell ref="I77:I78"/>
    <mergeCell ref="J77:J78"/>
    <mergeCell ref="K77:N78"/>
    <mergeCell ref="O77:O90"/>
    <mergeCell ref="T77:T78"/>
    <mergeCell ref="U77:U78"/>
    <mergeCell ref="K83:N84"/>
    <mergeCell ref="T83:T84"/>
    <mergeCell ref="AC74:AC76"/>
    <mergeCell ref="AD74:AD76"/>
    <mergeCell ref="AE74:AE76"/>
    <mergeCell ref="AF74:AF76"/>
    <mergeCell ref="C77:C78"/>
    <mergeCell ref="D77:D78"/>
    <mergeCell ref="E77:E78"/>
    <mergeCell ref="F77:F78"/>
    <mergeCell ref="G77:G78"/>
    <mergeCell ref="H77:H78"/>
    <mergeCell ref="K74:K76"/>
    <mergeCell ref="L74:L76"/>
    <mergeCell ref="M74:M76"/>
    <mergeCell ref="N74:N76"/>
    <mergeCell ref="O74:O76"/>
    <mergeCell ref="AB74:AB76"/>
    <mergeCell ref="AB77:AE78"/>
    <mergeCell ref="AF77:AF90"/>
    <mergeCell ref="C83:C84"/>
    <mergeCell ref="D83:D84"/>
    <mergeCell ref="E83:E84"/>
    <mergeCell ref="F83:F84"/>
    <mergeCell ref="G83:G84"/>
    <mergeCell ref="H83:H84"/>
    <mergeCell ref="W67:W68"/>
    <mergeCell ref="X67:X68"/>
    <mergeCell ref="Y67:Y68"/>
    <mergeCell ref="Z67:Z68"/>
    <mergeCell ref="AA67:AA68"/>
    <mergeCell ref="AB67:AE68"/>
    <mergeCell ref="AB62:AE63"/>
    <mergeCell ref="C67:C68"/>
    <mergeCell ref="D67:D68"/>
    <mergeCell ref="E67:E68"/>
    <mergeCell ref="F67:F68"/>
    <mergeCell ref="G67:G68"/>
    <mergeCell ref="H67:H68"/>
    <mergeCell ref="I67:I68"/>
    <mergeCell ref="J67:J68"/>
    <mergeCell ref="K67:N68"/>
    <mergeCell ref="I62:I63"/>
    <mergeCell ref="J62:J63"/>
    <mergeCell ref="K62:N63"/>
    <mergeCell ref="T62:T63"/>
    <mergeCell ref="U62:U63"/>
    <mergeCell ref="V62:V63"/>
    <mergeCell ref="C62:C63"/>
    <mergeCell ref="D62:D63"/>
    <mergeCell ref="E62:E63"/>
    <mergeCell ref="F62:F63"/>
    <mergeCell ref="G62:G63"/>
    <mergeCell ref="H62:H63"/>
    <mergeCell ref="X56:X57"/>
    <mergeCell ref="Y56:Y57"/>
    <mergeCell ref="Z56:Z57"/>
    <mergeCell ref="AA56:AA57"/>
    <mergeCell ref="AB56:AE57"/>
    <mergeCell ref="AF53:AF55"/>
    <mergeCell ref="C56:C57"/>
    <mergeCell ref="D56:D57"/>
    <mergeCell ref="E56:E57"/>
    <mergeCell ref="F56:F57"/>
    <mergeCell ref="G56:G57"/>
    <mergeCell ref="H56:H57"/>
    <mergeCell ref="I56:I57"/>
    <mergeCell ref="J56:J57"/>
    <mergeCell ref="AF56:AF69"/>
    <mergeCell ref="X62:X63"/>
    <mergeCell ref="Y62:Y63"/>
    <mergeCell ref="Z62:Z63"/>
    <mergeCell ref="AA62:AA63"/>
    <mergeCell ref="K56:N57"/>
    <mergeCell ref="O56:O69"/>
    <mergeCell ref="T56:T57"/>
    <mergeCell ref="U56:U57"/>
    <mergeCell ref="V56:V57"/>
    <mergeCell ref="W56:W57"/>
    <mergeCell ref="W62:W63"/>
    <mergeCell ref="T67:T68"/>
    <mergeCell ref="U67:U68"/>
    <mergeCell ref="V67:V68"/>
    <mergeCell ref="AB46:AE47"/>
    <mergeCell ref="K53:K55"/>
    <mergeCell ref="L53:L55"/>
    <mergeCell ref="M53:M55"/>
    <mergeCell ref="N53:N55"/>
    <mergeCell ref="O53:O55"/>
    <mergeCell ref="AB53:AB55"/>
    <mergeCell ref="AC53:AC55"/>
    <mergeCell ref="AD53:AD55"/>
    <mergeCell ref="U46:U47"/>
    <mergeCell ref="V46:V47"/>
    <mergeCell ref="W46:W47"/>
    <mergeCell ref="X46:X47"/>
    <mergeCell ref="Y46:Y47"/>
    <mergeCell ref="Z46:Z47"/>
    <mergeCell ref="AE53:AE55"/>
    <mergeCell ref="V41:V42"/>
    <mergeCell ref="W41:W42"/>
    <mergeCell ref="X41:X42"/>
    <mergeCell ref="Y41:Y42"/>
    <mergeCell ref="Z41:Z42"/>
    <mergeCell ref="AA41:AA42"/>
    <mergeCell ref="U41:U42"/>
    <mergeCell ref="T46:T47"/>
    <mergeCell ref="AA46:AA47"/>
    <mergeCell ref="C46:C47"/>
    <mergeCell ref="D46:D47"/>
    <mergeCell ref="E46:E47"/>
    <mergeCell ref="F46:F47"/>
    <mergeCell ref="G46:G47"/>
    <mergeCell ref="H46:H47"/>
    <mergeCell ref="I46:I47"/>
    <mergeCell ref="J46:J47"/>
    <mergeCell ref="K46:N47"/>
    <mergeCell ref="AF35:AF48"/>
    <mergeCell ref="C41:C42"/>
    <mergeCell ref="D41:D42"/>
    <mergeCell ref="E41:E42"/>
    <mergeCell ref="F41:F42"/>
    <mergeCell ref="G41:G42"/>
    <mergeCell ref="H41:H42"/>
    <mergeCell ref="I41:I42"/>
    <mergeCell ref="J41:J42"/>
    <mergeCell ref="V35:V36"/>
    <mergeCell ref="W35:W36"/>
    <mergeCell ref="X35:X36"/>
    <mergeCell ref="Y35:Y36"/>
    <mergeCell ref="Z35:Z36"/>
    <mergeCell ref="AA35:AA36"/>
    <mergeCell ref="I35:I36"/>
    <mergeCell ref="J35:J36"/>
    <mergeCell ref="K35:N36"/>
    <mergeCell ref="O35:O48"/>
    <mergeCell ref="T35:T36"/>
    <mergeCell ref="U35:U36"/>
    <mergeCell ref="K41:N42"/>
    <mergeCell ref="T41:T42"/>
    <mergeCell ref="AB41:AE42"/>
    <mergeCell ref="C35:C36"/>
    <mergeCell ref="D35:D36"/>
    <mergeCell ref="E35:E36"/>
    <mergeCell ref="F35:F36"/>
    <mergeCell ref="G35:G36"/>
    <mergeCell ref="H35:H36"/>
    <mergeCell ref="O32:O34"/>
    <mergeCell ref="AB32:AB34"/>
    <mergeCell ref="AC32:AC34"/>
    <mergeCell ref="AB35:AE36"/>
    <mergeCell ref="AD32:AD34"/>
    <mergeCell ref="AE32:AE34"/>
    <mergeCell ref="AF32:AF34"/>
    <mergeCell ref="X25:X26"/>
    <mergeCell ref="Y25:Y26"/>
    <mergeCell ref="Z25:Z26"/>
    <mergeCell ref="AA25:AA26"/>
    <mergeCell ref="AB25:AE26"/>
    <mergeCell ref="D32:J32"/>
    <mergeCell ref="K32:K34"/>
    <mergeCell ref="L32:L34"/>
    <mergeCell ref="M32:M34"/>
    <mergeCell ref="N32:N34"/>
    <mergeCell ref="I25:I26"/>
    <mergeCell ref="J25:J26"/>
    <mergeCell ref="K25:N26"/>
    <mergeCell ref="T25:T26"/>
    <mergeCell ref="U25:U26"/>
    <mergeCell ref="V25:V26"/>
    <mergeCell ref="AF14:AF27"/>
    <mergeCell ref="W25:W26"/>
    <mergeCell ref="Y20:Y21"/>
    <mergeCell ref="Z20:Z21"/>
    <mergeCell ref="AA20:AA21"/>
    <mergeCell ref="V20:V21"/>
    <mergeCell ref="W20:W21"/>
    <mergeCell ref="C25:C26"/>
    <mergeCell ref="D25:D26"/>
    <mergeCell ref="E25:E26"/>
    <mergeCell ref="F25:F26"/>
    <mergeCell ref="G25:G26"/>
    <mergeCell ref="H25:H26"/>
    <mergeCell ref="H20:H21"/>
    <mergeCell ref="I20:I21"/>
    <mergeCell ref="J20:J21"/>
    <mergeCell ref="F20:F21"/>
    <mergeCell ref="G20:G21"/>
    <mergeCell ref="C20:C21"/>
    <mergeCell ref="D20:D21"/>
    <mergeCell ref="E20:E21"/>
    <mergeCell ref="AF11:AF13"/>
    <mergeCell ref="C14:C15"/>
    <mergeCell ref="D14:D15"/>
    <mergeCell ref="E14:E15"/>
    <mergeCell ref="F14:F15"/>
    <mergeCell ref="G14:G15"/>
    <mergeCell ref="H14:H15"/>
    <mergeCell ref="I14:I15"/>
    <mergeCell ref="J14:J15"/>
    <mergeCell ref="K14:N15"/>
    <mergeCell ref="O11:O13"/>
    <mergeCell ref="U11:AA11"/>
    <mergeCell ref="AB11:AB13"/>
    <mergeCell ref="AC11:AC13"/>
    <mergeCell ref="AD11:AD13"/>
    <mergeCell ref="AE11:AE13"/>
    <mergeCell ref="Y14:Y15"/>
    <mergeCell ref="Z14:Z15"/>
    <mergeCell ref="AA14:AA15"/>
    <mergeCell ref="AB14:AE15"/>
    <mergeCell ref="W14:W15"/>
    <mergeCell ref="X14:X15"/>
    <mergeCell ref="C4:F4"/>
    <mergeCell ref="H4:N4"/>
    <mergeCell ref="AB4:AD4"/>
    <mergeCell ref="C5:F5"/>
    <mergeCell ref="C6:F6"/>
    <mergeCell ref="D11:J11"/>
    <mergeCell ref="K11:K13"/>
    <mergeCell ref="L11:L13"/>
    <mergeCell ref="M11:M13"/>
    <mergeCell ref="N11:N13"/>
    <mergeCell ref="X20:X21"/>
    <mergeCell ref="AB20:AE21"/>
    <mergeCell ref="K20:N21"/>
    <mergeCell ref="T20:T21"/>
    <mergeCell ref="U20:U21"/>
    <mergeCell ref="O14:O27"/>
    <mergeCell ref="T14:T15"/>
    <mergeCell ref="U14:U15"/>
    <mergeCell ref="V14:V15"/>
  </mergeCells>
  <phoneticPr fontId="19"/>
  <conditionalFormatting sqref="D13:J13 D34:J34 D55:J55 D76:J76 D97:J97">
    <cfRule type="containsText" dxfId="1012" priority="159" operator="containsText" text="土,日">
      <formula>NOT(ISERROR(SEARCH("土,日",D13)))</formula>
    </cfRule>
  </conditionalFormatting>
  <conditionalFormatting sqref="D16:J19 D22:J24 D27:J28">
    <cfRule type="containsText" dxfId="1011" priority="60" operator="containsText" text="ー">
      <formula>NOT(ISERROR(SEARCH("ー",D16)))</formula>
    </cfRule>
    <cfRule type="containsText" dxfId="1010" priority="61" operator="containsText" text="外">
      <formula>NOT(ISERROR(SEARCH("外",D16)))</formula>
    </cfRule>
    <cfRule type="containsText" dxfId="1009" priority="62" operator="containsText" text="休">
      <formula>NOT(ISERROR(SEARCH("休",D16)))</formula>
    </cfRule>
    <cfRule type="containsText" dxfId="1008" priority="63" operator="containsText" text="退">
      <formula>NOT(ISERROR(SEARCH("退",D16)))</formula>
    </cfRule>
    <cfRule type="containsText" dxfId="1007" priority="64" operator="containsText" text="入">
      <formula>NOT(ISERROR(SEARCH("入",D16)))</formula>
    </cfRule>
  </conditionalFormatting>
  <conditionalFormatting sqref="D37:J40 D43:J45 D48:J48">
    <cfRule type="containsText" dxfId="1006" priority="55" operator="containsText" text="ー">
      <formula>NOT(ISERROR(SEARCH("ー",D37)))</formula>
    </cfRule>
    <cfRule type="containsText" dxfId="1005" priority="56" operator="containsText" text="外">
      <formula>NOT(ISERROR(SEARCH("外",D37)))</formula>
    </cfRule>
    <cfRule type="containsText" dxfId="1004" priority="57" operator="containsText" text="休">
      <formula>NOT(ISERROR(SEARCH("休",D37)))</formula>
    </cfRule>
    <cfRule type="containsText" dxfId="1003" priority="58" operator="containsText" text="退">
      <formula>NOT(ISERROR(SEARCH("退",D37)))</formula>
    </cfRule>
    <cfRule type="containsText" dxfId="1002" priority="59" operator="containsText" text="入">
      <formula>NOT(ISERROR(SEARCH("入",D37)))</formula>
    </cfRule>
  </conditionalFormatting>
  <conditionalFormatting sqref="D58:J61 D64:J66 D69:J69">
    <cfRule type="containsText" dxfId="1001" priority="50" operator="containsText" text="ー">
      <formula>NOT(ISERROR(SEARCH("ー",D58)))</formula>
    </cfRule>
    <cfRule type="containsText" dxfId="1000" priority="51" operator="containsText" text="外">
      <formula>NOT(ISERROR(SEARCH("外",D58)))</formula>
    </cfRule>
    <cfRule type="containsText" dxfId="999" priority="52" operator="containsText" text="休">
      <formula>NOT(ISERROR(SEARCH("休",D58)))</formula>
    </cfRule>
    <cfRule type="containsText" dxfId="998" priority="53" operator="containsText" text="退">
      <formula>NOT(ISERROR(SEARCH("退",D58)))</formula>
    </cfRule>
    <cfRule type="containsText" dxfId="997" priority="54" operator="containsText" text="入">
      <formula>NOT(ISERROR(SEARCH("入",D58)))</formula>
    </cfRule>
  </conditionalFormatting>
  <conditionalFormatting sqref="D70:J70">
    <cfRule type="containsText" dxfId="996" priority="103" operator="containsText" text="休">
      <formula>NOT(ISERROR(SEARCH("休",D70)))</formula>
    </cfRule>
    <cfRule type="containsText" dxfId="995" priority="104" operator="containsText" text="休">
      <formula>NOT(ISERROR(SEARCH("休",D70)))</formula>
    </cfRule>
  </conditionalFormatting>
  <conditionalFormatting sqref="D79:J82 D85:J87 D90:J90">
    <cfRule type="containsText" dxfId="994" priority="45" operator="containsText" text="ー">
      <formula>NOT(ISERROR(SEARCH("ー",D79)))</formula>
    </cfRule>
    <cfRule type="containsText" dxfId="993" priority="46" operator="containsText" text="外">
      <formula>NOT(ISERROR(SEARCH("外",D79)))</formula>
    </cfRule>
    <cfRule type="containsText" dxfId="992" priority="47" operator="containsText" text="休">
      <formula>NOT(ISERROR(SEARCH("休",D79)))</formula>
    </cfRule>
    <cfRule type="containsText" dxfId="991" priority="48" operator="containsText" text="退">
      <formula>NOT(ISERROR(SEARCH("退",D79)))</formula>
    </cfRule>
    <cfRule type="containsText" dxfId="990" priority="49" operator="containsText" text="入">
      <formula>NOT(ISERROR(SEARCH("入",D79)))</formula>
    </cfRule>
  </conditionalFormatting>
  <conditionalFormatting sqref="D91:J92">
    <cfRule type="containsText" dxfId="989" priority="93" operator="containsText" text="休">
      <formula>NOT(ISERROR(SEARCH("休",D91)))</formula>
    </cfRule>
    <cfRule type="containsText" dxfId="988" priority="94" operator="containsText" text="休">
      <formula>NOT(ISERROR(SEARCH("休",D91)))</formula>
    </cfRule>
  </conditionalFormatting>
  <conditionalFormatting sqref="D100:J103 D106:J108 D111:J111">
    <cfRule type="containsText" dxfId="987" priority="40" operator="containsText" text="ー">
      <formula>NOT(ISERROR(SEARCH("ー",D100)))</formula>
    </cfRule>
    <cfRule type="containsText" dxfId="986" priority="41" operator="containsText" text="外">
      <formula>NOT(ISERROR(SEARCH("外",D100)))</formula>
    </cfRule>
    <cfRule type="containsText" dxfId="985" priority="42" operator="containsText" text="休">
      <formula>NOT(ISERROR(SEARCH("休",D100)))</formula>
    </cfRule>
    <cfRule type="containsText" dxfId="984" priority="43" operator="containsText" text="退">
      <formula>NOT(ISERROR(SEARCH("退",D100)))</formula>
    </cfRule>
    <cfRule type="containsText" dxfId="983" priority="44" operator="containsText" text="入">
      <formula>NOT(ISERROR(SEARCH("入",D100)))</formula>
    </cfRule>
  </conditionalFormatting>
  <conditionalFormatting sqref="D112:J112">
    <cfRule type="containsText" dxfId="982" priority="83" operator="containsText" text="休">
      <formula>NOT(ISERROR(SEARCH("休",D112)))</formula>
    </cfRule>
    <cfRule type="containsText" dxfId="981" priority="84" operator="containsText" text="休">
      <formula>NOT(ISERROR(SEARCH("休",D112)))</formula>
    </cfRule>
  </conditionalFormatting>
  <conditionalFormatting sqref="D118:J118">
    <cfRule type="containsText" dxfId="980" priority="155" operator="containsText" text="土,日">
      <formula>NOT(ISERROR(SEARCH("土,日",D118)))</formula>
    </cfRule>
  </conditionalFormatting>
  <conditionalFormatting sqref="D121:J124 D127:J129 D132:J132">
    <cfRule type="containsText" dxfId="979" priority="35" operator="containsText" text="ー">
      <formula>NOT(ISERROR(SEARCH("ー",D121)))</formula>
    </cfRule>
    <cfRule type="containsText" dxfId="978" priority="36" operator="containsText" text="外">
      <formula>NOT(ISERROR(SEARCH("外",D121)))</formula>
    </cfRule>
    <cfRule type="containsText" dxfId="977" priority="37" operator="containsText" text="休">
      <formula>NOT(ISERROR(SEARCH("休",D121)))</formula>
    </cfRule>
    <cfRule type="containsText" dxfId="976" priority="38" operator="containsText" text="退">
      <formula>NOT(ISERROR(SEARCH("退",D121)))</formula>
    </cfRule>
    <cfRule type="containsText" dxfId="975" priority="39" operator="containsText" text="入">
      <formula>NOT(ISERROR(SEARCH("入",D121)))</formula>
    </cfRule>
  </conditionalFormatting>
  <conditionalFormatting sqref="D133:J133">
    <cfRule type="containsText" dxfId="974" priority="73" operator="containsText" text="休">
      <formula>NOT(ISERROR(SEARCH("休",D133)))</formula>
    </cfRule>
    <cfRule type="containsText" dxfId="973" priority="74" operator="containsText" text="休">
      <formula>NOT(ISERROR(SEARCH("休",D133)))</formula>
    </cfRule>
  </conditionalFormatting>
  <conditionalFormatting sqref="D135:J141">
    <cfRule type="containsText" dxfId="972" priority="137" operator="containsText" text="休">
      <formula>NOT(ISERROR(SEARCH("休",D135)))</formula>
    </cfRule>
    <cfRule type="containsText" dxfId="971" priority="138" operator="containsText" text="休">
      <formula>NOT(ISERROR(SEARCH("休",D135)))</formula>
    </cfRule>
  </conditionalFormatting>
  <conditionalFormatting sqref="D147:J147">
    <cfRule type="containsText" dxfId="970" priority="133" operator="containsText" text="土,日">
      <formula>NOT(ISERROR(SEARCH("土,日",D147)))</formula>
    </cfRule>
  </conditionalFormatting>
  <conditionalFormatting sqref="D150:J153">
    <cfRule type="containsText" dxfId="969" priority="134" operator="containsText" text="休">
      <formula>NOT(ISERROR(SEARCH("休",D150)))</formula>
    </cfRule>
    <cfRule type="containsText" dxfId="968" priority="135" operator="containsText" text="休">
      <formula>NOT(ISERROR(SEARCH("休",D150)))</formula>
    </cfRule>
  </conditionalFormatting>
  <conditionalFormatting sqref="I12">
    <cfRule type="expression" dxfId="967" priority="126">
      <formula>AND(WEEKDAY(I10,2)=6, OR(INT((DAY(I10)-1)/7)+1=2, INT((DAY(I10)-1)/7)+1=4))</formula>
    </cfRule>
  </conditionalFormatting>
  <conditionalFormatting sqref="I13 Z13 I34 Z34 I55 Z55 I76 Z76 I97 Z97 I118 Z118">
    <cfRule type="containsText" dxfId="966" priority="128" operator="containsText" text="土">
      <formula>NOT(ISERROR(SEARCH("土",I13)))</formula>
    </cfRule>
  </conditionalFormatting>
  <conditionalFormatting sqref="I13">
    <cfRule type="containsText" dxfId="965" priority="158" operator="containsText" text="土">
      <formula>NOT(ISERROR(SEARCH("土",I13)))</formula>
    </cfRule>
  </conditionalFormatting>
  <conditionalFormatting sqref="I33">
    <cfRule type="expression" dxfId="964" priority="125">
      <formula>AND(WEEKDAY(I31,2)=6, OR(INT((DAY(I31)-1)/7)+1=2, INT((DAY(I31)-1)/7)+1=4))</formula>
    </cfRule>
  </conditionalFormatting>
  <conditionalFormatting sqref="I49">
    <cfRule type="containsText" dxfId="963" priority="110" operator="containsText" text="休">
      <formula>NOT(ISERROR(SEARCH("休",I49)))</formula>
    </cfRule>
    <cfRule type="containsText" dxfId="962" priority="111" operator="containsText" text="休">
      <formula>NOT(ISERROR(SEARCH("休",I49)))</formula>
    </cfRule>
  </conditionalFormatting>
  <conditionalFormatting sqref="I54">
    <cfRule type="expression" dxfId="961" priority="124">
      <formula>AND(WEEKDAY(I52,2)=6, OR(INT((DAY(I52)-1)/7)+1=2, INT((DAY(I52)-1)/7)+1=4))</formula>
    </cfRule>
  </conditionalFormatting>
  <conditionalFormatting sqref="I70">
    <cfRule type="containsText" dxfId="960" priority="100" operator="containsText" text="休">
      <formula>NOT(ISERROR(SEARCH("休",I70)))</formula>
    </cfRule>
    <cfRule type="containsText" dxfId="959" priority="101" operator="containsText" text="休">
      <formula>NOT(ISERROR(SEARCH("休",I70)))</formula>
    </cfRule>
    <cfRule type="containsText" dxfId="958" priority="102" operator="containsText" text="休">
      <formula>NOT(ISERROR(SEARCH("休",I70)))</formula>
    </cfRule>
  </conditionalFormatting>
  <conditionalFormatting sqref="I75">
    <cfRule type="expression" dxfId="957" priority="121">
      <formula>AND(WEEKDAY(I73,2)=6, OR(INT((DAY(I73)-1)/7)+1=2, INT((DAY(I73)-1)/7)+1=4))</formula>
    </cfRule>
  </conditionalFormatting>
  <conditionalFormatting sqref="I91">
    <cfRule type="containsText" dxfId="956" priority="90" operator="containsText" text="休">
      <formula>NOT(ISERROR(SEARCH("休",I91)))</formula>
    </cfRule>
    <cfRule type="containsText" dxfId="955" priority="91" operator="containsText" text="休">
      <formula>NOT(ISERROR(SEARCH("休",I91)))</formula>
    </cfRule>
    <cfRule type="containsText" dxfId="954" priority="92" operator="containsText" text="休">
      <formula>NOT(ISERROR(SEARCH("休",I91)))</formula>
    </cfRule>
  </conditionalFormatting>
  <conditionalFormatting sqref="I96">
    <cfRule type="expression" dxfId="953" priority="120">
      <formula>AND(WEEKDAY(I94,2)=6, OR(INT((DAY(I94)-1)/7)+1=2, INT((DAY(I94)-1)/7)+1=4))</formula>
    </cfRule>
  </conditionalFormatting>
  <conditionalFormatting sqref="I112">
    <cfRule type="containsText" dxfId="952" priority="80" operator="containsText" text="休">
      <formula>NOT(ISERROR(SEARCH("休",I112)))</formula>
    </cfRule>
    <cfRule type="containsText" dxfId="951" priority="81" operator="containsText" text="休">
      <formula>NOT(ISERROR(SEARCH("休",I112)))</formula>
    </cfRule>
    <cfRule type="containsText" dxfId="950" priority="82" operator="containsText" text="休">
      <formula>NOT(ISERROR(SEARCH("休",I112)))</formula>
    </cfRule>
  </conditionalFormatting>
  <conditionalFormatting sqref="I117">
    <cfRule type="expression" dxfId="949" priority="119">
      <formula>AND(WEEKDAY(I115,2)=6, OR(INT((DAY(I115)-1)/7)+1=2, INT((DAY(I115)-1)/7)+1=4))</formula>
    </cfRule>
  </conditionalFormatting>
  <conditionalFormatting sqref="I133">
    <cfRule type="containsText" dxfId="948" priority="70" operator="containsText" text="休">
      <formula>NOT(ISERROR(SEARCH("休",I133)))</formula>
    </cfRule>
    <cfRule type="containsText" dxfId="947" priority="71" operator="containsText" text="休">
      <formula>NOT(ISERROR(SEARCH("休",I133)))</formula>
    </cfRule>
  </conditionalFormatting>
  <conditionalFormatting sqref="I133:J133">
    <cfRule type="containsText" dxfId="946" priority="72" operator="containsText" text="休">
      <formula>NOT(ISERROR(SEARCH("休",I133)))</formula>
    </cfRule>
  </conditionalFormatting>
  <conditionalFormatting sqref="J13 AA13 J34 AA34 J55 AA55 J76 AA76 J97 AA97 J118 AA118">
    <cfRule type="containsText" dxfId="945" priority="127" operator="containsText" text="日">
      <formula>NOT(ISERROR(SEARCH("日",J13)))</formula>
    </cfRule>
  </conditionalFormatting>
  <conditionalFormatting sqref="O14:O27 AF14:AF27 O35:O48 AF35:AF48 O56:O69 AF56:AF69 O77:O90 AF77:AF90 O98:O111 AF98:AF111 O119:O132 AF119:AF132">
    <cfRule type="cellIs" dxfId="944" priority="1" operator="lessThan">
      <formula>0.285</formula>
    </cfRule>
    <cfRule type="cellIs" dxfId="943" priority="2" operator="greaterThanOrEqual">
      <formula>0.285</formula>
    </cfRule>
  </conditionalFormatting>
  <conditionalFormatting sqref="U16:AA19 U22:AA24 U27:AA27">
    <cfRule type="containsText" dxfId="942" priority="30" operator="containsText" text="ー">
      <formula>NOT(ISERROR(SEARCH("ー",U16)))</formula>
    </cfRule>
    <cfRule type="containsText" dxfId="941" priority="31" operator="containsText" text="外">
      <formula>NOT(ISERROR(SEARCH("外",U16)))</formula>
    </cfRule>
    <cfRule type="containsText" dxfId="940" priority="32" operator="containsText" text="休">
      <formula>NOT(ISERROR(SEARCH("休",U16)))</formula>
    </cfRule>
    <cfRule type="containsText" dxfId="939" priority="33" operator="containsText" text="退">
      <formula>NOT(ISERROR(SEARCH("退",U16)))</formula>
    </cfRule>
    <cfRule type="containsText" dxfId="938" priority="34" operator="containsText" text="入">
      <formula>NOT(ISERROR(SEARCH("入",U16)))</formula>
    </cfRule>
  </conditionalFormatting>
  <conditionalFormatting sqref="U28:AA28 D49:J49 U135:AA135">
    <cfRule type="containsText" dxfId="937" priority="167" operator="containsText" text="休">
      <formula>NOT(ISERROR(SEARCH("休",D28)))</formula>
    </cfRule>
  </conditionalFormatting>
  <conditionalFormatting sqref="U37:AA40 U43:AA45 U48:AA48">
    <cfRule type="containsText" dxfId="936" priority="25" operator="containsText" text="ー">
      <formula>NOT(ISERROR(SEARCH("ー",U37)))</formula>
    </cfRule>
    <cfRule type="containsText" dxfId="935" priority="26" operator="containsText" text="外">
      <formula>NOT(ISERROR(SEARCH("外",U37)))</formula>
    </cfRule>
    <cfRule type="containsText" dxfId="934" priority="27" operator="containsText" text="休">
      <formula>NOT(ISERROR(SEARCH("休",U37)))</formula>
    </cfRule>
    <cfRule type="containsText" dxfId="933" priority="28" operator="containsText" text="退">
      <formula>NOT(ISERROR(SEARCH("退",U37)))</formula>
    </cfRule>
    <cfRule type="containsText" dxfId="932" priority="29" operator="containsText" text="入">
      <formula>NOT(ISERROR(SEARCH("入",U37)))</formula>
    </cfRule>
  </conditionalFormatting>
  <conditionalFormatting sqref="U49:AA49">
    <cfRule type="containsText" dxfId="931" priority="108" operator="containsText" text="休">
      <formula>NOT(ISERROR(SEARCH("休",U49)))</formula>
    </cfRule>
    <cfRule type="containsText" dxfId="930" priority="109" operator="containsText" text="休">
      <formula>NOT(ISERROR(SEARCH("休",U49)))</formula>
    </cfRule>
  </conditionalFormatting>
  <conditionalFormatting sqref="U58:AA61 U64:AA66 U69:AA69">
    <cfRule type="containsText" dxfId="929" priority="20" operator="containsText" text="ー">
      <formula>NOT(ISERROR(SEARCH("ー",U58)))</formula>
    </cfRule>
    <cfRule type="containsText" dxfId="928" priority="21" operator="containsText" text="外">
      <formula>NOT(ISERROR(SEARCH("外",U58)))</formula>
    </cfRule>
    <cfRule type="containsText" dxfId="927" priority="22" operator="containsText" text="休">
      <formula>NOT(ISERROR(SEARCH("休",U58)))</formula>
    </cfRule>
    <cfRule type="containsText" dxfId="926" priority="23" operator="containsText" text="退">
      <formula>NOT(ISERROR(SEARCH("退",U58)))</formula>
    </cfRule>
    <cfRule type="containsText" dxfId="925" priority="24" operator="containsText" text="入">
      <formula>NOT(ISERROR(SEARCH("入",U58)))</formula>
    </cfRule>
  </conditionalFormatting>
  <conditionalFormatting sqref="U70:AA70">
    <cfRule type="containsText" dxfId="924" priority="98" operator="containsText" text="休">
      <formula>NOT(ISERROR(SEARCH("休",U70)))</formula>
    </cfRule>
    <cfRule type="containsText" dxfId="923" priority="99" operator="containsText" text="休">
      <formula>NOT(ISERROR(SEARCH("休",U70)))</formula>
    </cfRule>
  </conditionalFormatting>
  <conditionalFormatting sqref="U79:AA82 U85:AA87 U90:AA90">
    <cfRule type="containsText" dxfId="922" priority="15" operator="containsText" text="ー">
      <formula>NOT(ISERROR(SEARCH("ー",U79)))</formula>
    </cfRule>
    <cfRule type="containsText" dxfId="921" priority="16" operator="containsText" text="外">
      <formula>NOT(ISERROR(SEARCH("外",U79)))</formula>
    </cfRule>
    <cfRule type="containsText" dxfId="920" priority="17" operator="containsText" text="休">
      <formula>NOT(ISERROR(SEARCH("休",U79)))</formula>
    </cfRule>
    <cfRule type="containsText" dxfId="919" priority="18" operator="containsText" text="退">
      <formula>NOT(ISERROR(SEARCH("退",U79)))</formula>
    </cfRule>
    <cfRule type="containsText" dxfId="918" priority="19" operator="containsText" text="入">
      <formula>NOT(ISERROR(SEARCH("入",U79)))</formula>
    </cfRule>
  </conditionalFormatting>
  <conditionalFormatting sqref="U91:AA92">
    <cfRule type="containsText" dxfId="917" priority="88" operator="containsText" text="休">
      <formula>NOT(ISERROR(SEARCH("休",U91)))</formula>
    </cfRule>
    <cfRule type="containsText" dxfId="916" priority="89" operator="containsText" text="休">
      <formula>NOT(ISERROR(SEARCH("休",U91)))</formula>
    </cfRule>
  </conditionalFormatting>
  <conditionalFormatting sqref="U100:AA103 U106:AA108 U111:AA111">
    <cfRule type="containsText" dxfId="915" priority="10" operator="containsText" text="ー">
      <formula>NOT(ISERROR(SEARCH("ー",U100)))</formula>
    </cfRule>
    <cfRule type="containsText" dxfId="914" priority="11" operator="containsText" text="外">
      <formula>NOT(ISERROR(SEARCH("外",U100)))</formula>
    </cfRule>
    <cfRule type="containsText" dxfId="913" priority="12" operator="containsText" text="休">
      <formula>NOT(ISERROR(SEARCH("休",U100)))</formula>
    </cfRule>
    <cfRule type="containsText" dxfId="912" priority="13" operator="containsText" text="退">
      <formula>NOT(ISERROR(SEARCH("退",U100)))</formula>
    </cfRule>
    <cfRule type="containsText" dxfId="911" priority="14" operator="containsText" text="入">
      <formula>NOT(ISERROR(SEARCH("入",U100)))</formula>
    </cfRule>
  </conditionalFormatting>
  <conditionalFormatting sqref="U112:AA112">
    <cfRule type="containsText" dxfId="910" priority="78" operator="containsText" text="休">
      <formula>NOT(ISERROR(SEARCH("休",U112)))</formula>
    </cfRule>
    <cfRule type="containsText" dxfId="909" priority="79" operator="containsText" text="休">
      <formula>NOT(ISERROR(SEARCH("休",U112)))</formula>
    </cfRule>
  </conditionalFormatting>
  <conditionalFormatting sqref="U121:AA124 U127:AA129 U132:AA132">
    <cfRule type="containsText" dxfId="908" priority="5" operator="containsText" text="ー">
      <formula>NOT(ISERROR(SEARCH("ー",U121)))</formula>
    </cfRule>
    <cfRule type="containsText" dxfId="907" priority="6" operator="containsText" text="外">
      <formula>NOT(ISERROR(SEARCH("外",U121)))</formula>
    </cfRule>
    <cfRule type="containsText" dxfId="906" priority="7" operator="containsText" text="休">
      <formula>NOT(ISERROR(SEARCH("休",U121)))</formula>
    </cfRule>
    <cfRule type="containsText" dxfId="905" priority="8" operator="containsText" text="退">
      <formula>NOT(ISERROR(SEARCH("退",U121)))</formula>
    </cfRule>
    <cfRule type="containsText" dxfId="904" priority="9" operator="containsText" text="入">
      <formula>NOT(ISERROR(SEARCH("入",U121)))</formula>
    </cfRule>
  </conditionalFormatting>
  <conditionalFormatting sqref="U133:AA133">
    <cfRule type="containsText" dxfId="903" priority="68" operator="containsText" text="休">
      <formula>NOT(ISERROR(SEARCH("休",U133)))</formula>
    </cfRule>
    <cfRule type="containsText" dxfId="902" priority="69" operator="containsText" text="休">
      <formula>NOT(ISERROR(SEARCH("休",U133)))</formula>
    </cfRule>
  </conditionalFormatting>
  <conditionalFormatting sqref="U135:AA135 D49:J49 U28:AA28">
    <cfRule type="containsText" dxfId="901" priority="166" operator="containsText" text="休">
      <formula>NOT(ISERROR(SEARCH("休",D28)))</formula>
    </cfRule>
  </conditionalFormatting>
  <conditionalFormatting sqref="U137:AA141">
    <cfRule type="containsText" dxfId="900" priority="130" operator="containsText" text="休">
      <formula>NOT(ISERROR(SEARCH("休",U137)))</formula>
    </cfRule>
    <cfRule type="containsText" dxfId="899" priority="131" operator="containsText" text="休">
      <formula>NOT(ISERROR(SEARCH("休",U137)))</formula>
    </cfRule>
  </conditionalFormatting>
  <conditionalFormatting sqref="Z12">
    <cfRule type="expression" dxfId="898" priority="118">
      <formula>AND(WEEKDAY(Z10,2)=6, OR(INT((DAY(Z10)-1)/7)+1=2, INT((DAY(Z10)-1)/7)+1=4))</formula>
    </cfRule>
  </conditionalFormatting>
  <conditionalFormatting sqref="Z33">
    <cfRule type="expression" dxfId="897" priority="117">
      <formula>AND(WEEKDAY(Z31,2)=6, OR(INT((DAY(Z31)-1)/7)+1=2, INT((DAY(Z31)-1)/7)+1=4))</formula>
    </cfRule>
  </conditionalFormatting>
  <conditionalFormatting sqref="Z49">
    <cfRule type="containsText" dxfId="896" priority="105" operator="containsText" text="休">
      <formula>NOT(ISERROR(SEARCH("休",Z49)))</formula>
    </cfRule>
    <cfRule type="containsText" dxfId="895" priority="106" operator="containsText" text="休">
      <formula>NOT(ISERROR(SEARCH("休",Z49)))</formula>
    </cfRule>
  </conditionalFormatting>
  <conditionalFormatting sqref="Z54">
    <cfRule type="expression" dxfId="894" priority="116">
      <formula>AND(WEEKDAY(Z52,2)=6, OR(INT((DAY(Z52)-1)/7)+1=2, INT((DAY(Z52)-1)/7)+1=4))</formula>
    </cfRule>
  </conditionalFormatting>
  <conditionalFormatting sqref="Z70">
    <cfRule type="containsText" dxfId="893" priority="95" operator="containsText" text="休">
      <formula>NOT(ISERROR(SEARCH("休",Z70)))</formula>
    </cfRule>
    <cfRule type="containsText" dxfId="892" priority="96" operator="containsText" text="休">
      <formula>NOT(ISERROR(SEARCH("休",Z70)))</formula>
    </cfRule>
  </conditionalFormatting>
  <conditionalFormatting sqref="Z75">
    <cfRule type="expression" dxfId="891" priority="115">
      <formula>AND(WEEKDAY(Z73,2)=6, OR(INT((DAY(Z73)-1)/7)+1=2, INT((DAY(Z73)-1)/7)+1=4))</formula>
    </cfRule>
  </conditionalFormatting>
  <conditionalFormatting sqref="Z91">
    <cfRule type="containsText" dxfId="890" priority="85" operator="containsText" text="休">
      <formula>NOT(ISERROR(SEARCH("休",Z91)))</formula>
    </cfRule>
    <cfRule type="containsText" dxfId="889" priority="86" operator="containsText" text="休">
      <formula>NOT(ISERROR(SEARCH("休",Z91)))</formula>
    </cfRule>
  </conditionalFormatting>
  <conditionalFormatting sqref="Z96">
    <cfRule type="expression" dxfId="888" priority="114">
      <formula>AND(WEEKDAY(Z94,2)=6, OR(INT((DAY(Z94)-1)/7)+1=2, INT((DAY(Z94)-1)/7)+1=4))</formula>
    </cfRule>
  </conditionalFormatting>
  <conditionalFormatting sqref="Z112">
    <cfRule type="containsText" dxfId="887" priority="75" operator="containsText" text="休">
      <formula>NOT(ISERROR(SEARCH("休",Z112)))</formula>
    </cfRule>
    <cfRule type="containsText" dxfId="886" priority="76" operator="containsText" text="休">
      <formula>NOT(ISERROR(SEARCH("休",Z112)))</formula>
    </cfRule>
  </conditionalFormatting>
  <conditionalFormatting sqref="Z117">
    <cfRule type="expression" dxfId="885" priority="112">
      <formula>AND(WEEKDAY(Z115,2)=6, OR(INT((DAY(Z115)-1)/7)+1=2, INT((DAY(Z115)-1)/7)+1=4))</formula>
    </cfRule>
  </conditionalFormatting>
  <conditionalFormatting sqref="Z133">
    <cfRule type="containsText" dxfId="884" priority="65" operator="containsText" text="休">
      <formula>NOT(ISERROR(SEARCH("休",Z133)))</formula>
    </cfRule>
    <cfRule type="containsText" dxfId="883" priority="66" operator="containsText" text="休">
      <formula>NOT(ISERROR(SEARCH("休",Z133)))</formula>
    </cfRule>
  </conditionalFormatting>
  <conditionalFormatting sqref="Z49:AA49">
    <cfRule type="containsText" dxfId="882" priority="107" operator="containsText" text="休">
      <formula>NOT(ISERROR(SEARCH("休",Z49)))</formula>
    </cfRule>
  </conditionalFormatting>
  <conditionalFormatting sqref="Z70:AA70">
    <cfRule type="containsText" dxfId="881" priority="97" operator="containsText" text="休">
      <formula>NOT(ISERROR(SEARCH("休",Z70)))</formula>
    </cfRule>
  </conditionalFormatting>
  <conditionalFormatting sqref="Z91:AA92">
    <cfRule type="containsText" dxfId="880" priority="87" operator="containsText" text="休">
      <formula>NOT(ISERROR(SEARCH("休",Z91)))</formula>
    </cfRule>
  </conditionalFormatting>
  <conditionalFormatting sqref="Z112:AA112">
    <cfRule type="containsText" dxfId="879" priority="77" operator="containsText" text="休">
      <formula>NOT(ISERROR(SEARCH("休",Z112)))</formula>
    </cfRule>
  </conditionalFormatting>
  <conditionalFormatting sqref="Z133:AA133">
    <cfRule type="containsText" dxfId="878" priority="67" operator="containsText" text="休">
      <formula>NOT(ISERROR(SEARCH("休",Z133)))</formula>
    </cfRule>
  </conditionalFormatting>
  <conditionalFormatting sqref="Z135:AA135 I135:J141 I150:J153">
    <cfRule type="containsText" dxfId="877" priority="132" operator="containsText" text="休">
      <formula>NOT(ISERROR(SEARCH("休",I135)))</formula>
    </cfRule>
  </conditionalFormatting>
  <conditionalFormatting sqref="Z137:AA141">
    <cfRule type="containsText" dxfId="876" priority="129" operator="containsText" text="休">
      <formula>NOT(ISERROR(SEARCH("休",Z137)))</formula>
    </cfRule>
  </conditionalFormatting>
  <conditionalFormatting sqref="AE4">
    <cfRule type="containsText" dxfId="875" priority="3" operator="containsText" text="未達成">
      <formula>NOT(ISERROR(SEARCH("未達成",AE4)))</formula>
    </cfRule>
    <cfRule type="containsText" dxfId="874" priority="4" operator="containsText" text="達成">
      <formula>NOT(ISERROR(SEARCH("達成",AE4)))</formula>
    </cfRule>
  </conditionalFormatting>
  <dataValidations count="5">
    <dataValidation type="list" allowBlank="1" showInputMessage="1" showErrorMessage="1" sqref="D16:J19 D22:J24 D27:J28 D37:J40 D43:J45 D48:J48 D58:J61 D64:J66 D69:J69 D79:J82 D85:J87 D90:J90 D100:J103 D106:J108 D111:J111 D121:J124 D127:J129 D132:J132 U16:AA19 U22:AA24 U27:AA27 U37:AA40 U43:AA45 U48:AA48 U58:AA61 U64:AA66 U69:AA69 U79:AA82 U85:AA87 U90:AA90 U100:AA103 U106:AA108 U111:AA111 U121:AA124 U127:AA129 U132:AA132" xr:uid="{00000000-0002-0000-3100-000000000000}">
      <formula1>"入,休,退,外,ー"</formula1>
    </dataValidation>
    <dataValidation type="list" allowBlank="1" showInputMessage="1" showErrorMessage="1" sqref="D14:J15 D25:J26 D41:J42 D67:J68 D77:J78 D104:J105 U20:AA21 U46:AA47 U56:AA57 U83:AA84 U109:AA110 D130:J131 D148:J149 U119:AA120 U125:AA126 D20:J21 D35:J36 D46:J47 D62:J63 D56:J57 D88:J89 D83:J84 D98:J99 D109:J110 D125:J126 D119:J120 U14:AA15 U25:AA26 U41:AA42 U35:AA36 U67:AA68 U62:AA63 U77:AA78 U88:AA89 U104:AA105 U98:AA99 U130:AA131" xr:uid="{00000000-0002-0000-3100-000001000000}">
      <formula1>"夏休,冬休,中止,制作,その他"</formula1>
    </dataValidation>
    <dataValidation type="list" allowBlank="1" showInputMessage="1" showErrorMessage="1" sqref="D150:J151" xr:uid="{00000000-0002-0000-3100-000002000000}">
      <formula1>"休"</formula1>
    </dataValidation>
    <dataValidation type="list" allowBlank="1" showInputMessage="1" showErrorMessage="1" sqref="D152:J153" xr:uid="{00000000-0002-0000-3100-000003000000}">
      <formula1>"休,雨"</formula1>
    </dataValidation>
    <dataValidation type="list" allowBlank="1" showInputMessage="1" showErrorMessage="1" sqref="AE3" xr:uid="{00000000-0002-0000-3100-000004000000}">
      <formula1>"計画,実績"</formula1>
    </dataValidation>
  </dataValidations>
  <pageMargins left="0.23622047244094491" right="0.23622047244094491" top="0.74803149606299213" bottom="0.74803149606299213" header="0.31496062992125984" footer="0.31496062992125984"/>
  <pageSetup paperSize="9" scale="47" orientation="portrait" r:id="rId1"/>
  <rowBreaks count="2" manualBreakCount="2">
    <brk id="133" max="81" man="1"/>
    <brk id="142"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V451"/>
  <sheetViews>
    <sheetView view="pageBreakPreview" zoomScale="85" zoomScaleNormal="85" zoomScaleSheetLayoutView="85" workbookViewId="0">
      <selection activeCell="G4" sqref="G4:J4"/>
    </sheetView>
  </sheetViews>
  <sheetFormatPr defaultColWidth="8.875" defaultRowHeight="13.5" x14ac:dyDescent="0.15"/>
  <cols>
    <col min="1" max="1" width="11.625" style="253" customWidth="1"/>
    <col min="2" max="2" width="12.25" style="253" customWidth="1"/>
    <col min="3" max="9" width="4.125" style="253" customWidth="1"/>
    <col min="10" max="10" width="19.125" style="253" bestFit="1" customWidth="1"/>
    <col min="11" max="11" width="9.5" style="253" customWidth="1"/>
    <col min="12" max="12" width="11.625" style="253" customWidth="1"/>
    <col min="13" max="13" width="12.25" style="253" customWidth="1"/>
    <col min="14" max="20" width="4.125" style="253" customWidth="1"/>
    <col min="21" max="21" width="18.5" style="253" customWidth="1"/>
    <col min="22" max="22" width="9.5" style="253" customWidth="1"/>
    <col min="23" max="24" width="11.625" style="253" customWidth="1"/>
    <col min="25" max="25" width="12.25" style="253" customWidth="1"/>
    <col min="26" max="32" width="4.375" style="253" customWidth="1"/>
    <col min="33" max="33" width="18.5" style="253" customWidth="1"/>
    <col min="34" max="34" width="9.625" style="253" customWidth="1"/>
    <col min="35" max="35" width="11.625" style="253" customWidth="1"/>
    <col min="36" max="36" width="12.125" style="253" customWidth="1"/>
    <col min="37" max="43" width="4.125" style="253" customWidth="1"/>
    <col min="44" max="44" width="18.5" style="253" customWidth="1"/>
    <col min="45" max="45" width="9.625" style="253" customWidth="1"/>
    <col min="46" max="47" width="11.625" style="253" customWidth="1"/>
    <col min="48" max="48" width="12.125" style="253" customWidth="1"/>
    <col min="49" max="55" width="4.375" style="253" customWidth="1"/>
    <col min="56" max="56" width="18.75" style="253" customWidth="1"/>
    <col min="57" max="57" width="8.875" style="253"/>
    <col min="58" max="58" width="11.625" style="253" customWidth="1"/>
    <col min="59" max="59" width="12.125" style="253" customWidth="1"/>
    <col min="60" max="66" width="4.5" style="253" customWidth="1"/>
    <col min="67" max="67" width="18.875" style="253" customWidth="1"/>
    <col min="68" max="68" width="8.875" style="253"/>
    <col min="69" max="69" width="11.625" style="253" customWidth="1"/>
    <col min="70" max="72" width="8.875" style="253"/>
    <col min="73" max="73" width="10.5" style="253" bestFit="1" customWidth="1"/>
    <col min="74" max="74" width="8.875" style="253" hidden="1" customWidth="1"/>
    <col min="75" max="16384" width="8.875" style="253"/>
  </cols>
  <sheetData>
    <row r="1" spans="1:68" ht="18.75" x14ac:dyDescent="0.15">
      <c r="A1" s="250"/>
      <c r="B1" s="251" t="s">
        <v>230</v>
      </c>
      <c r="C1" s="250"/>
      <c r="D1" s="250"/>
      <c r="E1" s="250"/>
      <c r="F1" s="250"/>
      <c r="G1" s="250"/>
      <c r="H1" s="250"/>
      <c r="I1" s="250"/>
      <c r="J1" s="250"/>
      <c r="K1" s="250"/>
      <c r="L1" s="250"/>
      <c r="M1" s="250"/>
      <c r="N1" s="250"/>
      <c r="O1" s="250"/>
      <c r="P1" s="250"/>
      <c r="Q1" s="250"/>
      <c r="R1" s="250"/>
      <c r="S1" s="250"/>
      <c r="T1" s="250"/>
      <c r="U1" s="250"/>
      <c r="V1" s="250"/>
      <c r="Y1" s="251" t="s">
        <v>213</v>
      </c>
      <c r="AV1" s="251" t="s">
        <v>213</v>
      </c>
    </row>
    <row r="2" spans="1:68" ht="14.25" thickBot="1" x14ac:dyDescent="0.2">
      <c r="A2" s="250"/>
      <c r="B2" s="250"/>
      <c r="C2" s="250"/>
      <c r="D2" s="250"/>
      <c r="E2" s="250"/>
      <c r="F2" s="250"/>
      <c r="G2" s="250"/>
      <c r="H2" s="250"/>
      <c r="I2" s="250"/>
      <c r="J2" s="250"/>
      <c r="K2" s="250"/>
      <c r="L2" s="250"/>
      <c r="M2" s="250"/>
      <c r="N2" s="250"/>
      <c r="O2" s="250"/>
      <c r="P2" s="250"/>
      <c r="Q2" s="250"/>
      <c r="R2" s="250"/>
      <c r="S2" s="250"/>
      <c r="T2" s="250"/>
      <c r="U2" s="250"/>
    </row>
    <row r="3" spans="1:68" ht="14.25" thickBot="1" x14ac:dyDescent="0.2">
      <c r="A3" s="250"/>
      <c r="B3" s="386" t="s">
        <v>215</v>
      </c>
      <c r="C3" s="386"/>
      <c r="D3" s="386"/>
      <c r="E3" s="386"/>
      <c r="F3" s="252" t="s">
        <v>70</v>
      </c>
      <c r="G3" s="387" t="str">
        <f>入力シート!C5</f>
        <v>××××工事（第２工区）</v>
      </c>
      <c r="H3" s="387"/>
      <c r="I3" s="387"/>
      <c r="J3" s="387"/>
      <c r="K3" s="387"/>
      <c r="L3" s="387"/>
      <c r="M3" s="388" t="s">
        <v>231</v>
      </c>
      <c r="N3" s="388"/>
      <c r="O3" s="388"/>
      <c r="P3" s="388"/>
      <c r="Q3" s="388"/>
      <c r="R3" s="388"/>
      <c r="S3" s="388"/>
      <c r="T3" s="252" t="s">
        <v>195</v>
      </c>
      <c r="U3" s="256" t="str">
        <f>IF(COUNTIF(BV10:BV137,"NG")&gt;=1,"未達成","達成")</f>
        <v>未達成</v>
      </c>
      <c r="Y3" s="386" t="s">
        <v>215</v>
      </c>
      <c r="Z3" s="386"/>
      <c r="AA3" s="386"/>
      <c r="AB3" s="386"/>
      <c r="AC3" s="252" t="s">
        <v>70</v>
      </c>
      <c r="AD3" s="387" t="str">
        <f>G3</f>
        <v>××××工事（第２工区）</v>
      </c>
      <c r="AE3" s="387"/>
      <c r="AF3" s="387"/>
      <c r="AG3" s="387"/>
      <c r="AH3" s="387"/>
      <c r="AI3" s="387"/>
      <c r="AJ3" s="250"/>
      <c r="AK3" s="250"/>
      <c r="AL3" s="250"/>
      <c r="AM3" s="250"/>
      <c r="AN3" s="250"/>
      <c r="AO3" s="250"/>
      <c r="AV3" s="386" t="s">
        <v>215</v>
      </c>
      <c r="AW3" s="386"/>
      <c r="AX3" s="386"/>
      <c r="AY3" s="386"/>
      <c r="AZ3" s="252" t="s">
        <v>70</v>
      </c>
      <c r="BA3" s="387" t="str">
        <f>AD3</f>
        <v>××××工事（第２工区）</v>
      </c>
      <c r="BB3" s="387"/>
      <c r="BC3" s="387"/>
      <c r="BD3" s="387"/>
      <c r="BE3" s="387"/>
      <c r="BF3" s="387"/>
      <c r="BG3" s="250"/>
      <c r="BH3" s="250"/>
      <c r="BI3" s="250"/>
      <c r="BJ3" s="250"/>
      <c r="BK3" s="250"/>
    </row>
    <row r="4" spans="1:68" ht="14.25" x14ac:dyDescent="0.15">
      <c r="A4" s="250"/>
      <c r="B4" s="386" t="s">
        <v>217</v>
      </c>
      <c r="C4" s="386"/>
      <c r="D4" s="386"/>
      <c r="E4" s="386"/>
      <c r="F4" s="252" t="s">
        <v>70</v>
      </c>
      <c r="G4" s="620">
        <v>45933</v>
      </c>
      <c r="H4" s="620"/>
      <c r="I4" s="620"/>
      <c r="J4" s="620"/>
      <c r="K4" s="260" t="str">
        <f>TEXT(WEEKDAY(G4),"aaa")</f>
        <v>金</v>
      </c>
      <c r="L4" s="250"/>
      <c r="M4" s="250"/>
      <c r="N4" s="388" t="s">
        <v>232</v>
      </c>
      <c r="O4" s="388"/>
      <c r="P4" s="388"/>
      <c r="Q4" s="388"/>
      <c r="R4" s="388"/>
      <c r="S4" s="388"/>
      <c r="T4" s="252" t="s">
        <v>195</v>
      </c>
      <c r="U4" s="317">
        <f>V5/V4</f>
        <v>0</v>
      </c>
      <c r="V4" s="277">
        <f>BU19+BU21+BU36+BU38+BU53+BU55+BU70+BU72+BU87+BU89+BU104+BU106+BU121+BU123+BU138+BU140</f>
        <v>7</v>
      </c>
      <c r="Y4" s="386" t="s">
        <v>217</v>
      </c>
      <c r="Z4" s="386"/>
      <c r="AA4" s="386"/>
      <c r="AB4" s="386"/>
      <c r="AC4" s="252" t="s">
        <v>70</v>
      </c>
      <c r="AD4" s="258">
        <f>G4</f>
        <v>45933</v>
      </c>
      <c r="AE4" s="259"/>
      <c r="AF4" s="259"/>
      <c r="AG4" s="259"/>
      <c r="AH4" s="260" t="str">
        <f>TEXT(WEEKDAY(+AD4),"aaa")</f>
        <v>金</v>
      </c>
      <c r="AI4" s="250"/>
      <c r="AJ4" s="250"/>
      <c r="AK4" s="250"/>
      <c r="AL4" s="250"/>
      <c r="AM4" s="250"/>
      <c r="AN4" s="250"/>
      <c r="AO4" s="250"/>
      <c r="AV4" s="386" t="s">
        <v>217</v>
      </c>
      <c r="AW4" s="386"/>
      <c r="AX4" s="386"/>
      <c r="AY4" s="386"/>
      <c r="AZ4" s="252" t="s">
        <v>70</v>
      </c>
      <c r="BA4" s="258">
        <f>AD4</f>
        <v>45933</v>
      </c>
      <c r="BB4" s="259"/>
      <c r="BC4" s="259"/>
      <c r="BD4" s="259"/>
      <c r="BE4" s="260" t="str">
        <f>TEXT(WEEKDAY(+BA4),"aaa")</f>
        <v>金</v>
      </c>
      <c r="BF4" s="250"/>
      <c r="BG4" s="250"/>
      <c r="BH4" s="250"/>
      <c r="BI4" s="250"/>
      <c r="BJ4" s="250"/>
      <c r="BK4" s="250"/>
    </row>
    <row r="5" spans="1:68" ht="14.25" x14ac:dyDescent="0.15">
      <c r="A5" s="250"/>
      <c r="B5" s="386" t="s">
        <v>218</v>
      </c>
      <c r="C5" s="386"/>
      <c r="D5" s="386"/>
      <c r="E5" s="386"/>
      <c r="F5" s="252" t="s">
        <v>70</v>
      </c>
      <c r="G5" s="620">
        <v>46037</v>
      </c>
      <c r="H5" s="620"/>
      <c r="I5" s="620"/>
      <c r="J5" s="620"/>
      <c r="K5" s="260" t="str">
        <f>TEXT(WEEKDAY(G5),"aaa")</f>
        <v>木</v>
      </c>
      <c r="L5" s="252" t="s">
        <v>233</v>
      </c>
      <c r="M5" s="318">
        <f>G5-G4+1</f>
        <v>105</v>
      </c>
      <c r="N5" s="252"/>
      <c r="O5" s="265"/>
      <c r="P5" s="265"/>
      <c r="Q5" s="265"/>
      <c r="R5" s="250"/>
      <c r="S5" s="250"/>
      <c r="T5" s="250"/>
      <c r="U5" s="250"/>
      <c r="V5" s="277">
        <f>BU20+BU22+BU37+BU39+BU54+BU56+BU71+BU73+BU88+BU90+BU105+BU107+BU122+BU124+BU139+BU141</f>
        <v>0</v>
      </c>
      <c r="Y5" s="386" t="s">
        <v>218</v>
      </c>
      <c r="Z5" s="386"/>
      <c r="AA5" s="386"/>
      <c r="AB5" s="386"/>
      <c r="AC5" s="252" t="s">
        <v>70</v>
      </c>
      <c r="AD5" s="258">
        <f>G5</f>
        <v>46037</v>
      </c>
      <c r="AE5" s="259"/>
      <c r="AF5" s="259"/>
      <c r="AG5" s="259"/>
      <c r="AH5" s="260" t="str">
        <f>TEXT(WEEKDAY(+AD5),"aaa")</f>
        <v>木</v>
      </c>
      <c r="AI5" s="252"/>
      <c r="AJ5" s="262"/>
      <c r="AK5" s="252"/>
      <c r="AL5" s="265"/>
      <c r="AM5" s="265"/>
      <c r="AN5" s="265"/>
      <c r="AO5" s="250"/>
      <c r="AV5" s="386" t="s">
        <v>218</v>
      </c>
      <c r="AW5" s="386"/>
      <c r="AX5" s="386"/>
      <c r="AY5" s="386"/>
      <c r="AZ5" s="252" t="s">
        <v>70</v>
      </c>
      <c r="BA5" s="258">
        <f>AD5</f>
        <v>46037</v>
      </c>
      <c r="BB5" s="259"/>
      <c r="BC5" s="259"/>
      <c r="BD5" s="259"/>
      <c r="BE5" s="260" t="str">
        <f>TEXT(WEEKDAY(+BA5),"aaa")</f>
        <v>木</v>
      </c>
      <c r="BF5" s="252"/>
      <c r="BG5" s="262"/>
      <c r="BH5" s="252"/>
      <c r="BI5" s="265"/>
      <c r="BJ5" s="265"/>
      <c r="BK5" s="265"/>
    </row>
    <row r="6" spans="1:68" ht="14.25" x14ac:dyDescent="0.15">
      <c r="A6" s="250"/>
      <c r="B6" s="263"/>
      <c r="C6" s="263"/>
      <c r="D6" s="263"/>
      <c r="E6" s="263"/>
      <c r="F6" s="252"/>
      <c r="G6" s="264"/>
      <c r="H6" s="265"/>
      <c r="I6" s="265"/>
      <c r="J6" s="265"/>
      <c r="K6" s="260"/>
      <c r="L6" s="252"/>
      <c r="M6" s="262"/>
      <c r="N6" s="252"/>
      <c r="O6" s="265"/>
      <c r="P6" s="265"/>
      <c r="Q6" s="265"/>
      <c r="R6" s="250"/>
      <c r="S6" s="250"/>
      <c r="T6" s="250"/>
      <c r="U6" s="250"/>
      <c r="V6" s="250"/>
      <c r="Y6" s="263"/>
      <c r="Z6" s="263"/>
      <c r="AA6" s="263"/>
      <c r="AB6" s="263"/>
      <c r="AC6" s="252"/>
      <c r="AD6" s="264"/>
      <c r="AE6" s="265"/>
      <c r="AF6" s="265"/>
      <c r="AG6" s="265"/>
      <c r="AH6" s="260"/>
      <c r="AI6" s="252"/>
      <c r="AJ6" s="262"/>
      <c r="AK6" s="252"/>
      <c r="AL6" s="265"/>
      <c r="AM6" s="265"/>
      <c r="AN6" s="265"/>
      <c r="AO6" s="250"/>
      <c r="AV6" s="263"/>
      <c r="AW6" s="263"/>
      <c r="AX6" s="263"/>
      <c r="AY6" s="263"/>
      <c r="AZ6" s="252"/>
      <c r="BA6" s="264"/>
      <c r="BB6" s="265"/>
      <c r="BC6" s="265"/>
      <c r="BD6" s="265"/>
      <c r="BE6" s="260"/>
      <c r="BF6" s="252"/>
      <c r="BG6" s="262"/>
      <c r="BH6" s="252"/>
      <c r="BI6" s="265"/>
      <c r="BJ6" s="265"/>
      <c r="BK6" s="265"/>
    </row>
    <row r="7" spans="1:68" x14ac:dyDescent="0.15">
      <c r="A7" s="250"/>
      <c r="B7" s="250"/>
      <c r="C7" s="250"/>
      <c r="D7" s="250"/>
      <c r="E7" s="250"/>
      <c r="F7" s="250"/>
      <c r="G7" s="250"/>
      <c r="H7" s="250"/>
      <c r="I7" s="250"/>
      <c r="J7" s="250"/>
      <c r="K7" s="250"/>
      <c r="L7" s="250"/>
      <c r="M7" s="250"/>
      <c r="N7" s="250"/>
      <c r="O7" s="250"/>
      <c r="P7" s="250"/>
      <c r="Q7" s="250"/>
      <c r="R7" s="250"/>
      <c r="S7" s="250"/>
      <c r="T7" s="250"/>
      <c r="U7" s="250"/>
      <c r="V7" s="250"/>
    </row>
    <row r="8" spans="1:68" ht="14.25" hidden="1" customHeight="1" x14ac:dyDescent="0.15">
      <c r="A8" s="250"/>
      <c r="B8" s="250"/>
      <c r="C8" s="266">
        <f>YEAR(G4)</f>
        <v>2025</v>
      </c>
      <c r="D8" s="266">
        <f>MONTH(G4)</f>
        <v>10</v>
      </c>
      <c r="E8" s="266">
        <f>DAY(G4)</f>
        <v>3</v>
      </c>
      <c r="F8" s="266"/>
      <c r="G8" s="266"/>
      <c r="H8" s="266"/>
      <c r="I8" s="266"/>
      <c r="J8" s="250"/>
      <c r="K8" s="250"/>
      <c r="L8" s="250"/>
      <c r="M8" s="250"/>
      <c r="N8" s="266">
        <f>YEAR(I128+1)</f>
        <v>2025</v>
      </c>
      <c r="O8" s="266">
        <f>MONTH(I128+1)</f>
        <v>11</v>
      </c>
      <c r="P8" s="266">
        <f>DAY(I128+1)</f>
        <v>24</v>
      </c>
      <c r="Q8" s="266"/>
      <c r="R8" s="266"/>
      <c r="S8" s="266"/>
      <c r="T8" s="266"/>
      <c r="U8" s="250"/>
      <c r="V8" s="250"/>
      <c r="Y8" s="250"/>
      <c r="Z8" s="266">
        <f>YEAR(T128+1)</f>
        <v>2026</v>
      </c>
      <c r="AA8" s="266">
        <f>MONTH(T128+1)</f>
        <v>1</v>
      </c>
      <c r="AB8" s="266">
        <f>DAY(T128+1)</f>
        <v>19</v>
      </c>
      <c r="AC8" s="266"/>
      <c r="AD8" s="266"/>
      <c r="AE8" s="266"/>
      <c r="AF8" s="266"/>
      <c r="AG8" s="250"/>
      <c r="AH8" s="250"/>
      <c r="AJ8" s="250"/>
      <c r="AK8" s="266">
        <f>YEAR(AF128+1)</f>
        <v>2026</v>
      </c>
      <c r="AL8" s="266">
        <f>MONTH(AF128+1)</f>
        <v>3</v>
      </c>
      <c r="AM8" s="266">
        <f>DAY(AF128+1)</f>
        <v>16</v>
      </c>
      <c r="AN8" s="266"/>
      <c r="AO8" s="266"/>
      <c r="AP8" s="266"/>
      <c r="AQ8" s="266"/>
      <c r="AR8" s="250"/>
      <c r="AS8" s="250"/>
      <c r="AV8" s="250"/>
      <c r="AW8" s="266">
        <f>YEAR(AQ128+1)</f>
        <v>2026</v>
      </c>
      <c r="AX8" s="266">
        <f>MONTH(AQ128+1)</f>
        <v>5</v>
      </c>
      <c r="AY8" s="266">
        <f>DAY(AQ128+1)</f>
        <v>11</v>
      </c>
      <c r="AZ8" s="266"/>
      <c r="BA8" s="266"/>
      <c r="BB8" s="266"/>
      <c r="BC8" s="266"/>
      <c r="BD8" s="250"/>
      <c r="BE8" s="250"/>
      <c r="BG8" s="250"/>
      <c r="BH8" s="266">
        <f>YEAR(BC128+1)</f>
        <v>2026</v>
      </c>
      <c r="BI8" s="266">
        <f>MONTH(BC128+1)</f>
        <v>7</v>
      </c>
      <c r="BJ8" s="266">
        <f>DAY(BC128+1)</f>
        <v>6</v>
      </c>
      <c r="BK8" s="266"/>
      <c r="BL8" s="266"/>
      <c r="BM8" s="266"/>
      <c r="BN8" s="266"/>
      <c r="BO8" s="250"/>
      <c r="BP8" s="250"/>
    </row>
    <row r="9" spans="1:68" ht="14.25" hidden="1" customHeight="1" x14ac:dyDescent="0.15">
      <c r="A9" s="250"/>
      <c r="B9" s="250"/>
      <c r="C9" s="267">
        <f t="shared" ref="C9:G9" si="0">D9-1</f>
        <v>45929</v>
      </c>
      <c r="D9" s="267">
        <f t="shared" si="0"/>
        <v>45930</v>
      </c>
      <c r="E9" s="267">
        <f t="shared" si="0"/>
        <v>45931</v>
      </c>
      <c r="F9" s="267">
        <f t="shared" si="0"/>
        <v>45932</v>
      </c>
      <c r="G9" s="267">
        <f t="shared" si="0"/>
        <v>45933</v>
      </c>
      <c r="H9" s="267">
        <f>I9-1</f>
        <v>45934</v>
      </c>
      <c r="I9" s="267">
        <f>DATE(C8,D8,I11)</f>
        <v>45935</v>
      </c>
      <c r="J9" s="250"/>
      <c r="K9" s="250"/>
      <c r="L9" s="250"/>
      <c r="M9" s="250"/>
      <c r="N9" s="267">
        <f>I128+1</f>
        <v>45985</v>
      </c>
      <c r="O9" s="267">
        <f t="shared" ref="O9:T9" si="1">N9+1</f>
        <v>45986</v>
      </c>
      <c r="P9" s="267">
        <f t="shared" si="1"/>
        <v>45987</v>
      </c>
      <c r="Q9" s="267">
        <f t="shared" si="1"/>
        <v>45988</v>
      </c>
      <c r="R9" s="267">
        <f t="shared" si="1"/>
        <v>45989</v>
      </c>
      <c r="S9" s="267">
        <f t="shared" si="1"/>
        <v>45990</v>
      </c>
      <c r="T9" s="267">
        <f t="shared" si="1"/>
        <v>45991</v>
      </c>
      <c r="U9" s="250"/>
      <c r="V9" s="250"/>
      <c r="Y9" s="250"/>
      <c r="Z9" s="267">
        <f>T128+1</f>
        <v>46041</v>
      </c>
      <c r="AA9" s="267">
        <f t="shared" ref="AA9:AF9" si="2">Z9+1</f>
        <v>46042</v>
      </c>
      <c r="AB9" s="267">
        <f t="shared" si="2"/>
        <v>46043</v>
      </c>
      <c r="AC9" s="267">
        <f t="shared" si="2"/>
        <v>46044</v>
      </c>
      <c r="AD9" s="267">
        <f t="shared" si="2"/>
        <v>46045</v>
      </c>
      <c r="AE9" s="267">
        <f t="shared" si="2"/>
        <v>46046</v>
      </c>
      <c r="AF9" s="267">
        <f t="shared" si="2"/>
        <v>46047</v>
      </c>
      <c r="AG9" s="250"/>
      <c r="AH9" s="250"/>
      <c r="AJ9" s="250"/>
      <c r="AK9" s="267">
        <f>AF128+1</f>
        <v>46097</v>
      </c>
      <c r="AL9" s="267">
        <f t="shared" ref="AL9:AQ9" si="3">AK9+1</f>
        <v>46098</v>
      </c>
      <c r="AM9" s="267">
        <f t="shared" si="3"/>
        <v>46099</v>
      </c>
      <c r="AN9" s="267">
        <f t="shared" si="3"/>
        <v>46100</v>
      </c>
      <c r="AO9" s="267">
        <f t="shared" si="3"/>
        <v>46101</v>
      </c>
      <c r="AP9" s="267">
        <f t="shared" si="3"/>
        <v>46102</v>
      </c>
      <c r="AQ9" s="267">
        <f t="shared" si="3"/>
        <v>46103</v>
      </c>
      <c r="AR9" s="250"/>
      <c r="AS9" s="250"/>
      <c r="AV9" s="250"/>
      <c r="AW9" s="267">
        <f>AQ128+1</f>
        <v>46153</v>
      </c>
      <c r="AX9" s="267">
        <f t="shared" ref="AX9:BC9" si="4">AW9+1</f>
        <v>46154</v>
      </c>
      <c r="AY9" s="267">
        <f t="shared" si="4"/>
        <v>46155</v>
      </c>
      <c r="AZ9" s="267">
        <f t="shared" si="4"/>
        <v>46156</v>
      </c>
      <c r="BA9" s="267">
        <f t="shared" si="4"/>
        <v>46157</v>
      </c>
      <c r="BB9" s="267">
        <f t="shared" si="4"/>
        <v>46158</v>
      </c>
      <c r="BC9" s="267">
        <f t="shared" si="4"/>
        <v>46159</v>
      </c>
      <c r="BD9" s="250"/>
      <c r="BE9" s="250"/>
      <c r="BG9" s="250"/>
      <c r="BH9" s="267">
        <f>BC128+1</f>
        <v>46209</v>
      </c>
      <c r="BI9" s="267">
        <f t="shared" ref="BI9:BN9" si="5">BH9+1</f>
        <v>46210</v>
      </c>
      <c r="BJ9" s="267">
        <f t="shared" si="5"/>
        <v>46211</v>
      </c>
      <c r="BK9" s="267">
        <f t="shared" si="5"/>
        <v>46212</v>
      </c>
      <c r="BL9" s="267">
        <f t="shared" si="5"/>
        <v>46213</v>
      </c>
      <c r="BM9" s="267">
        <f t="shared" si="5"/>
        <v>46214</v>
      </c>
      <c r="BN9" s="267">
        <f t="shared" si="5"/>
        <v>46215</v>
      </c>
      <c r="BO9" s="250"/>
      <c r="BP9" s="250"/>
    </row>
    <row r="10" spans="1:68" ht="14.25" customHeight="1" x14ac:dyDescent="0.15">
      <c r="A10" s="250"/>
      <c r="B10" s="268" t="s">
        <v>141</v>
      </c>
      <c r="C10" s="270">
        <f>DATE($C8,$D8,1)</f>
        <v>45931</v>
      </c>
      <c r="D10" s="271"/>
      <c r="E10" s="271"/>
      <c r="F10" s="271"/>
      <c r="G10" s="271"/>
      <c r="H10" s="271"/>
      <c r="I10" s="271"/>
      <c r="J10" s="271"/>
      <c r="K10" s="319"/>
      <c r="L10" s="250"/>
      <c r="M10" s="268" t="s">
        <v>141</v>
      </c>
      <c r="N10" s="270">
        <f>DATE($N8,$O8,1)</f>
        <v>45962</v>
      </c>
      <c r="O10" s="271"/>
      <c r="P10" s="271"/>
      <c r="Q10" s="271"/>
      <c r="R10" s="271"/>
      <c r="S10" s="271"/>
      <c r="T10" s="271"/>
      <c r="U10" s="271"/>
      <c r="V10" s="319"/>
      <c r="Y10" s="268" t="s">
        <v>141</v>
      </c>
      <c r="Z10" s="270">
        <f>DATE($N8,$O8,1)</f>
        <v>45962</v>
      </c>
      <c r="AA10" s="271"/>
      <c r="AB10" s="271"/>
      <c r="AC10" s="271"/>
      <c r="AD10" s="271"/>
      <c r="AE10" s="271"/>
      <c r="AF10" s="271"/>
      <c r="AG10" s="271"/>
      <c r="AH10" s="319"/>
      <c r="AJ10" s="268" t="s">
        <v>141</v>
      </c>
      <c r="AK10" s="270">
        <f>DATE($AK8,$AL8,1)</f>
        <v>46082</v>
      </c>
      <c r="AL10" s="271"/>
      <c r="AM10" s="271"/>
      <c r="AN10" s="271"/>
      <c r="AO10" s="271"/>
      <c r="AP10" s="271"/>
      <c r="AQ10" s="271"/>
      <c r="AR10" s="271"/>
      <c r="AS10" s="319"/>
      <c r="AV10" s="268" t="s">
        <v>141</v>
      </c>
      <c r="AW10" s="270">
        <f>DATE($AW8,$AX8,1)</f>
        <v>46143</v>
      </c>
      <c r="AX10" s="271"/>
      <c r="AY10" s="271"/>
      <c r="AZ10" s="271"/>
      <c r="BA10" s="271"/>
      <c r="BB10" s="271"/>
      <c r="BC10" s="271"/>
      <c r="BD10" s="271"/>
      <c r="BE10" s="319"/>
      <c r="BG10" s="268" t="s">
        <v>141</v>
      </c>
      <c r="BH10" s="270">
        <f>DATE($BH8,$BI8,1)</f>
        <v>46204</v>
      </c>
      <c r="BI10" s="271"/>
      <c r="BJ10" s="271"/>
      <c r="BK10" s="271"/>
      <c r="BL10" s="271"/>
      <c r="BM10" s="271"/>
      <c r="BN10" s="271"/>
      <c r="BO10" s="271"/>
      <c r="BP10" s="319"/>
    </row>
    <row r="11" spans="1:68" ht="14.25" customHeight="1" x14ac:dyDescent="0.15">
      <c r="A11" s="250"/>
      <c r="B11" s="272" t="s">
        <v>222</v>
      </c>
      <c r="C11" s="273" t="str">
        <f>IF("月"=$K4,$E8,"")</f>
        <v/>
      </c>
      <c r="D11" s="274" t="str">
        <f>IF(C11="",IF("火"=$K4,$E8,""),C11+1)</f>
        <v/>
      </c>
      <c r="E11" s="274" t="str">
        <f>IF(D11="",IF("水"=$K4,$E8,""),D11+1)</f>
        <v/>
      </c>
      <c r="F11" s="274" t="str">
        <f>IF(E11="",IF("木"=$K4,$E8,""),E11+1)</f>
        <v/>
      </c>
      <c r="G11" s="274">
        <f>IF(F11="",IF("金"=$K4,$E8,""),F11+1)</f>
        <v>3</v>
      </c>
      <c r="H11" s="274">
        <f>IF(G11="",IF("土"=$K4,$E8,""),G11+1)</f>
        <v>4</v>
      </c>
      <c r="I11" s="274">
        <f>IF(H11="",IF("日"=$K4,$E8,""),H11+1)</f>
        <v>5</v>
      </c>
      <c r="J11" s="320" t="s">
        <v>177</v>
      </c>
      <c r="K11" s="321">
        <f>COUNTIFS(C12:I12,"土",C13:I13,"")+COUNTIFS(C12:I12,"日",C13:I13,"")</f>
        <v>2</v>
      </c>
      <c r="L11" s="250"/>
      <c r="M11" s="272" t="s">
        <v>222</v>
      </c>
      <c r="N11" s="273">
        <f>IF(I128&lt;$G$5,I130+1,"")</f>
        <v>45985</v>
      </c>
      <c r="O11" s="274">
        <f t="shared" ref="O11:T11" si="6">IF(N9&lt;$G$5,N11+1,"")</f>
        <v>45986</v>
      </c>
      <c r="P11" s="274">
        <f t="shared" si="6"/>
        <v>45987</v>
      </c>
      <c r="Q11" s="274">
        <f t="shared" si="6"/>
        <v>45988</v>
      </c>
      <c r="R11" s="274">
        <f t="shared" si="6"/>
        <v>45989</v>
      </c>
      <c r="S11" s="274">
        <f t="shared" si="6"/>
        <v>45990</v>
      </c>
      <c r="T11" s="274">
        <f t="shared" si="6"/>
        <v>45991</v>
      </c>
      <c r="U11" s="320" t="s">
        <v>177</v>
      </c>
      <c r="V11" s="321">
        <f>COUNTIFS(N12:T12,"土",N13:T13,"")+COUNTIFS(N12:T12,"日",N13:T13,"")</f>
        <v>2</v>
      </c>
      <c r="Y11" s="272" t="s">
        <v>222</v>
      </c>
      <c r="Z11" s="273" t="str">
        <f>IF(T128&lt;$G$5,T130+1,"")</f>
        <v/>
      </c>
      <c r="AA11" s="274" t="str">
        <f t="shared" ref="AA11:AF11" si="7">IF(Z9&lt;$G$5,Z11+1,"")</f>
        <v/>
      </c>
      <c r="AB11" s="274" t="str">
        <f t="shared" si="7"/>
        <v/>
      </c>
      <c r="AC11" s="274" t="str">
        <f t="shared" si="7"/>
        <v/>
      </c>
      <c r="AD11" s="274" t="str">
        <f t="shared" si="7"/>
        <v/>
      </c>
      <c r="AE11" s="274" t="str">
        <f t="shared" si="7"/>
        <v/>
      </c>
      <c r="AF11" s="274" t="str">
        <f t="shared" si="7"/>
        <v/>
      </c>
      <c r="AG11" s="320" t="s">
        <v>177</v>
      </c>
      <c r="AH11" s="321">
        <f>COUNTIFS(Z12:AF12,"土",Z13:AF13,"")+COUNTIFS(Z12:AF12,"日",Z13:AF13,"")</f>
        <v>0</v>
      </c>
      <c r="AJ11" s="272" t="s">
        <v>222</v>
      </c>
      <c r="AK11" s="273" t="str">
        <f>IF(AF128&lt;$G$5,AF130+1,"")</f>
        <v/>
      </c>
      <c r="AL11" s="274" t="str">
        <f t="shared" ref="AL11:AQ11" si="8">IF(AK9&lt;$G$5,AK11+1,"")</f>
        <v/>
      </c>
      <c r="AM11" s="274" t="str">
        <f t="shared" si="8"/>
        <v/>
      </c>
      <c r="AN11" s="274" t="str">
        <f t="shared" si="8"/>
        <v/>
      </c>
      <c r="AO11" s="274" t="str">
        <f t="shared" si="8"/>
        <v/>
      </c>
      <c r="AP11" s="274" t="str">
        <f t="shared" si="8"/>
        <v/>
      </c>
      <c r="AQ11" s="274" t="str">
        <f t="shared" si="8"/>
        <v/>
      </c>
      <c r="AR11" s="320" t="s">
        <v>177</v>
      </c>
      <c r="AS11" s="321">
        <f>COUNTIFS(AK12:AQ12,"土",AK13:AQ13,"")+COUNTIFS(AK12:AQ12,"日",AK13:AQ13,"")</f>
        <v>0</v>
      </c>
      <c r="AV11" s="272" t="s">
        <v>222</v>
      </c>
      <c r="AW11" s="273" t="str">
        <f>IF(AQ128&lt;$G$5,AQ130+1,"")</f>
        <v/>
      </c>
      <c r="AX11" s="274" t="str">
        <f t="shared" ref="AX11:BC11" si="9">IF(AW9&lt;$G$5,AW11+1,"")</f>
        <v/>
      </c>
      <c r="AY11" s="274" t="str">
        <f t="shared" si="9"/>
        <v/>
      </c>
      <c r="AZ11" s="274" t="str">
        <f t="shared" si="9"/>
        <v/>
      </c>
      <c r="BA11" s="274" t="str">
        <f t="shared" si="9"/>
        <v/>
      </c>
      <c r="BB11" s="274" t="str">
        <f t="shared" si="9"/>
        <v/>
      </c>
      <c r="BC11" s="274" t="str">
        <f t="shared" si="9"/>
        <v/>
      </c>
      <c r="BD11" s="320" t="s">
        <v>177</v>
      </c>
      <c r="BE11" s="321">
        <f>COUNTIFS(AW12:BC12,"土",AW13:BC13,"")+COUNTIFS(AW12:BC12,"日",AW13:BC13,"")</f>
        <v>0</v>
      </c>
      <c r="BG11" s="272" t="s">
        <v>222</v>
      </c>
      <c r="BH11" s="273" t="str">
        <f>IF(BC128&lt;$G$5,BC130+1,"")</f>
        <v/>
      </c>
      <c r="BI11" s="274" t="str">
        <f t="shared" ref="BI11:BN11" si="10">IF(BH9&lt;$G$5,BH11+1,"")</f>
        <v/>
      </c>
      <c r="BJ11" s="274" t="str">
        <f t="shared" si="10"/>
        <v/>
      </c>
      <c r="BK11" s="274" t="str">
        <f t="shared" si="10"/>
        <v/>
      </c>
      <c r="BL11" s="274" t="str">
        <f t="shared" si="10"/>
        <v/>
      </c>
      <c r="BM11" s="274" t="str">
        <f t="shared" si="10"/>
        <v/>
      </c>
      <c r="BN11" s="274" t="str">
        <f t="shared" si="10"/>
        <v/>
      </c>
      <c r="BO11" s="320" t="s">
        <v>177</v>
      </c>
      <c r="BP11" s="321">
        <f>COUNTIFS(BH12:BN12,"土",BH13:BN13,"")+COUNTIFS(BH12:BN12,"日",BH13:BN13,"")</f>
        <v>0</v>
      </c>
    </row>
    <row r="12" spans="1:68" ht="14.25" customHeight="1" x14ac:dyDescent="0.15">
      <c r="A12" s="250"/>
      <c r="B12" s="272" t="s">
        <v>65</v>
      </c>
      <c r="C12" s="279" t="str">
        <f>IF(C11="","","月")</f>
        <v/>
      </c>
      <c r="D12" s="279" t="str">
        <f>IF(D11="","","火")</f>
        <v/>
      </c>
      <c r="E12" s="279" t="str">
        <f>IF(E11="","","水")</f>
        <v/>
      </c>
      <c r="F12" s="279" t="str">
        <f>IF(F11="","","木")</f>
        <v/>
      </c>
      <c r="G12" s="279" t="str">
        <f>IF(G11="","","金")</f>
        <v>金</v>
      </c>
      <c r="H12" s="279" t="str">
        <f>IF(H11="","","土")</f>
        <v>土</v>
      </c>
      <c r="I12" s="279" t="str">
        <f>IF(I11="","","日")</f>
        <v>日</v>
      </c>
      <c r="J12" s="322" t="s">
        <v>234</v>
      </c>
      <c r="K12" s="323">
        <f>COUNTIF(C13:I13,"夏休")+COUNTIF(C13:I13,"冬休")+COUNTIF(C13:I13,"中止")+COUNTIF(C13:I13,"制作中")</f>
        <v>0</v>
      </c>
      <c r="L12" s="250"/>
      <c r="M12" s="272" t="s">
        <v>65</v>
      </c>
      <c r="N12" s="279" t="str">
        <f>IF(N11="","","月")</f>
        <v>月</v>
      </c>
      <c r="O12" s="279" t="str">
        <f>IF(O11="","","火")</f>
        <v>火</v>
      </c>
      <c r="P12" s="279" t="str">
        <f>IF(P11="","","水")</f>
        <v>水</v>
      </c>
      <c r="Q12" s="279" t="str">
        <f>IF(Q11="","","木")</f>
        <v>木</v>
      </c>
      <c r="R12" s="279" t="str">
        <f>IF(R11="","","金")</f>
        <v>金</v>
      </c>
      <c r="S12" s="279" t="str">
        <f>IF(S11="","","土")</f>
        <v>土</v>
      </c>
      <c r="T12" s="279" t="str">
        <f>IF(T11="","","日")</f>
        <v>日</v>
      </c>
      <c r="U12" s="322" t="s">
        <v>234</v>
      </c>
      <c r="V12" s="323">
        <f>COUNTIF(N13:T13,"夏休")+COUNTIF(N13:T13,"冬休")+COUNTIF(N13:T13,"中止")+COUNTIF(N13:T13,"制作中")</f>
        <v>0</v>
      </c>
      <c r="Y12" s="272" t="s">
        <v>65</v>
      </c>
      <c r="Z12" s="279" t="str">
        <f>IF(Z11="","","月")</f>
        <v/>
      </c>
      <c r="AA12" s="279" t="str">
        <f>IF(AA11="","","火")</f>
        <v/>
      </c>
      <c r="AB12" s="279" t="str">
        <f>IF(AB11="","","水")</f>
        <v/>
      </c>
      <c r="AC12" s="279" t="str">
        <f>IF(AC11="","","木")</f>
        <v/>
      </c>
      <c r="AD12" s="279" t="str">
        <f>IF(AD11="","","金")</f>
        <v/>
      </c>
      <c r="AE12" s="279" t="str">
        <f>IF(AE11="","","土")</f>
        <v/>
      </c>
      <c r="AF12" s="279" t="str">
        <f>IF(AF11="","","日")</f>
        <v/>
      </c>
      <c r="AG12" s="322" t="s">
        <v>234</v>
      </c>
      <c r="AH12" s="323">
        <f>COUNTIF(Z13:AF13,"夏休")+COUNTIF(Z13:AF13,"冬休")+COUNTIF(Z13:AF13,"中止")+COUNTIF(Z13:AF13,"制作中")</f>
        <v>0</v>
      </c>
      <c r="AJ12" s="272" t="s">
        <v>65</v>
      </c>
      <c r="AK12" s="279" t="str">
        <f>IF(AK11="","","月")</f>
        <v/>
      </c>
      <c r="AL12" s="279" t="str">
        <f>IF(AL11="","","火")</f>
        <v/>
      </c>
      <c r="AM12" s="279" t="str">
        <f>IF(AM11="","","水")</f>
        <v/>
      </c>
      <c r="AN12" s="279" t="str">
        <f>IF(AN11="","","木")</f>
        <v/>
      </c>
      <c r="AO12" s="279" t="str">
        <f>IF(AO11="","","金")</f>
        <v/>
      </c>
      <c r="AP12" s="279" t="str">
        <f>IF(AP11="","","土")</f>
        <v/>
      </c>
      <c r="AQ12" s="279" t="str">
        <f>IF(AQ11="","","日")</f>
        <v/>
      </c>
      <c r="AR12" s="322" t="s">
        <v>234</v>
      </c>
      <c r="AS12" s="323">
        <f>COUNTIF(AK13:AQ13,"夏休")+COUNTIF(AK13:AQ13,"冬休")+COUNTIF(AK13:AQ13,"中止")+COUNTIF(AK13:AQ13,"制作中")</f>
        <v>0</v>
      </c>
      <c r="AV12" s="272" t="s">
        <v>65</v>
      </c>
      <c r="AW12" s="279" t="str">
        <f>IF(AW11="","","月")</f>
        <v/>
      </c>
      <c r="AX12" s="279" t="str">
        <f>IF(AX11="","","火")</f>
        <v/>
      </c>
      <c r="AY12" s="279" t="str">
        <f>IF(AY11="","","水")</f>
        <v/>
      </c>
      <c r="AZ12" s="279" t="str">
        <f>IF(AZ11="","","木")</f>
        <v/>
      </c>
      <c r="BA12" s="279" t="str">
        <f>IF(BA11="","","金")</f>
        <v/>
      </c>
      <c r="BB12" s="279" t="str">
        <f>IF(BB11="","","土")</f>
        <v/>
      </c>
      <c r="BC12" s="279" t="str">
        <f>IF(BC11="","","日")</f>
        <v/>
      </c>
      <c r="BD12" s="322" t="s">
        <v>234</v>
      </c>
      <c r="BE12" s="323">
        <f>COUNTIF(AW13:BC13,"夏休")+COUNTIF(AW13:BC13,"冬休")+COUNTIF(AW13:BC13,"中止")+COUNTIF(AW13:BC13,"制作中")</f>
        <v>0</v>
      </c>
      <c r="BG12" s="272" t="s">
        <v>65</v>
      </c>
      <c r="BH12" s="279" t="str">
        <f>IF(BH11="","","月")</f>
        <v/>
      </c>
      <c r="BI12" s="279" t="str">
        <f>IF(BI11="","","火")</f>
        <v/>
      </c>
      <c r="BJ12" s="279" t="str">
        <f>IF(BJ11="","","水")</f>
        <v/>
      </c>
      <c r="BK12" s="279" t="str">
        <f>IF(BK11="","","木")</f>
        <v/>
      </c>
      <c r="BL12" s="279" t="str">
        <f>IF(BL11="","","金")</f>
        <v/>
      </c>
      <c r="BM12" s="279" t="str">
        <f>IF(BM11="","","土")</f>
        <v/>
      </c>
      <c r="BN12" s="279" t="str">
        <f>IF(BN11="","","日")</f>
        <v/>
      </c>
      <c r="BO12" s="322" t="s">
        <v>234</v>
      </c>
      <c r="BP12" s="323">
        <f>COUNTIF(BH13:BN13,"夏休")+COUNTIF(BH13:BN13,"冬休")+COUNTIF(BH13:BN13,"中止")+COUNTIF(BH13:BN13,"制作中")</f>
        <v>0</v>
      </c>
    </row>
    <row r="13" spans="1:68" ht="14.25" customHeight="1" x14ac:dyDescent="0.15">
      <c r="A13" s="250"/>
      <c r="B13" s="617" t="s">
        <v>234</v>
      </c>
      <c r="C13" s="618"/>
      <c r="D13" s="619"/>
      <c r="E13" s="619"/>
      <c r="F13" s="619"/>
      <c r="G13" s="619"/>
      <c r="H13" s="619"/>
      <c r="I13" s="621"/>
      <c r="J13" s="322" t="s">
        <v>66</v>
      </c>
      <c r="K13" s="324">
        <f>COUNT(C11:I11)-K12</f>
        <v>3</v>
      </c>
      <c r="L13" s="250"/>
      <c r="M13" s="617" t="s">
        <v>234</v>
      </c>
      <c r="N13" s="618"/>
      <c r="O13" s="619"/>
      <c r="P13" s="619"/>
      <c r="Q13" s="619"/>
      <c r="R13" s="619"/>
      <c r="S13" s="619"/>
      <c r="T13" s="621"/>
      <c r="U13" s="322" t="s">
        <v>66</v>
      </c>
      <c r="V13" s="323">
        <f>COUNT(N11:T11)-V12</f>
        <v>7</v>
      </c>
      <c r="Y13" s="617" t="s">
        <v>234</v>
      </c>
      <c r="Z13" s="618"/>
      <c r="AA13" s="619"/>
      <c r="AB13" s="619"/>
      <c r="AC13" s="619"/>
      <c r="AD13" s="619"/>
      <c r="AE13" s="619"/>
      <c r="AF13" s="621"/>
      <c r="AG13" s="322" t="s">
        <v>66</v>
      </c>
      <c r="AH13" s="323">
        <f>COUNT(Z11:AF11)-AH12</f>
        <v>0</v>
      </c>
      <c r="AJ13" s="617" t="s">
        <v>234</v>
      </c>
      <c r="AK13" s="618"/>
      <c r="AL13" s="619"/>
      <c r="AM13" s="619"/>
      <c r="AN13" s="619"/>
      <c r="AO13" s="619"/>
      <c r="AP13" s="619"/>
      <c r="AQ13" s="621"/>
      <c r="AR13" s="322" t="s">
        <v>66</v>
      </c>
      <c r="AS13" s="323">
        <f>COUNT(AK11:AQ11)-AS12</f>
        <v>0</v>
      </c>
      <c r="AV13" s="617" t="s">
        <v>234</v>
      </c>
      <c r="AW13" s="618"/>
      <c r="AX13" s="619"/>
      <c r="AY13" s="619"/>
      <c r="AZ13" s="619"/>
      <c r="BA13" s="619"/>
      <c r="BB13" s="619"/>
      <c r="BC13" s="621"/>
      <c r="BD13" s="322" t="s">
        <v>66</v>
      </c>
      <c r="BE13" s="323">
        <f>COUNT(AW11:BC11)-BE12</f>
        <v>0</v>
      </c>
      <c r="BG13" s="617" t="s">
        <v>234</v>
      </c>
      <c r="BH13" s="618"/>
      <c r="BI13" s="619"/>
      <c r="BJ13" s="619"/>
      <c r="BK13" s="619"/>
      <c r="BL13" s="619"/>
      <c r="BM13" s="619"/>
      <c r="BN13" s="621"/>
      <c r="BO13" s="322" t="s">
        <v>66</v>
      </c>
      <c r="BP13" s="323">
        <f>COUNT(BH11:BN11)-BP12</f>
        <v>0</v>
      </c>
    </row>
    <row r="14" spans="1:68" ht="14.25" customHeight="1" x14ac:dyDescent="0.15">
      <c r="A14" s="250"/>
      <c r="B14" s="617"/>
      <c r="C14" s="382"/>
      <c r="D14" s="372"/>
      <c r="E14" s="372"/>
      <c r="F14" s="372"/>
      <c r="G14" s="372"/>
      <c r="H14" s="372"/>
      <c r="I14" s="622"/>
      <c r="J14" s="322" t="s">
        <v>67</v>
      </c>
      <c r="K14" s="323">
        <f>COUNTIF(C15:I16,"休")</f>
        <v>0</v>
      </c>
      <c r="L14" s="250"/>
      <c r="M14" s="617"/>
      <c r="N14" s="382"/>
      <c r="O14" s="372"/>
      <c r="P14" s="372"/>
      <c r="Q14" s="372"/>
      <c r="R14" s="372"/>
      <c r="S14" s="372"/>
      <c r="T14" s="622"/>
      <c r="U14" s="322" t="s">
        <v>67</v>
      </c>
      <c r="V14" s="323">
        <f>COUNTIF(N15:T16,"休")</f>
        <v>0</v>
      </c>
      <c r="Y14" s="617"/>
      <c r="Z14" s="382"/>
      <c r="AA14" s="372"/>
      <c r="AB14" s="372"/>
      <c r="AC14" s="372"/>
      <c r="AD14" s="372"/>
      <c r="AE14" s="372"/>
      <c r="AF14" s="622"/>
      <c r="AG14" s="322" t="s">
        <v>67</v>
      </c>
      <c r="AH14" s="323">
        <f>COUNTIF(Z15:AF16,"休")</f>
        <v>0</v>
      </c>
      <c r="AJ14" s="617"/>
      <c r="AK14" s="382"/>
      <c r="AL14" s="372"/>
      <c r="AM14" s="372"/>
      <c r="AN14" s="372"/>
      <c r="AO14" s="372"/>
      <c r="AP14" s="372"/>
      <c r="AQ14" s="622"/>
      <c r="AR14" s="322" t="s">
        <v>67</v>
      </c>
      <c r="AS14" s="323">
        <f>COUNTIF(AK15:AQ16,"休")</f>
        <v>0</v>
      </c>
      <c r="AV14" s="617"/>
      <c r="AW14" s="382"/>
      <c r="AX14" s="372"/>
      <c r="AY14" s="372"/>
      <c r="AZ14" s="372"/>
      <c r="BA14" s="372"/>
      <c r="BB14" s="372"/>
      <c r="BC14" s="622"/>
      <c r="BD14" s="322" t="s">
        <v>67</v>
      </c>
      <c r="BE14" s="323">
        <f>COUNTIF(AW15:BC16,"休")</f>
        <v>0</v>
      </c>
      <c r="BG14" s="617"/>
      <c r="BH14" s="382"/>
      <c r="BI14" s="372"/>
      <c r="BJ14" s="372"/>
      <c r="BK14" s="372"/>
      <c r="BL14" s="372"/>
      <c r="BM14" s="372"/>
      <c r="BN14" s="622"/>
      <c r="BO14" s="322" t="s">
        <v>67</v>
      </c>
      <c r="BP14" s="323">
        <f>COUNTIF(BH15:BN16,"休")</f>
        <v>0</v>
      </c>
    </row>
    <row r="15" spans="1:68" ht="14.25" customHeight="1" x14ac:dyDescent="0.15">
      <c r="A15" s="250"/>
      <c r="B15" s="617" t="s">
        <v>60</v>
      </c>
      <c r="C15" s="623"/>
      <c r="D15" s="624"/>
      <c r="E15" s="624"/>
      <c r="F15" s="624"/>
      <c r="G15" s="624"/>
      <c r="H15" s="624"/>
      <c r="I15" s="625"/>
      <c r="J15" s="322" t="s">
        <v>68</v>
      </c>
      <c r="K15" s="325">
        <f>K14/K13</f>
        <v>0</v>
      </c>
      <c r="L15" s="250"/>
      <c r="M15" s="617" t="s">
        <v>60</v>
      </c>
      <c r="N15" s="623"/>
      <c r="O15" s="624"/>
      <c r="P15" s="624"/>
      <c r="Q15" s="624"/>
      <c r="R15" s="624"/>
      <c r="S15" s="624"/>
      <c r="T15" s="625"/>
      <c r="U15" s="322" t="s">
        <v>68</v>
      </c>
      <c r="V15" s="326">
        <f>V14/V13</f>
        <v>0</v>
      </c>
      <c r="Y15" s="617" t="s">
        <v>60</v>
      </c>
      <c r="Z15" s="623"/>
      <c r="AA15" s="624"/>
      <c r="AB15" s="624"/>
      <c r="AC15" s="624"/>
      <c r="AD15" s="624"/>
      <c r="AE15" s="624"/>
      <c r="AF15" s="625"/>
      <c r="AG15" s="322" t="s">
        <v>68</v>
      </c>
      <c r="AH15" s="326" t="e">
        <f>AH14/AH13</f>
        <v>#DIV/0!</v>
      </c>
      <c r="AJ15" s="617" t="s">
        <v>60</v>
      </c>
      <c r="AK15" s="623"/>
      <c r="AL15" s="624"/>
      <c r="AM15" s="624"/>
      <c r="AN15" s="624"/>
      <c r="AO15" s="624"/>
      <c r="AP15" s="624"/>
      <c r="AQ15" s="625"/>
      <c r="AR15" s="322" t="s">
        <v>68</v>
      </c>
      <c r="AS15" s="326" t="e">
        <f>AS14/AS13</f>
        <v>#DIV/0!</v>
      </c>
      <c r="AV15" s="617" t="s">
        <v>60</v>
      </c>
      <c r="AW15" s="623"/>
      <c r="AX15" s="624"/>
      <c r="AY15" s="624"/>
      <c r="AZ15" s="624"/>
      <c r="BA15" s="624"/>
      <c r="BB15" s="624"/>
      <c r="BC15" s="625"/>
      <c r="BD15" s="322" t="s">
        <v>68</v>
      </c>
      <c r="BE15" s="326" t="e">
        <f>BE14/BE13</f>
        <v>#DIV/0!</v>
      </c>
      <c r="BG15" s="617" t="s">
        <v>60</v>
      </c>
      <c r="BH15" s="623"/>
      <c r="BI15" s="624"/>
      <c r="BJ15" s="624"/>
      <c r="BK15" s="624"/>
      <c r="BL15" s="624"/>
      <c r="BM15" s="624"/>
      <c r="BN15" s="625"/>
      <c r="BO15" s="322" t="s">
        <v>68</v>
      </c>
      <c r="BP15" s="326" t="e">
        <f>BP14/BP13</f>
        <v>#DIV/0!</v>
      </c>
    </row>
    <row r="16" spans="1:68" ht="14.25" customHeight="1" x14ac:dyDescent="0.15">
      <c r="A16" s="250"/>
      <c r="B16" s="617"/>
      <c r="C16" s="623"/>
      <c r="D16" s="624"/>
      <c r="E16" s="624"/>
      <c r="F16" s="624"/>
      <c r="G16" s="624"/>
      <c r="H16" s="624"/>
      <c r="I16" s="625"/>
      <c r="J16" s="322" t="s">
        <v>57</v>
      </c>
      <c r="K16" s="323">
        <f>COUNTA(C17:I17)</f>
        <v>0</v>
      </c>
      <c r="L16" s="250"/>
      <c r="M16" s="617"/>
      <c r="N16" s="623"/>
      <c r="O16" s="624"/>
      <c r="P16" s="624"/>
      <c r="Q16" s="624"/>
      <c r="R16" s="624"/>
      <c r="S16" s="624"/>
      <c r="T16" s="625"/>
      <c r="U16" s="322" t="s">
        <v>57</v>
      </c>
      <c r="V16" s="323">
        <f>COUNTA(N17:T17)</f>
        <v>0</v>
      </c>
      <c r="Y16" s="617"/>
      <c r="Z16" s="623"/>
      <c r="AA16" s="624"/>
      <c r="AB16" s="624"/>
      <c r="AC16" s="624"/>
      <c r="AD16" s="624"/>
      <c r="AE16" s="624"/>
      <c r="AF16" s="625"/>
      <c r="AG16" s="322" t="s">
        <v>57</v>
      </c>
      <c r="AH16" s="323">
        <f>COUNTA(Z17:AF17)</f>
        <v>0</v>
      </c>
      <c r="AJ16" s="617"/>
      <c r="AK16" s="623"/>
      <c r="AL16" s="624"/>
      <c r="AM16" s="624"/>
      <c r="AN16" s="624"/>
      <c r="AO16" s="624"/>
      <c r="AP16" s="624"/>
      <c r="AQ16" s="625"/>
      <c r="AR16" s="322" t="s">
        <v>57</v>
      </c>
      <c r="AS16" s="323">
        <f>COUNTA(AK17:AQ17)</f>
        <v>0</v>
      </c>
      <c r="AV16" s="617"/>
      <c r="AW16" s="623"/>
      <c r="AX16" s="624"/>
      <c r="AY16" s="624"/>
      <c r="AZ16" s="624"/>
      <c r="BA16" s="624"/>
      <c r="BB16" s="624"/>
      <c r="BC16" s="625"/>
      <c r="BD16" s="322" t="s">
        <v>57</v>
      </c>
      <c r="BE16" s="323">
        <f>COUNTA(AW17:BC17)</f>
        <v>0</v>
      </c>
      <c r="BG16" s="617"/>
      <c r="BH16" s="623"/>
      <c r="BI16" s="624"/>
      <c r="BJ16" s="624"/>
      <c r="BK16" s="624"/>
      <c r="BL16" s="624"/>
      <c r="BM16" s="624"/>
      <c r="BN16" s="625"/>
      <c r="BO16" s="322" t="s">
        <v>57</v>
      </c>
      <c r="BP16" s="323">
        <f>COUNTA(BH17:BN17)</f>
        <v>0</v>
      </c>
    </row>
    <row r="17" spans="1:74" ht="14.25" customHeight="1" x14ac:dyDescent="0.15">
      <c r="A17" s="250"/>
      <c r="B17" s="617" t="s">
        <v>62</v>
      </c>
      <c r="C17" s="623"/>
      <c r="D17" s="624"/>
      <c r="E17" s="624"/>
      <c r="F17" s="624"/>
      <c r="G17" s="624"/>
      <c r="H17" s="624"/>
      <c r="I17" s="625"/>
      <c r="J17" s="322" t="s">
        <v>69</v>
      </c>
      <c r="K17" s="325">
        <f>K16/K13</f>
        <v>0</v>
      </c>
      <c r="L17" s="250"/>
      <c r="M17" s="617" t="s">
        <v>62</v>
      </c>
      <c r="N17" s="623"/>
      <c r="O17" s="624"/>
      <c r="P17" s="624"/>
      <c r="Q17" s="624"/>
      <c r="R17" s="624"/>
      <c r="S17" s="624"/>
      <c r="T17" s="625"/>
      <c r="U17" s="322" t="s">
        <v>69</v>
      </c>
      <c r="V17" s="326">
        <f>V16/V13</f>
        <v>0</v>
      </c>
      <c r="Y17" s="617" t="s">
        <v>62</v>
      </c>
      <c r="Z17" s="623"/>
      <c r="AA17" s="624"/>
      <c r="AB17" s="624"/>
      <c r="AC17" s="624"/>
      <c r="AD17" s="624"/>
      <c r="AE17" s="624"/>
      <c r="AF17" s="625"/>
      <c r="AG17" s="322" t="s">
        <v>69</v>
      </c>
      <c r="AH17" s="326" t="e">
        <f>AH16/AH13</f>
        <v>#DIV/0!</v>
      </c>
      <c r="AJ17" s="617" t="s">
        <v>62</v>
      </c>
      <c r="AK17" s="623"/>
      <c r="AL17" s="624"/>
      <c r="AM17" s="624"/>
      <c r="AN17" s="624"/>
      <c r="AO17" s="624"/>
      <c r="AP17" s="624"/>
      <c r="AQ17" s="625"/>
      <c r="AR17" s="322" t="s">
        <v>69</v>
      </c>
      <c r="AS17" s="326" t="e">
        <f>AS16/AS13</f>
        <v>#DIV/0!</v>
      </c>
      <c r="AV17" s="617" t="s">
        <v>62</v>
      </c>
      <c r="AW17" s="623"/>
      <c r="AX17" s="624"/>
      <c r="AY17" s="624"/>
      <c r="AZ17" s="624"/>
      <c r="BA17" s="624"/>
      <c r="BB17" s="624"/>
      <c r="BC17" s="625"/>
      <c r="BD17" s="322" t="s">
        <v>69</v>
      </c>
      <c r="BE17" s="326" t="e">
        <f>BE16/BE13</f>
        <v>#DIV/0!</v>
      </c>
      <c r="BG17" s="617" t="s">
        <v>62</v>
      </c>
      <c r="BH17" s="623"/>
      <c r="BI17" s="624"/>
      <c r="BJ17" s="624"/>
      <c r="BK17" s="624"/>
      <c r="BL17" s="624"/>
      <c r="BM17" s="624"/>
      <c r="BN17" s="625"/>
      <c r="BO17" s="322" t="s">
        <v>69</v>
      </c>
      <c r="BP17" s="326" t="e">
        <f>BP16/BP13</f>
        <v>#DIV/0!</v>
      </c>
    </row>
    <row r="18" spans="1:74" ht="14.25" customHeight="1" x14ac:dyDescent="0.15">
      <c r="A18" s="250"/>
      <c r="B18" s="628"/>
      <c r="C18" s="626"/>
      <c r="D18" s="627"/>
      <c r="E18" s="627"/>
      <c r="F18" s="627"/>
      <c r="G18" s="627"/>
      <c r="H18" s="627"/>
      <c r="I18" s="629"/>
      <c r="J18" s="327" t="s">
        <v>235</v>
      </c>
      <c r="K18" s="328" t="str">
        <f>IF(K11&lt;1,"対象外",IF(K16&gt;=K11,"OK","NG"))</f>
        <v>NG</v>
      </c>
      <c r="L18" s="250"/>
      <c r="M18" s="628"/>
      <c r="N18" s="626"/>
      <c r="O18" s="627"/>
      <c r="P18" s="627"/>
      <c r="Q18" s="627"/>
      <c r="R18" s="627"/>
      <c r="S18" s="627"/>
      <c r="T18" s="629"/>
      <c r="U18" s="327" t="s">
        <v>235</v>
      </c>
      <c r="V18" s="328" t="str">
        <f>IF(1&gt;V11,"対象外",IF(V16&gt;=V11,"OK","NG"))</f>
        <v>NG</v>
      </c>
      <c r="Y18" s="628"/>
      <c r="Z18" s="626"/>
      <c r="AA18" s="627"/>
      <c r="AB18" s="627"/>
      <c r="AC18" s="627"/>
      <c r="AD18" s="627"/>
      <c r="AE18" s="627"/>
      <c r="AF18" s="629"/>
      <c r="AG18" s="327" t="s">
        <v>235</v>
      </c>
      <c r="AH18" s="328" t="str">
        <f>IF(1&gt;AH11,"対象外",IF(AH16&gt;=AH11,"OK","NG"))</f>
        <v>対象外</v>
      </c>
      <c r="AJ18" s="628"/>
      <c r="AK18" s="626"/>
      <c r="AL18" s="627"/>
      <c r="AM18" s="627"/>
      <c r="AN18" s="627"/>
      <c r="AO18" s="627"/>
      <c r="AP18" s="627"/>
      <c r="AQ18" s="629"/>
      <c r="AR18" s="327" t="s">
        <v>235</v>
      </c>
      <c r="AS18" s="328" t="str">
        <f>IF(1&gt;AS11,"対象外",IF(AS16&gt;=AS11,"OK","NG"))</f>
        <v>対象外</v>
      </c>
      <c r="AV18" s="628"/>
      <c r="AW18" s="626"/>
      <c r="AX18" s="627"/>
      <c r="AY18" s="627"/>
      <c r="AZ18" s="627"/>
      <c r="BA18" s="627"/>
      <c r="BB18" s="627"/>
      <c r="BC18" s="629"/>
      <c r="BD18" s="327" t="s">
        <v>235</v>
      </c>
      <c r="BE18" s="328" t="str">
        <f>IF(1&gt;BE11,"対象外",IF(BE16&gt;=BE11,"OK","NG"))</f>
        <v>対象外</v>
      </c>
      <c r="BG18" s="628"/>
      <c r="BH18" s="626"/>
      <c r="BI18" s="627"/>
      <c r="BJ18" s="627"/>
      <c r="BK18" s="627"/>
      <c r="BL18" s="627"/>
      <c r="BM18" s="627"/>
      <c r="BN18" s="629"/>
      <c r="BO18" s="327" t="s">
        <v>235</v>
      </c>
      <c r="BP18" s="328" t="str">
        <f>IF(1&gt;BP11,"対象外",IF(BP16&gt;=BP11,"OK","NG"))</f>
        <v>対象外</v>
      </c>
      <c r="BV18" s="253" t="str">
        <f>IF(COUNTIF(K17:BP18,"NG")&gt;=1,"NG","OK")</f>
        <v>NG</v>
      </c>
    </row>
    <row r="19" spans="1:74" ht="14.25" hidden="1" customHeight="1" x14ac:dyDescent="0.15">
      <c r="A19" s="250"/>
      <c r="B19" s="311" t="s">
        <v>207</v>
      </c>
      <c r="C19" s="311"/>
      <c r="D19" s="311"/>
      <c r="E19" s="311"/>
      <c r="F19" s="311"/>
      <c r="G19" s="311"/>
      <c r="H19" s="311">
        <f>IF(AND(DAY(H11)&gt;=22,DAY(H11)&lt;=28,H12="土"),1,0)</f>
        <v>0</v>
      </c>
      <c r="I19" s="311"/>
      <c r="J19" s="304"/>
      <c r="K19" s="304"/>
      <c r="L19" s="304"/>
      <c r="M19" s="311"/>
      <c r="N19" s="311"/>
      <c r="O19" s="311"/>
      <c r="P19" s="311"/>
      <c r="Q19" s="311"/>
      <c r="R19" s="311"/>
      <c r="S19" s="311">
        <f>IF(AND(DAY(S11)&gt;=22,DAY(S11)&lt;=28,S12="土"),1,0)</f>
        <v>0</v>
      </c>
      <c r="T19" s="311"/>
      <c r="U19" s="304"/>
      <c r="V19" s="304"/>
      <c r="W19" s="305"/>
      <c r="X19" s="305"/>
      <c r="Y19" s="311"/>
      <c r="Z19" s="311"/>
      <c r="AA19" s="311"/>
      <c r="AB19" s="311"/>
      <c r="AC19" s="311"/>
      <c r="AD19" s="311"/>
      <c r="AE19" s="311" t="e">
        <f>IF(AND(DAY(AE11)&gt;=22,DAY(AE11)&lt;=28,AE12="土"),1,0)</f>
        <v>#VALUE!</v>
      </c>
      <c r="AF19" s="311"/>
      <c r="AG19" s="304"/>
      <c r="AH19" s="304"/>
      <c r="AI19" s="305"/>
      <c r="AJ19" s="311"/>
      <c r="AK19" s="311"/>
      <c r="AL19" s="311"/>
      <c r="AM19" s="311"/>
      <c r="AN19" s="311"/>
      <c r="AO19" s="311"/>
      <c r="AP19" s="311" t="e">
        <f>IF(AND(DAY(AP11)&gt;=22,DAY(AP11)&lt;=28,AP12="土"),1,0)</f>
        <v>#VALUE!</v>
      </c>
      <c r="AQ19" s="311"/>
      <c r="AR19" s="304"/>
      <c r="AS19" s="304"/>
      <c r="AT19" s="305"/>
      <c r="AU19" s="305"/>
      <c r="AV19" s="311"/>
      <c r="AW19" s="311"/>
      <c r="AX19" s="311"/>
      <c r="AY19" s="311"/>
      <c r="AZ19" s="311"/>
      <c r="BA19" s="311"/>
      <c r="BB19" s="311" t="e">
        <f>IF(AND(DAY(BB11)&gt;=22,DAY(BB11)&lt;=28,BB12="土"),1,0)</f>
        <v>#VALUE!</v>
      </c>
      <c r="BC19" s="311"/>
      <c r="BD19" s="304"/>
      <c r="BE19" s="304"/>
      <c r="BF19" s="305"/>
      <c r="BG19" s="311"/>
      <c r="BH19" s="311"/>
      <c r="BI19" s="311"/>
      <c r="BJ19" s="311"/>
      <c r="BK19" s="311"/>
      <c r="BL19" s="311"/>
      <c r="BM19" s="311" t="e">
        <f>IF(AND(DAY(BM11)&gt;=22,DAY(BM11)&lt;=28,BM12="土"),1,0)</f>
        <v>#VALUE!</v>
      </c>
      <c r="BN19" s="311"/>
      <c r="BO19" s="304"/>
      <c r="BP19" s="304"/>
      <c r="BU19" s="253">
        <f>_xlfn.AGGREGATE(9,6,C19:BN19)</f>
        <v>0</v>
      </c>
      <c r="BV19" s="253" t="str">
        <f t="shared" ref="BV19:BV73" si="11">IF(COUNTIF(K18:BP19,"NG")&gt;=1,"NG","OK")</f>
        <v>NG</v>
      </c>
    </row>
    <row r="20" spans="1:74" ht="14.25" hidden="1" customHeight="1" x14ac:dyDescent="0.15">
      <c r="A20" s="250"/>
      <c r="B20" s="311" t="s">
        <v>236</v>
      </c>
      <c r="C20" s="311"/>
      <c r="D20" s="311"/>
      <c r="E20" s="311"/>
      <c r="F20" s="311"/>
      <c r="G20" s="311"/>
      <c r="H20" s="311">
        <f>IF(AND(DAY(H11)&gt;=22,DAY(H11)&lt;=28,H12="土",OR(H17="休",H17="雨")),1,0)</f>
        <v>0</v>
      </c>
      <c r="I20" s="311"/>
      <c r="J20" s="304"/>
      <c r="K20" s="304"/>
      <c r="L20" s="304"/>
      <c r="M20" s="311"/>
      <c r="N20" s="311"/>
      <c r="O20" s="311"/>
      <c r="P20" s="311"/>
      <c r="Q20" s="311"/>
      <c r="R20" s="311"/>
      <c r="S20" s="311">
        <f>IF(AND(DAY(S11)&gt;=22,DAY(S11)&lt;=28,S12="土",OR(S17="休",S17="雨")),1,0)</f>
        <v>0</v>
      </c>
      <c r="T20" s="311"/>
      <c r="U20" s="304"/>
      <c r="V20" s="304"/>
      <c r="W20" s="305"/>
      <c r="X20" s="305"/>
      <c r="Y20" s="311"/>
      <c r="Z20" s="311"/>
      <c r="AA20" s="311"/>
      <c r="AB20" s="311"/>
      <c r="AC20" s="311"/>
      <c r="AD20" s="311"/>
      <c r="AE20" s="311" t="e">
        <f>IF(AND(DAY(AE11)&gt;=22,DAY(AE11)&lt;=28,AE12="土",OR(AE17="休",AE17="雨")),1,0)</f>
        <v>#VALUE!</v>
      </c>
      <c r="AF20" s="311"/>
      <c r="AG20" s="304"/>
      <c r="AH20" s="304"/>
      <c r="AI20" s="305"/>
      <c r="AJ20" s="311"/>
      <c r="AK20" s="311"/>
      <c r="AL20" s="311"/>
      <c r="AM20" s="311"/>
      <c r="AN20" s="311"/>
      <c r="AO20" s="311"/>
      <c r="AP20" s="311" t="e">
        <f>IF(AND(DAY(AP11)&gt;=22,DAY(AP11)&lt;=28,AP12="土",OR(AP17="休",AP17="雨")),1,0)</f>
        <v>#VALUE!</v>
      </c>
      <c r="AQ20" s="311"/>
      <c r="AR20" s="304"/>
      <c r="AS20" s="304"/>
      <c r="AT20" s="305"/>
      <c r="AU20" s="305"/>
      <c r="AV20" s="311"/>
      <c r="AW20" s="311"/>
      <c r="AX20" s="311"/>
      <c r="AY20" s="311"/>
      <c r="AZ20" s="311"/>
      <c r="BA20" s="311"/>
      <c r="BB20" s="311" t="e">
        <f>IF(AND(DAY(BB11)&gt;=22,DAY(BB11)&lt;=28,BB12="土",OR(BB17="休",BB17="雨")),1,0)</f>
        <v>#VALUE!</v>
      </c>
      <c r="BC20" s="311"/>
      <c r="BD20" s="304"/>
      <c r="BE20" s="304"/>
      <c r="BF20" s="305"/>
      <c r="BG20" s="311"/>
      <c r="BH20" s="311"/>
      <c r="BI20" s="311"/>
      <c r="BJ20" s="311"/>
      <c r="BK20" s="311"/>
      <c r="BL20" s="311"/>
      <c r="BM20" s="311" t="e">
        <f>IF(AND(DAY(BM11)&gt;=22,DAY(BM11)&lt;=28,BM12="土",OR(BM17="休",BM17="雨")),1,0)</f>
        <v>#VALUE!</v>
      </c>
      <c r="BN20" s="311"/>
      <c r="BO20" s="304"/>
      <c r="BP20" s="304"/>
      <c r="BU20" s="253">
        <f t="shared" ref="BU20:BU73" si="12">_xlfn.AGGREGATE(9,6,C20:BN20)</f>
        <v>0</v>
      </c>
      <c r="BV20" s="253" t="str">
        <f t="shared" si="11"/>
        <v>OK</v>
      </c>
    </row>
    <row r="21" spans="1:74" ht="14.25" hidden="1" customHeight="1" x14ac:dyDescent="0.15">
      <c r="A21" s="250"/>
      <c r="B21" s="311" t="s">
        <v>209</v>
      </c>
      <c r="C21" s="311"/>
      <c r="D21" s="311"/>
      <c r="E21" s="311"/>
      <c r="F21" s="311"/>
      <c r="G21" s="311"/>
      <c r="H21" s="311">
        <f>IF(AND(DAY(H11)&gt;=8,DAY(H11)&lt;=14,H12="土"),1,0)</f>
        <v>0</v>
      </c>
      <c r="I21" s="311"/>
      <c r="J21" s="304"/>
      <c r="K21" s="304"/>
      <c r="L21" s="304"/>
      <c r="M21" s="311"/>
      <c r="N21" s="311"/>
      <c r="O21" s="311"/>
      <c r="P21" s="311"/>
      <c r="Q21" s="311"/>
      <c r="R21" s="311"/>
      <c r="S21" s="311">
        <f>IF(AND(DAY(S11)&gt;=8,DAY(S11)&lt;=14,S12="土"),1,0)</f>
        <v>0</v>
      </c>
      <c r="T21" s="311"/>
      <c r="U21" s="304"/>
      <c r="V21" s="304"/>
      <c r="W21" s="305"/>
      <c r="X21" s="305"/>
      <c r="Y21" s="311"/>
      <c r="Z21" s="311"/>
      <c r="AA21" s="311"/>
      <c r="AB21" s="311"/>
      <c r="AC21" s="311"/>
      <c r="AD21" s="311"/>
      <c r="AE21" s="311" t="e">
        <f>IF(AND(DAY(AE11)&gt;=8,DAY(AE11)&lt;=14,AE12="土"),1,0)</f>
        <v>#VALUE!</v>
      </c>
      <c r="AF21" s="311"/>
      <c r="AG21" s="304"/>
      <c r="AH21" s="304"/>
      <c r="AI21" s="305"/>
      <c r="AJ21" s="311"/>
      <c r="AK21" s="311"/>
      <c r="AL21" s="311"/>
      <c r="AM21" s="311"/>
      <c r="AN21" s="311"/>
      <c r="AO21" s="311"/>
      <c r="AP21" s="311" t="e">
        <f>IF(AND(DAY(AP11)&gt;=8,DAY(AP11)&lt;=14,AP12="土"),1,0)</f>
        <v>#VALUE!</v>
      </c>
      <c r="AQ21" s="311"/>
      <c r="AR21" s="304"/>
      <c r="AS21" s="304"/>
      <c r="AT21" s="305"/>
      <c r="AU21" s="305"/>
      <c r="AV21" s="311"/>
      <c r="AW21" s="311"/>
      <c r="AX21" s="311"/>
      <c r="AY21" s="311"/>
      <c r="AZ21" s="311"/>
      <c r="BA21" s="311"/>
      <c r="BB21" s="311" t="e">
        <f>IF(AND(DAY(BB11)&gt;=8,DAY(BB11)&lt;=14,BB12="土"),1,0)</f>
        <v>#VALUE!</v>
      </c>
      <c r="BC21" s="311"/>
      <c r="BD21" s="304"/>
      <c r="BE21" s="304"/>
      <c r="BF21" s="305"/>
      <c r="BG21" s="311"/>
      <c r="BH21" s="311"/>
      <c r="BI21" s="311"/>
      <c r="BJ21" s="311"/>
      <c r="BK21" s="311"/>
      <c r="BL21" s="311"/>
      <c r="BM21" s="311" t="e">
        <f>IF(AND(DAY(BM11)&gt;=8,DAY(BM11)&lt;=14,BM12="土"),1,0)</f>
        <v>#VALUE!</v>
      </c>
      <c r="BN21" s="311"/>
      <c r="BO21" s="304"/>
      <c r="BP21" s="304"/>
      <c r="BU21" s="253">
        <f t="shared" si="12"/>
        <v>0</v>
      </c>
      <c r="BV21" s="253" t="str">
        <f t="shared" si="11"/>
        <v>OK</v>
      </c>
    </row>
    <row r="22" spans="1:74" ht="14.25" hidden="1" customHeight="1" x14ac:dyDescent="0.15">
      <c r="A22" s="250"/>
      <c r="B22" s="311" t="s">
        <v>237</v>
      </c>
      <c r="C22" s="311"/>
      <c r="D22" s="311"/>
      <c r="E22" s="311"/>
      <c r="F22" s="311"/>
      <c r="G22" s="311"/>
      <c r="H22" s="311">
        <f>IF(AND(DAY(H11)&gt;=8,DAY(H11)&lt;=14,H12="土",OR(H17="休",H17="雨")),1,0)</f>
        <v>0</v>
      </c>
      <c r="I22" s="311"/>
      <c r="J22" s="304"/>
      <c r="K22" s="304"/>
      <c r="L22" s="304"/>
      <c r="M22" s="311"/>
      <c r="N22" s="311"/>
      <c r="O22" s="311"/>
      <c r="P22" s="311"/>
      <c r="Q22" s="311"/>
      <c r="R22" s="311"/>
      <c r="S22" s="311">
        <f>IF(AND(DAY(S11)&gt;=8,DAY(S11)&lt;=14,S12="土",OR(S17="休",S17="雨")),1,0)</f>
        <v>0</v>
      </c>
      <c r="T22" s="311"/>
      <c r="U22" s="304"/>
      <c r="V22" s="304"/>
      <c r="W22" s="305"/>
      <c r="X22" s="305"/>
      <c r="Y22" s="311"/>
      <c r="Z22" s="311"/>
      <c r="AA22" s="311"/>
      <c r="AB22" s="311"/>
      <c r="AC22" s="311"/>
      <c r="AD22" s="311"/>
      <c r="AE22" s="311" t="e">
        <f>IF(AND(DAY(AE11)&gt;=8,DAY(AE11)&lt;=14,AE12="土",OR(AE17="休",AE17="雨")),1,0)</f>
        <v>#VALUE!</v>
      </c>
      <c r="AF22" s="311"/>
      <c r="AG22" s="304"/>
      <c r="AH22" s="304"/>
      <c r="AI22" s="305"/>
      <c r="AJ22" s="311"/>
      <c r="AK22" s="311"/>
      <c r="AL22" s="311"/>
      <c r="AM22" s="311"/>
      <c r="AN22" s="311"/>
      <c r="AO22" s="311"/>
      <c r="AP22" s="311" t="e">
        <f>IF(AND(DAY(AP11)&gt;=8,DAY(AP11)&lt;=14,AP12="土",OR(AP17="休",AP17="雨")),1,0)</f>
        <v>#VALUE!</v>
      </c>
      <c r="AQ22" s="311"/>
      <c r="AR22" s="304"/>
      <c r="AS22" s="304"/>
      <c r="AT22" s="305"/>
      <c r="AU22" s="305"/>
      <c r="AV22" s="311"/>
      <c r="AW22" s="311"/>
      <c r="AX22" s="311"/>
      <c r="AY22" s="311"/>
      <c r="AZ22" s="311"/>
      <c r="BA22" s="311"/>
      <c r="BB22" s="311" t="e">
        <f>IF(AND(DAY(BB11)&gt;=8,DAY(BB11)&lt;=14,BB12="土",OR(BB17="休",BB17="雨")),1,0)</f>
        <v>#VALUE!</v>
      </c>
      <c r="BC22" s="311"/>
      <c r="BD22" s="304"/>
      <c r="BE22" s="304"/>
      <c r="BF22" s="305"/>
      <c r="BG22" s="311"/>
      <c r="BH22" s="311"/>
      <c r="BI22" s="311"/>
      <c r="BJ22" s="311"/>
      <c r="BK22" s="311"/>
      <c r="BL22" s="311"/>
      <c r="BM22" s="311" t="e">
        <f>IF(AND(DAY(BM11)&gt;=8,DAY(BM11)&lt;=14,BM12="土",OR(BM17="休",BM17="雨")),1,0)</f>
        <v>#VALUE!</v>
      </c>
      <c r="BN22" s="311"/>
      <c r="BO22" s="304"/>
      <c r="BP22" s="304"/>
      <c r="BU22" s="253">
        <f t="shared" si="12"/>
        <v>0</v>
      </c>
      <c r="BV22" s="253" t="str">
        <f t="shared" si="11"/>
        <v>OK</v>
      </c>
    </row>
    <row r="23" spans="1:74" ht="14.25" customHeight="1" x14ac:dyDescent="0.15">
      <c r="A23" s="250"/>
      <c r="B23" s="252"/>
      <c r="C23" s="252"/>
      <c r="D23" s="252"/>
      <c r="E23" s="252"/>
      <c r="F23" s="252"/>
      <c r="G23" s="252"/>
      <c r="H23" s="252"/>
      <c r="I23" s="252"/>
      <c r="J23" s="250"/>
      <c r="K23" s="250"/>
      <c r="L23" s="250"/>
      <c r="M23" s="252"/>
      <c r="N23" s="252"/>
      <c r="O23" s="252"/>
      <c r="P23" s="252"/>
      <c r="Q23" s="252"/>
      <c r="R23" s="252"/>
      <c r="S23" s="252"/>
      <c r="T23" s="252"/>
      <c r="U23" s="250"/>
      <c r="V23" s="250"/>
      <c r="Y23" s="252"/>
      <c r="Z23" s="252"/>
      <c r="AA23" s="252"/>
      <c r="AB23" s="252"/>
      <c r="AC23" s="252"/>
      <c r="AD23" s="252"/>
      <c r="AE23" s="252"/>
      <c r="AF23" s="252"/>
      <c r="AG23" s="250"/>
      <c r="AH23" s="250"/>
      <c r="AJ23" s="252"/>
      <c r="AK23" s="252"/>
      <c r="AL23" s="252"/>
      <c r="AM23" s="252"/>
      <c r="AN23" s="252"/>
      <c r="AO23" s="252"/>
      <c r="AP23" s="252"/>
      <c r="AQ23" s="252"/>
      <c r="AR23" s="250"/>
      <c r="AS23" s="250"/>
      <c r="AV23" s="252"/>
      <c r="AW23" s="252"/>
      <c r="AX23" s="252"/>
      <c r="AY23" s="252"/>
      <c r="AZ23" s="252"/>
      <c r="BA23" s="252"/>
      <c r="BB23" s="252"/>
      <c r="BC23" s="252"/>
      <c r="BD23" s="250"/>
      <c r="BE23" s="250"/>
      <c r="BG23" s="252"/>
      <c r="BH23" s="252"/>
      <c r="BI23" s="252"/>
      <c r="BJ23" s="252"/>
      <c r="BK23" s="252"/>
      <c r="BL23" s="252"/>
      <c r="BM23" s="252"/>
      <c r="BN23" s="252"/>
      <c r="BO23" s="250"/>
      <c r="BP23" s="250"/>
    </row>
    <row r="24" spans="1:74" ht="14.25" customHeight="1" x14ac:dyDescent="0.15">
      <c r="A24" s="250"/>
      <c r="B24" s="250"/>
      <c r="C24" s="250"/>
      <c r="D24" s="250"/>
      <c r="E24" s="250"/>
      <c r="F24" s="250"/>
      <c r="G24" s="250"/>
      <c r="H24" s="250"/>
      <c r="I24" s="250"/>
      <c r="J24" s="250"/>
      <c r="K24" s="250"/>
      <c r="L24" s="250"/>
      <c r="M24" s="250"/>
      <c r="N24" s="250"/>
      <c r="O24" s="250"/>
      <c r="P24" s="250"/>
      <c r="Q24" s="250"/>
      <c r="R24" s="250"/>
      <c r="S24" s="250"/>
      <c r="T24" s="250"/>
      <c r="U24" s="250"/>
      <c r="V24" s="250"/>
    </row>
    <row r="25" spans="1:74" ht="14.25" hidden="1" customHeight="1" x14ac:dyDescent="0.15">
      <c r="A25" s="250"/>
      <c r="B25" s="250"/>
      <c r="C25" s="266">
        <f>YEAR(I9+1)</f>
        <v>2025</v>
      </c>
      <c r="D25" s="266">
        <f>MONTH(I9+1)</f>
        <v>10</v>
      </c>
      <c r="E25" s="266">
        <f>DAY(I9+1)</f>
        <v>6</v>
      </c>
      <c r="F25" s="266"/>
      <c r="G25" s="266"/>
      <c r="H25" s="266"/>
      <c r="I25" s="266"/>
      <c r="J25" s="250"/>
      <c r="K25" s="250"/>
      <c r="L25" s="250"/>
      <c r="M25" s="250"/>
      <c r="N25" s="266">
        <f>YEAR(T9+1)</f>
        <v>2025</v>
      </c>
      <c r="O25" s="266">
        <f>MONTH(T9+1)</f>
        <v>12</v>
      </c>
      <c r="P25" s="266">
        <f>DAY(T9+1)</f>
        <v>1</v>
      </c>
      <c r="Q25" s="266"/>
      <c r="R25" s="266"/>
      <c r="S25" s="266"/>
      <c r="T25" s="266"/>
      <c r="U25" s="250"/>
      <c r="V25" s="250"/>
      <c r="Y25" s="250"/>
      <c r="Z25" s="266">
        <f>YEAR(AF9+1)</f>
        <v>2026</v>
      </c>
      <c r="AA25" s="266">
        <f>MONTH(AF9+1)</f>
        <v>1</v>
      </c>
      <c r="AB25" s="266">
        <f>DAY(AF9+1)</f>
        <v>26</v>
      </c>
      <c r="AC25" s="266"/>
      <c r="AD25" s="266"/>
      <c r="AE25" s="266"/>
      <c r="AF25" s="266"/>
      <c r="AG25" s="250"/>
      <c r="AH25" s="250"/>
      <c r="AJ25" s="250"/>
      <c r="AK25" s="266">
        <f>YEAR(AQ9+1)</f>
        <v>2026</v>
      </c>
      <c r="AL25" s="266">
        <f>MONTH(AQ9+1)</f>
        <v>3</v>
      </c>
      <c r="AM25" s="266">
        <f>DAY(AQ9+1)</f>
        <v>23</v>
      </c>
      <c r="AN25" s="266"/>
      <c r="AO25" s="266"/>
      <c r="AP25" s="266"/>
      <c r="AQ25" s="266"/>
      <c r="AR25" s="250"/>
      <c r="AS25" s="250"/>
      <c r="AV25" s="250"/>
      <c r="AW25" s="266">
        <f>YEAR(BC9+1)</f>
        <v>2026</v>
      </c>
      <c r="AX25" s="266">
        <f>MONTH(BC9+1)</f>
        <v>5</v>
      </c>
      <c r="AY25" s="266">
        <f>DAY(BC9+1)</f>
        <v>18</v>
      </c>
      <c r="AZ25" s="266"/>
      <c r="BA25" s="266"/>
      <c r="BB25" s="266"/>
      <c r="BC25" s="266"/>
      <c r="BD25" s="250"/>
      <c r="BE25" s="250"/>
      <c r="BG25" s="250"/>
      <c r="BH25" s="266">
        <f>YEAR(BN9+1)</f>
        <v>2026</v>
      </c>
      <c r="BI25" s="266">
        <f>MONTH(BN9+1)</f>
        <v>7</v>
      </c>
      <c r="BJ25" s="266">
        <f>DAY(BN9+1)</f>
        <v>13</v>
      </c>
      <c r="BK25" s="266"/>
      <c r="BL25" s="266"/>
      <c r="BM25" s="266"/>
      <c r="BN25" s="266"/>
      <c r="BO25" s="250"/>
      <c r="BP25" s="250"/>
    </row>
    <row r="26" spans="1:74" ht="14.25" hidden="1" customHeight="1" x14ac:dyDescent="0.15">
      <c r="A26" s="250"/>
      <c r="B26" s="250"/>
      <c r="C26" s="267">
        <f>I9+1</f>
        <v>45936</v>
      </c>
      <c r="D26" s="267">
        <f>C26+1</f>
        <v>45937</v>
      </c>
      <c r="E26" s="267">
        <f t="shared" ref="E26:H26" si="13">D26+1</f>
        <v>45938</v>
      </c>
      <c r="F26" s="267">
        <f t="shared" si="13"/>
        <v>45939</v>
      </c>
      <c r="G26" s="267">
        <f t="shared" si="13"/>
        <v>45940</v>
      </c>
      <c r="H26" s="267">
        <f t="shared" si="13"/>
        <v>45941</v>
      </c>
      <c r="I26" s="267">
        <f>H26+1</f>
        <v>45942</v>
      </c>
      <c r="J26" s="250"/>
      <c r="K26" s="250"/>
      <c r="L26" s="250"/>
      <c r="M26" s="250"/>
      <c r="N26" s="267">
        <f>T9+1</f>
        <v>45992</v>
      </c>
      <c r="O26" s="267">
        <f t="shared" ref="O26:T26" si="14">N26+1</f>
        <v>45993</v>
      </c>
      <c r="P26" s="267">
        <f t="shared" si="14"/>
        <v>45994</v>
      </c>
      <c r="Q26" s="267">
        <f t="shared" si="14"/>
        <v>45995</v>
      </c>
      <c r="R26" s="267">
        <f t="shared" si="14"/>
        <v>45996</v>
      </c>
      <c r="S26" s="267">
        <f>R26+1</f>
        <v>45997</v>
      </c>
      <c r="T26" s="267">
        <f t="shared" si="14"/>
        <v>45998</v>
      </c>
      <c r="U26" s="250"/>
      <c r="V26" s="250"/>
      <c r="Y26" s="250"/>
      <c r="Z26" s="267">
        <f>AF9+1</f>
        <v>46048</v>
      </c>
      <c r="AA26" s="267">
        <f t="shared" ref="AA26:AF26" si="15">Z26+1</f>
        <v>46049</v>
      </c>
      <c r="AB26" s="267">
        <f t="shared" si="15"/>
        <v>46050</v>
      </c>
      <c r="AC26" s="267">
        <f t="shared" si="15"/>
        <v>46051</v>
      </c>
      <c r="AD26" s="267">
        <f t="shared" si="15"/>
        <v>46052</v>
      </c>
      <c r="AE26" s="267">
        <f t="shared" si="15"/>
        <v>46053</v>
      </c>
      <c r="AF26" s="267">
        <f t="shared" si="15"/>
        <v>46054</v>
      </c>
      <c r="AG26" s="250"/>
      <c r="AH26" s="250"/>
      <c r="AJ26" s="250"/>
      <c r="AK26" s="267">
        <f>AQ9+1</f>
        <v>46104</v>
      </c>
      <c r="AL26" s="267">
        <f t="shared" ref="AL26:AQ26" si="16">AK26+1</f>
        <v>46105</v>
      </c>
      <c r="AM26" s="267">
        <f t="shared" si="16"/>
        <v>46106</v>
      </c>
      <c r="AN26" s="267">
        <f t="shared" si="16"/>
        <v>46107</v>
      </c>
      <c r="AO26" s="267">
        <f t="shared" si="16"/>
        <v>46108</v>
      </c>
      <c r="AP26" s="267">
        <f t="shared" si="16"/>
        <v>46109</v>
      </c>
      <c r="AQ26" s="267">
        <f t="shared" si="16"/>
        <v>46110</v>
      </c>
      <c r="AR26" s="250"/>
      <c r="AS26" s="250"/>
      <c r="AV26" s="250"/>
      <c r="AW26" s="267">
        <f>BC9+1</f>
        <v>46160</v>
      </c>
      <c r="AX26" s="267">
        <f t="shared" ref="AX26:BC26" si="17">AW26+1</f>
        <v>46161</v>
      </c>
      <c r="AY26" s="267">
        <f t="shared" si="17"/>
        <v>46162</v>
      </c>
      <c r="AZ26" s="267">
        <f t="shared" si="17"/>
        <v>46163</v>
      </c>
      <c r="BA26" s="267">
        <f t="shared" si="17"/>
        <v>46164</v>
      </c>
      <c r="BB26" s="267">
        <f t="shared" si="17"/>
        <v>46165</v>
      </c>
      <c r="BC26" s="267">
        <f t="shared" si="17"/>
        <v>46166</v>
      </c>
      <c r="BD26" s="250"/>
      <c r="BE26" s="250"/>
      <c r="BG26" s="250"/>
      <c r="BH26" s="267">
        <f>BN9+1</f>
        <v>46216</v>
      </c>
      <c r="BI26" s="267">
        <f t="shared" ref="BI26:BN26" si="18">BH26+1</f>
        <v>46217</v>
      </c>
      <c r="BJ26" s="267">
        <f t="shared" si="18"/>
        <v>46218</v>
      </c>
      <c r="BK26" s="267">
        <f t="shared" si="18"/>
        <v>46219</v>
      </c>
      <c r="BL26" s="267">
        <f t="shared" si="18"/>
        <v>46220</v>
      </c>
      <c r="BM26" s="309">
        <f>BL26+1</f>
        <v>46221</v>
      </c>
      <c r="BN26" s="267">
        <f t="shared" si="18"/>
        <v>46222</v>
      </c>
      <c r="BO26" s="250"/>
      <c r="BP26" s="250"/>
    </row>
    <row r="27" spans="1:74" ht="14.25" customHeight="1" x14ac:dyDescent="0.15">
      <c r="A27" s="250"/>
      <c r="B27" s="268" t="s">
        <v>141</v>
      </c>
      <c r="C27" s="270">
        <f>DATE($C25,$D25,1)</f>
        <v>45931</v>
      </c>
      <c r="D27" s="271"/>
      <c r="E27" s="271"/>
      <c r="F27" s="271"/>
      <c r="G27" s="271"/>
      <c r="H27" s="271"/>
      <c r="I27" s="271"/>
      <c r="J27" s="271"/>
      <c r="K27" s="319"/>
      <c r="L27" s="250"/>
      <c r="M27" s="268" t="s">
        <v>141</v>
      </c>
      <c r="N27" s="270">
        <f>DATE($N25,$O25,1)</f>
        <v>45992</v>
      </c>
      <c r="O27" s="271"/>
      <c r="P27" s="271"/>
      <c r="Q27" s="271"/>
      <c r="R27" s="271"/>
      <c r="S27" s="271"/>
      <c r="T27" s="271"/>
      <c r="U27" s="271"/>
      <c r="V27" s="319"/>
      <c r="Y27" s="268" t="s">
        <v>141</v>
      </c>
      <c r="Z27" s="270">
        <f>DATE($N25,$O25,1)</f>
        <v>45992</v>
      </c>
      <c r="AA27" s="271"/>
      <c r="AB27" s="271"/>
      <c r="AC27" s="271"/>
      <c r="AD27" s="271"/>
      <c r="AE27" s="271"/>
      <c r="AF27" s="271"/>
      <c r="AG27" s="271"/>
      <c r="AH27" s="319"/>
      <c r="AJ27" s="268" t="s">
        <v>141</v>
      </c>
      <c r="AK27" s="270">
        <f>DATE($AK25,$AL25,1)</f>
        <v>46082</v>
      </c>
      <c r="AL27" s="271"/>
      <c r="AM27" s="271"/>
      <c r="AN27" s="271"/>
      <c r="AO27" s="271"/>
      <c r="AP27" s="271"/>
      <c r="AQ27" s="271"/>
      <c r="AR27" s="271"/>
      <c r="AS27" s="319"/>
      <c r="AV27" s="268" t="s">
        <v>141</v>
      </c>
      <c r="AW27" s="270">
        <f>DATE($AW25,$AX25,1)</f>
        <v>46143</v>
      </c>
      <c r="AX27" s="271"/>
      <c r="AY27" s="271"/>
      <c r="AZ27" s="271"/>
      <c r="BA27" s="271"/>
      <c r="BB27" s="271"/>
      <c r="BC27" s="271"/>
      <c r="BD27" s="271"/>
      <c r="BE27" s="319"/>
      <c r="BG27" s="268" t="s">
        <v>141</v>
      </c>
      <c r="BH27" s="270">
        <f>DATE($BH25,$BI25,1)</f>
        <v>46204</v>
      </c>
      <c r="BI27" s="271"/>
      <c r="BJ27" s="271"/>
      <c r="BK27" s="271"/>
      <c r="BL27" s="271"/>
      <c r="BM27" s="271"/>
      <c r="BN27" s="271"/>
      <c r="BO27" s="271"/>
      <c r="BP27" s="319"/>
    </row>
    <row r="28" spans="1:74" ht="14.25" customHeight="1" x14ac:dyDescent="0.15">
      <c r="A28" s="250"/>
      <c r="B28" s="272" t="s">
        <v>222</v>
      </c>
      <c r="C28" s="273">
        <f>IF(I9&lt;$G$5,C26,"")</f>
        <v>45936</v>
      </c>
      <c r="D28" s="274">
        <f t="shared" ref="D28:I28" si="19">IF(C26&lt;$G$5,C28+1,"")</f>
        <v>45937</v>
      </c>
      <c r="E28" s="274">
        <f t="shared" si="19"/>
        <v>45938</v>
      </c>
      <c r="F28" s="274">
        <f t="shared" si="19"/>
        <v>45939</v>
      </c>
      <c r="G28" s="274">
        <f t="shared" si="19"/>
        <v>45940</v>
      </c>
      <c r="H28" s="274">
        <f t="shared" si="19"/>
        <v>45941</v>
      </c>
      <c r="I28" s="274">
        <f t="shared" si="19"/>
        <v>45942</v>
      </c>
      <c r="J28" s="320" t="s">
        <v>177</v>
      </c>
      <c r="K28" s="321">
        <f>COUNTIFS(C29:I29,"土",C30:I30,"")+COUNTIFS(C29:I29,"日",C30:I30,"")</f>
        <v>2</v>
      </c>
      <c r="L28" s="250"/>
      <c r="M28" s="272" t="s">
        <v>222</v>
      </c>
      <c r="N28" s="273">
        <f>IF(T9&lt;$G$5,T11+1,"")</f>
        <v>45992</v>
      </c>
      <c r="O28" s="274">
        <f t="shared" ref="O28:T28" si="20">IF(N26&lt;$G$5,N28+1,"")</f>
        <v>45993</v>
      </c>
      <c r="P28" s="274">
        <f t="shared" si="20"/>
        <v>45994</v>
      </c>
      <c r="Q28" s="274">
        <f t="shared" si="20"/>
        <v>45995</v>
      </c>
      <c r="R28" s="274">
        <f t="shared" si="20"/>
        <v>45996</v>
      </c>
      <c r="S28" s="274">
        <f>IF(R26&lt;$G$5,R28+1,"")</f>
        <v>45997</v>
      </c>
      <c r="T28" s="274">
        <f t="shared" si="20"/>
        <v>45998</v>
      </c>
      <c r="U28" s="320" t="s">
        <v>177</v>
      </c>
      <c r="V28" s="321">
        <f>COUNTIFS(N29:T29,"土",N30:T30,"")+COUNTIFS(N29:T29,"日",N30:T30,"")</f>
        <v>2</v>
      </c>
      <c r="Y28" s="272" t="s">
        <v>222</v>
      </c>
      <c r="Z28" s="273" t="str">
        <f>IF(AF9&lt;$G$5,AF11+1,"")</f>
        <v/>
      </c>
      <c r="AA28" s="274" t="str">
        <f t="shared" ref="AA28:AF28" si="21">IF(Z26&lt;$G$5,Z28+1,"")</f>
        <v/>
      </c>
      <c r="AB28" s="274" t="str">
        <f t="shared" si="21"/>
        <v/>
      </c>
      <c r="AC28" s="274" t="str">
        <f t="shared" si="21"/>
        <v/>
      </c>
      <c r="AD28" s="274" t="str">
        <f t="shared" si="21"/>
        <v/>
      </c>
      <c r="AE28" s="274" t="str">
        <f t="shared" si="21"/>
        <v/>
      </c>
      <c r="AF28" s="274" t="str">
        <f t="shared" si="21"/>
        <v/>
      </c>
      <c r="AG28" s="320" t="s">
        <v>177</v>
      </c>
      <c r="AH28" s="321">
        <f>COUNTIFS(Z29:AF29,"土",Z30:AF30,"")+COUNTIFS(Z29:AF29,"日",Z30:AF30,"")</f>
        <v>0</v>
      </c>
      <c r="AJ28" s="272" t="s">
        <v>222</v>
      </c>
      <c r="AK28" s="273" t="str">
        <f>IF(AQ9&lt;$G$5,AQ11+1,"")</f>
        <v/>
      </c>
      <c r="AL28" s="274" t="str">
        <f t="shared" ref="AL28:AQ28" si="22">IF(AK26&lt;$G$5,AK28+1,"")</f>
        <v/>
      </c>
      <c r="AM28" s="274" t="str">
        <f t="shared" si="22"/>
        <v/>
      </c>
      <c r="AN28" s="274" t="str">
        <f t="shared" si="22"/>
        <v/>
      </c>
      <c r="AO28" s="274" t="str">
        <f t="shared" si="22"/>
        <v/>
      </c>
      <c r="AP28" s="274" t="str">
        <f t="shared" si="22"/>
        <v/>
      </c>
      <c r="AQ28" s="274" t="str">
        <f t="shared" si="22"/>
        <v/>
      </c>
      <c r="AR28" s="320" t="s">
        <v>177</v>
      </c>
      <c r="AS28" s="321">
        <f>COUNTIFS(AK29:AQ29,"土",AK30:AQ30,"")+COUNTIFS(AK29:AQ29,"日",AK30:AQ30,"")</f>
        <v>0</v>
      </c>
      <c r="AV28" s="272" t="s">
        <v>222</v>
      </c>
      <c r="AW28" s="273" t="str">
        <f>IF(BC9&lt;$G$5,BC11+1,"")</f>
        <v/>
      </c>
      <c r="AX28" s="274" t="str">
        <f t="shared" ref="AX28:BC28" si="23">IF(AW26&lt;$G$5,AW28+1,"")</f>
        <v/>
      </c>
      <c r="AY28" s="274" t="str">
        <f t="shared" si="23"/>
        <v/>
      </c>
      <c r="AZ28" s="274" t="str">
        <f t="shared" si="23"/>
        <v/>
      </c>
      <c r="BA28" s="274" t="str">
        <f t="shared" si="23"/>
        <v/>
      </c>
      <c r="BB28" s="274" t="str">
        <f t="shared" si="23"/>
        <v/>
      </c>
      <c r="BC28" s="274" t="str">
        <f t="shared" si="23"/>
        <v/>
      </c>
      <c r="BD28" s="320" t="s">
        <v>177</v>
      </c>
      <c r="BE28" s="321">
        <f>COUNTIFS(AW29:BC29,"土",AW30:BC30,"")+COUNTIFS(AW29:BC29,"日",AW30:BC30,"")</f>
        <v>0</v>
      </c>
      <c r="BG28" s="272" t="s">
        <v>222</v>
      </c>
      <c r="BH28" s="273" t="str">
        <f>IF(BN9&lt;$G$5,BN11+1,"")</f>
        <v/>
      </c>
      <c r="BI28" s="274" t="str">
        <f t="shared" ref="BI28:BN28" si="24">IF(BH26&lt;$G$5,BH28+1,"")</f>
        <v/>
      </c>
      <c r="BJ28" s="274" t="str">
        <f t="shared" si="24"/>
        <v/>
      </c>
      <c r="BK28" s="274" t="str">
        <f t="shared" si="24"/>
        <v/>
      </c>
      <c r="BL28" s="274" t="str">
        <f t="shared" si="24"/>
        <v/>
      </c>
      <c r="BM28" s="274" t="str">
        <f t="shared" si="24"/>
        <v/>
      </c>
      <c r="BN28" s="274" t="str">
        <f t="shared" si="24"/>
        <v/>
      </c>
      <c r="BO28" s="320" t="s">
        <v>177</v>
      </c>
      <c r="BP28" s="321">
        <f>COUNTIFS(BH29:BN29,"土",BH30:BN30,"")+COUNTIFS(BH29:BN29,"日",BH30:BN30,"")</f>
        <v>0</v>
      </c>
    </row>
    <row r="29" spans="1:74" ht="14.25" customHeight="1" x14ac:dyDescent="0.15">
      <c r="A29" s="250"/>
      <c r="B29" s="272" t="s">
        <v>65</v>
      </c>
      <c r="C29" s="279" t="str">
        <f>IF(C28="","","月")</f>
        <v>月</v>
      </c>
      <c r="D29" s="279" t="str">
        <f>IF(D28="","","火")</f>
        <v>火</v>
      </c>
      <c r="E29" s="279" t="str">
        <f>IF(E28="","","水")</f>
        <v>水</v>
      </c>
      <c r="F29" s="279" t="str">
        <f>IF(F28="","","木")</f>
        <v>木</v>
      </c>
      <c r="G29" s="279" t="str">
        <f>IF(G28="","","金")</f>
        <v>金</v>
      </c>
      <c r="H29" s="279" t="str">
        <f>IF(H28="","","土")</f>
        <v>土</v>
      </c>
      <c r="I29" s="279" t="str">
        <f>IF(I28="","","日")</f>
        <v>日</v>
      </c>
      <c r="J29" s="322" t="s">
        <v>234</v>
      </c>
      <c r="K29" s="323">
        <f>COUNTIF(C30:I30,"夏休")+COUNTIF(C30:I30,"冬休")+COUNTIF(C30:I30,"中止")+COUNTIF(C30:I30,"制作中")</f>
        <v>0</v>
      </c>
      <c r="L29" s="250"/>
      <c r="M29" s="272" t="s">
        <v>65</v>
      </c>
      <c r="N29" s="279" t="str">
        <f>IF(N28="","","月")</f>
        <v>月</v>
      </c>
      <c r="O29" s="279" t="str">
        <f>IF(O28="","","火")</f>
        <v>火</v>
      </c>
      <c r="P29" s="279" t="str">
        <f>IF(P28="","","水")</f>
        <v>水</v>
      </c>
      <c r="Q29" s="279" t="str">
        <f>IF(Q28="","","木")</f>
        <v>木</v>
      </c>
      <c r="R29" s="279" t="str">
        <f>IF(R28="","","金")</f>
        <v>金</v>
      </c>
      <c r="S29" s="279" t="str">
        <f>IF(S28="","","土")</f>
        <v>土</v>
      </c>
      <c r="T29" s="279" t="str">
        <f>IF(T28="","","日")</f>
        <v>日</v>
      </c>
      <c r="U29" s="322" t="s">
        <v>234</v>
      </c>
      <c r="V29" s="323">
        <f>COUNTIF(N30:T30,"夏休")+COUNTIF(N30:T30,"冬休")+COUNTIF(N30:T30,"中止")+COUNTIF(N30:T30,"制作中")</f>
        <v>0</v>
      </c>
      <c r="Y29" s="272" t="s">
        <v>65</v>
      </c>
      <c r="Z29" s="279" t="str">
        <f>IF(Z28="","","月")</f>
        <v/>
      </c>
      <c r="AA29" s="279" t="str">
        <f>IF(AA28="","","火")</f>
        <v/>
      </c>
      <c r="AB29" s="279" t="str">
        <f>IF(AB28="","","水")</f>
        <v/>
      </c>
      <c r="AC29" s="279" t="str">
        <f>IF(AC28="","","木")</f>
        <v/>
      </c>
      <c r="AD29" s="279" t="str">
        <f>IF(AD28="","","金")</f>
        <v/>
      </c>
      <c r="AE29" s="279" t="str">
        <f>IF(AE28="","","土")</f>
        <v/>
      </c>
      <c r="AF29" s="279" t="str">
        <f>IF(AF28="","","日")</f>
        <v/>
      </c>
      <c r="AG29" s="322" t="s">
        <v>234</v>
      </c>
      <c r="AH29" s="323">
        <f>COUNTIF(Z30:AF30,"夏休")+COUNTIF(Z30:AF30,"冬休")+COUNTIF(Z30:AF30,"中止")+COUNTIF(Z30:AF30,"制作中")</f>
        <v>0</v>
      </c>
      <c r="AJ29" s="272" t="s">
        <v>65</v>
      </c>
      <c r="AK29" s="279" t="str">
        <f>IF(AK28="","","月")</f>
        <v/>
      </c>
      <c r="AL29" s="279" t="str">
        <f>IF(AL28="","","火")</f>
        <v/>
      </c>
      <c r="AM29" s="279" t="str">
        <f>IF(AM28="","","水")</f>
        <v/>
      </c>
      <c r="AN29" s="279" t="str">
        <f>IF(AN28="","","木")</f>
        <v/>
      </c>
      <c r="AO29" s="279" t="str">
        <f>IF(AO28="","","金")</f>
        <v/>
      </c>
      <c r="AP29" s="279" t="str">
        <f>IF(AP28="","","土")</f>
        <v/>
      </c>
      <c r="AQ29" s="279" t="str">
        <f>IF(AQ28="","","日")</f>
        <v/>
      </c>
      <c r="AR29" s="322" t="s">
        <v>234</v>
      </c>
      <c r="AS29" s="323">
        <f>COUNTIF(AK30:AQ30,"夏休")+COUNTIF(AK30:AQ30,"冬休")+COUNTIF(AK30:AQ30,"中止")+COUNTIF(AK30:AQ30,"制作中")</f>
        <v>0</v>
      </c>
      <c r="AV29" s="272" t="s">
        <v>65</v>
      </c>
      <c r="AW29" s="279" t="str">
        <f>IF(AW28="","","月")</f>
        <v/>
      </c>
      <c r="AX29" s="279" t="str">
        <f>IF(AX28="","","火")</f>
        <v/>
      </c>
      <c r="AY29" s="279" t="str">
        <f>IF(AY28="","","水")</f>
        <v/>
      </c>
      <c r="AZ29" s="279" t="str">
        <f>IF(AZ28="","","木")</f>
        <v/>
      </c>
      <c r="BA29" s="279" t="str">
        <f>IF(BA28="","","金")</f>
        <v/>
      </c>
      <c r="BB29" s="279" t="str">
        <f>IF(BB28="","","土")</f>
        <v/>
      </c>
      <c r="BC29" s="279" t="str">
        <f>IF(BC28="","","日")</f>
        <v/>
      </c>
      <c r="BD29" s="322" t="s">
        <v>234</v>
      </c>
      <c r="BE29" s="323">
        <f>COUNTIF(AW30:BC30,"夏休")+COUNTIF(AW30:BC30,"冬休")+COUNTIF(AW30:BC30,"中止")+COUNTIF(AW30:BC30,"制作中")</f>
        <v>0</v>
      </c>
      <c r="BG29" s="272" t="s">
        <v>65</v>
      </c>
      <c r="BH29" s="279" t="str">
        <f>IF(BH28="","","月")</f>
        <v/>
      </c>
      <c r="BI29" s="279" t="str">
        <f>IF(BI28="","","火")</f>
        <v/>
      </c>
      <c r="BJ29" s="279" t="str">
        <f>IF(BJ28="","","水")</f>
        <v/>
      </c>
      <c r="BK29" s="279" t="str">
        <f>IF(BK28="","","木")</f>
        <v/>
      </c>
      <c r="BL29" s="279" t="str">
        <f>IF(BL28="","","金")</f>
        <v/>
      </c>
      <c r="BM29" s="279" t="str">
        <f>IF(BM28="","","土")</f>
        <v/>
      </c>
      <c r="BN29" s="279" t="str">
        <f>IF(BN28="","","日")</f>
        <v/>
      </c>
      <c r="BO29" s="322" t="s">
        <v>234</v>
      </c>
      <c r="BP29" s="323">
        <f>COUNTIF(BH30:BN30,"夏休")+COUNTIF(BH30:BN30,"冬休")+COUNTIF(BH30:BN30,"中止")+COUNTIF(BH30:BN30,"制作中")</f>
        <v>0</v>
      </c>
    </row>
    <row r="30" spans="1:74" ht="14.25" customHeight="1" x14ac:dyDescent="0.15">
      <c r="A30" s="250"/>
      <c r="B30" s="617" t="s">
        <v>234</v>
      </c>
      <c r="C30" s="618"/>
      <c r="D30" s="619"/>
      <c r="E30" s="619"/>
      <c r="F30" s="619"/>
      <c r="G30" s="619"/>
      <c r="H30" s="619"/>
      <c r="I30" s="621"/>
      <c r="J30" s="322" t="s">
        <v>66</v>
      </c>
      <c r="K30" s="323">
        <f>COUNT(C28:I28)-K29</f>
        <v>7</v>
      </c>
      <c r="L30" s="250"/>
      <c r="M30" s="617" t="s">
        <v>234</v>
      </c>
      <c r="N30" s="618"/>
      <c r="O30" s="619"/>
      <c r="P30" s="619"/>
      <c r="Q30" s="619"/>
      <c r="R30" s="619"/>
      <c r="S30" s="619"/>
      <c r="T30" s="621"/>
      <c r="U30" s="322" t="s">
        <v>66</v>
      </c>
      <c r="V30" s="323">
        <f>COUNT(N28:T28)-V29</f>
        <v>7</v>
      </c>
      <c r="Y30" s="617" t="s">
        <v>234</v>
      </c>
      <c r="Z30" s="618"/>
      <c r="AA30" s="619"/>
      <c r="AB30" s="619"/>
      <c r="AC30" s="619"/>
      <c r="AD30" s="619"/>
      <c r="AE30" s="619"/>
      <c r="AF30" s="621"/>
      <c r="AG30" s="322" t="s">
        <v>66</v>
      </c>
      <c r="AH30" s="323">
        <f>COUNT(Z28:AF28)-AH29</f>
        <v>0</v>
      </c>
      <c r="AJ30" s="617" t="s">
        <v>234</v>
      </c>
      <c r="AK30" s="618"/>
      <c r="AL30" s="619"/>
      <c r="AM30" s="619"/>
      <c r="AN30" s="619"/>
      <c r="AO30" s="619"/>
      <c r="AP30" s="619"/>
      <c r="AQ30" s="621"/>
      <c r="AR30" s="322" t="s">
        <v>66</v>
      </c>
      <c r="AS30" s="323">
        <f>COUNT(AK28:AQ28)-AS29</f>
        <v>0</v>
      </c>
      <c r="AV30" s="617" t="s">
        <v>234</v>
      </c>
      <c r="AW30" s="618"/>
      <c r="AX30" s="619"/>
      <c r="AY30" s="619"/>
      <c r="AZ30" s="619"/>
      <c r="BA30" s="619"/>
      <c r="BB30" s="619"/>
      <c r="BC30" s="621"/>
      <c r="BD30" s="322" t="s">
        <v>66</v>
      </c>
      <c r="BE30" s="323">
        <f>COUNT(AW28:BC28)-BE29</f>
        <v>0</v>
      </c>
      <c r="BG30" s="617" t="s">
        <v>234</v>
      </c>
      <c r="BH30" s="618"/>
      <c r="BI30" s="619"/>
      <c r="BJ30" s="619"/>
      <c r="BK30" s="619"/>
      <c r="BL30" s="619"/>
      <c r="BM30" s="619"/>
      <c r="BN30" s="621"/>
      <c r="BO30" s="322" t="s">
        <v>66</v>
      </c>
      <c r="BP30" s="323">
        <f>COUNT(BH28:BN28)-BP29</f>
        <v>0</v>
      </c>
    </row>
    <row r="31" spans="1:74" ht="14.25" customHeight="1" x14ac:dyDescent="0.15">
      <c r="A31" s="250"/>
      <c r="B31" s="617"/>
      <c r="C31" s="382"/>
      <c r="D31" s="372"/>
      <c r="E31" s="372"/>
      <c r="F31" s="372"/>
      <c r="G31" s="372"/>
      <c r="H31" s="372"/>
      <c r="I31" s="622"/>
      <c r="J31" s="322" t="s">
        <v>67</v>
      </c>
      <c r="K31" s="323">
        <f>COUNTIF(C32:I33,"休")</f>
        <v>0</v>
      </c>
      <c r="L31" s="250"/>
      <c r="M31" s="617"/>
      <c r="N31" s="382"/>
      <c r="O31" s="372"/>
      <c r="P31" s="372"/>
      <c r="Q31" s="372"/>
      <c r="R31" s="372"/>
      <c r="S31" s="372"/>
      <c r="T31" s="622"/>
      <c r="U31" s="322" t="s">
        <v>67</v>
      </c>
      <c r="V31" s="323">
        <f>COUNTIF(N32:T33,"休")</f>
        <v>0</v>
      </c>
      <c r="Y31" s="617"/>
      <c r="Z31" s="382"/>
      <c r="AA31" s="372"/>
      <c r="AB31" s="372"/>
      <c r="AC31" s="372"/>
      <c r="AD31" s="372"/>
      <c r="AE31" s="372"/>
      <c r="AF31" s="622"/>
      <c r="AG31" s="322" t="s">
        <v>67</v>
      </c>
      <c r="AH31" s="323">
        <f>COUNTIF(Z32:AF33,"休")</f>
        <v>0</v>
      </c>
      <c r="AJ31" s="617"/>
      <c r="AK31" s="382"/>
      <c r="AL31" s="372"/>
      <c r="AM31" s="372"/>
      <c r="AN31" s="372"/>
      <c r="AO31" s="372"/>
      <c r="AP31" s="372"/>
      <c r="AQ31" s="622"/>
      <c r="AR31" s="322" t="s">
        <v>67</v>
      </c>
      <c r="AS31" s="323">
        <f>COUNTIF(AK32:AQ33,"休")</f>
        <v>0</v>
      </c>
      <c r="AV31" s="617"/>
      <c r="AW31" s="382"/>
      <c r="AX31" s="372"/>
      <c r="AY31" s="372"/>
      <c r="AZ31" s="372"/>
      <c r="BA31" s="372"/>
      <c r="BB31" s="372"/>
      <c r="BC31" s="622"/>
      <c r="BD31" s="322" t="s">
        <v>67</v>
      </c>
      <c r="BE31" s="323">
        <f>COUNTIF(AW32:BC33,"休")</f>
        <v>0</v>
      </c>
      <c r="BG31" s="617"/>
      <c r="BH31" s="382"/>
      <c r="BI31" s="372"/>
      <c r="BJ31" s="372"/>
      <c r="BK31" s="372"/>
      <c r="BL31" s="372"/>
      <c r="BM31" s="372"/>
      <c r="BN31" s="622"/>
      <c r="BO31" s="322" t="s">
        <v>67</v>
      </c>
      <c r="BP31" s="323">
        <f>COUNTIF(BH32:BN33,"休")</f>
        <v>0</v>
      </c>
    </row>
    <row r="32" spans="1:74" ht="14.25" customHeight="1" x14ac:dyDescent="0.15">
      <c r="A32" s="250"/>
      <c r="B32" s="617" t="s">
        <v>60</v>
      </c>
      <c r="C32" s="623"/>
      <c r="D32" s="624"/>
      <c r="E32" s="624"/>
      <c r="F32" s="624"/>
      <c r="G32" s="624"/>
      <c r="H32" s="624"/>
      <c r="I32" s="625"/>
      <c r="J32" s="322" t="s">
        <v>68</v>
      </c>
      <c r="K32" s="326">
        <f>K31/K30</f>
        <v>0</v>
      </c>
      <c r="L32" s="250"/>
      <c r="M32" s="617" t="s">
        <v>60</v>
      </c>
      <c r="N32" s="623"/>
      <c r="O32" s="624"/>
      <c r="P32" s="624"/>
      <c r="Q32" s="624"/>
      <c r="R32" s="624"/>
      <c r="S32" s="624"/>
      <c r="T32" s="625"/>
      <c r="U32" s="322" t="s">
        <v>68</v>
      </c>
      <c r="V32" s="326">
        <f>V31/V30</f>
        <v>0</v>
      </c>
      <c r="Y32" s="617" t="s">
        <v>60</v>
      </c>
      <c r="Z32" s="623"/>
      <c r="AA32" s="624"/>
      <c r="AB32" s="624"/>
      <c r="AC32" s="624"/>
      <c r="AD32" s="624"/>
      <c r="AE32" s="624"/>
      <c r="AF32" s="625"/>
      <c r="AG32" s="322" t="s">
        <v>68</v>
      </c>
      <c r="AH32" s="326" t="e">
        <f>AH31/AH30</f>
        <v>#DIV/0!</v>
      </c>
      <c r="AJ32" s="617" t="s">
        <v>60</v>
      </c>
      <c r="AK32" s="623"/>
      <c r="AL32" s="624"/>
      <c r="AM32" s="624"/>
      <c r="AN32" s="624"/>
      <c r="AO32" s="624"/>
      <c r="AP32" s="624"/>
      <c r="AQ32" s="625"/>
      <c r="AR32" s="322" t="s">
        <v>68</v>
      </c>
      <c r="AS32" s="326" t="e">
        <f>AS31/AS30</f>
        <v>#DIV/0!</v>
      </c>
      <c r="AV32" s="617" t="s">
        <v>60</v>
      </c>
      <c r="AW32" s="623"/>
      <c r="AX32" s="624"/>
      <c r="AY32" s="624"/>
      <c r="AZ32" s="624"/>
      <c r="BA32" s="624"/>
      <c r="BB32" s="624"/>
      <c r="BC32" s="625"/>
      <c r="BD32" s="322" t="s">
        <v>68</v>
      </c>
      <c r="BE32" s="326" t="e">
        <f>BE31/BE30</f>
        <v>#DIV/0!</v>
      </c>
      <c r="BG32" s="617" t="s">
        <v>60</v>
      </c>
      <c r="BH32" s="623"/>
      <c r="BI32" s="624"/>
      <c r="BJ32" s="624"/>
      <c r="BK32" s="624"/>
      <c r="BL32" s="624"/>
      <c r="BM32" s="624"/>
      <c r="BN32" s="625"/>
      <c r="BO32" s="322" t="s">
        <v>68</v>
      </c>
      <c r="BP32" s="326" t="e">
        <f>BP31/BP30</f>
        <v>#DIV/0!</v>
      </c>
    </row>
    <row r="33" spans="1:74" ht="14.25" customHeight="1" x14ac:dyDescent="0.15">
      <c r="A33" s="250"/>
      <c r="B33" s="617"/>
      <c r="C33" s="623"/>
      <c r="D33" s="624"/>
      <c r="E33" s="624"/>
      <c r="F33" s="624"/>
      <c r="G33" s="624"/>
      <c r="H33" s="624"/>
      <c r="I33" s="625"/>
      <c r="J33" s="322" t="s">
        <v>57</v>
      </c>
      <c r="K33" s="323">
        <f>COUNTA(C34:I34)</f>
        <v>0</v>
      </c>
      <c r="L33" s="250"/>
      <c r="M33" s="617"/>
      <c r="N33" s="623"/>
      <c r="O33" s="624"/>
      <c r="P33" s="624"/>
      <c r="Q33" s="624"/>
      <c r="R33" s="624"/>
      <c r="S33" s="624"/>
      <c r="T33" s="625"/>
      <c r="U33" s="322" t="s">
        <v>57</v>
      </c>
      <c r="V33" s="323">
        <f>COUNTA(N34:T34)</f>
        <v>0</v>
      </c>
      <c r="Y33" s="617"/>
      <c r="Z33" s="623"/>
      <c r="AA33" s="624"/>
      <c r="AB33" s="624"/>
      <c r="AC33" s="624"/>
      <c r="AD33" s="624"/>
      <c r="AE33" s="624"/>
      <c r="AF33" s="625"/>
      <c r="AG33" s="322" t="s">
        <v>57</v>
      </c>
      <c r="AH33" s="323">
        <f>COUNTA(Z34:AF34)</f>
        <v>0</v>
      </c>
      <c r="AJ33" s="617"/>
      <c r="AK33" s="623"/>
      <c r="AL33" s="624"/>
      <c r="AM33" s="624"/>
      <c r="AN33" s="624"/>
      <c r="AO33" s="624"/>
      <c r="AP33" s="624"/>
      <c r="AQ33" s="625"/>
      <c r="AR33" s="322" t="s">
        <v>57</v>
      </c>
      <c r="AS33" s="323">
        <f>COUNTA(AK34:AQ34)</f>
        <v>0</v>
      </c>
      <c r="AV33" s="617"/>
      <c r="AW33" s="623"/>
      <c r="AX33" s="624"/>
      <c r="AY33" s="624"/>
      <c r="AZ33" s="624"/>
      <c r="BA33" s="624"/>
      <c r="BB33" s="624"/>
      <c r="BC33" s="625"/>
      <c r="BD33" s="322" t="s">
        <v>57</v>
      </c>
      <c r="BE33" s="323">
        <f>COUNTA(AW34:BC34)</f>
        <v>0</v>
      </c>
      <c r="BG33" s="617"/>
      <c r="BH33" s="623"/>
      <c r="BI33" s="624"/>
      <c r="BJ33" s="624"/>
      <c r="BK33" s="624"/>
      <c r="BL33" s="624"/>
      <c r="BM33" s="624"/>
      <c r="BN33" s="625"/>
      <c r="BO33" s="322" t="s">
        <v>57</v>
      </c>
      <c r="BP33" s="323">
        <f>COUNTA(BH34:BN34)</f>
        <v>0</v>
      </c>
    </row>
    <row r="34" spans="1:74" ht="14.25" customHeight="1" x14ac:dyDescent="0.15">
      <c r="A34" s="250"/>
      <c r="B34" s="617" t="s">
        <v>62</v>
      </c>
      <c r="C34" s="623"/>
      <c r="D34" s="624"/>
      <c r="E34" s="624"/>
      <c r="F34" s="624"/>
      <c r="G34" s="624"/>
      <c r="H34" s="624"/>
      <c r="I34" s="625"/>
      <c r="J34" s="322" t="s">
        <v>69</v>
      </c>
      <c r="K34" s="326">
        <f>K33/K30</f>
        <v>0</v>
      </c>
      <c r="L34" s="250"/>
      <c r="M34" s="617" t="s">
        <v>62</v>
      </c>
      <c r="N34" s="623"/>
      <c r="O34" s="624"/>
      <c r="P34" s="624"/>
      <c r="Q34" s="624"/>
      <c r="R34" s="624"/>
      <c r="S34" s="624"/>
      <c r="T34" s="625"/>
      <c r="U34" s="322" t="s">
        <v>69</v>
      </c>
      <c r="V34" s="326">
        <f>V33/V30</f>
        <v>0</v>
      </c>
      <c r="Y34" s="617" t="s">
        <v>62</v>
      </c>
      <c r="Z34" s="623"/>
      <c r="AA34" s="624"/>
      <c r="AB34" s="624"/>
      <c r="AC34" s="624"/>
      <c r="AD34" s="624"/>
      <c r="AE34" s="624"/>
      <c r="AF34" s="625"/>
      <c r="AG34" s="322" t="s">
        <v>69</v>
      </c>
      <c r="AH34" s="326" t="e">
        <f>AH33/AH30</f>
        <v>#DIV/0!</v>
      </c>
      <c r="AJ34" s="617" t="s">
        <v>62</v>
      </c>
      <c r="AK34" s="623"/>
      <c r="AL34" s="624"/>
      <c r="AM34" s="624"/>
      <c r="AN34" s="624"/>
      <c r="AO34" s="624"/>
      <c r="AP34" s="624"/>
      <c r="AQ34" s="625"/>
      <c r="AR34" s="322" t="s">
        <v>69</v>
      </c>
      <c r="AS34" s="326" t="e">
        <f>AS33/AS30</f>
        <v>#DIV/0!</v>
      </c>
      <c r="AV34" s="617" t="s">
        <v>62</v>
      </c>
      <c r="AW34" s="623"/>
      <c r="AX34" s="624"/>
      <c r="AY34" s="624"/>
      <c r="AZ34" s="624"/>
      <c r="BA34" s="624"/>
      <c r="BB34" s="624"/>
      <c r="BC34" s="625"/>
      <c r="BD34" s="322" t="s">
        <v>69</v>
      </c>
      <c r="BE34" s="326" t="e">
        <f>BE33/BE30</f>
        <v>#DIV/0!</v>
      </c>
      <c r="BG34" s="617" t="s">
        <v>62</v>
      </c>
      <c r="BH34" s="623"/>
      <c r="BI34" s="624"/>
      <c r="BJ34" s="624"/>
      <c r="BK34" s="624"/>
      <c r="BL34" s="624"/>
      <c r="BM34" s="624"/>
      <c r="BN34" s="625"/>
      <c r="BO34" s="322" t="s">
        <v>69</v>
      </c>
      <c r="BP34" s="326" t="e">
        <f>BP33/BP30</f>
        <v>#DIV/0!</v>
      </c>
    </row>
    <row r="35" spans="1:74" ht="14.25" customHeight="1" x14ac:dyDescent="0.15">
      <c r="A35" s="250"/>
      <c r="B35" s="628"/>
      <c r="C35" s="626"/>
      <c r="D35" s="627"/>
      <c r="E35" s="627"/>
      <c r="F35" s="627"/>
      <c r="G35" s="627"/>
      <c r="H35" s="627"/>
      <c r="I35" s="629"/>
      <c r="J35" s="327" t="s">
        <v>235</v>
      </c>
      <c r="K35" s="328" t="str">
        <f>IF(K28&lt;1,"対象外",IF(K33&gt;=K28,"OK","NG"))</f>
        <v>NG</v>
      </c>
      <c r="L35" s="250"/>
      <c r="M35" s="628"/>
      <c r="N35" s="626"/>
      <c r="O35" s="627"/>
      <c r="P35" s="627"/>
      <c r="Q35" s="627"/>
      <c r="R35" s="627"/>
      <c r="S35" s="627"/>
      <c r="T35" s="629"/>
      <c r="U35" s="327" t="s">
        <v>235</v>
      </c>
      <c r="V35" s="328" t="str">
        <f>IF(1&gt;V28,"対象外",IF(V33&gt;=V28,"OK","NG"))</f>
        <v>NG</v>
      </c>
      <c r="Y35" s="628"/>
      <c r="Z35" s="626"/>
      <c r="AA35" s="627"/>
      <c r="AB35" s="627"/>
      <c r="AC35" s="627"/>
      <c r="AD35" s="627"/>
      <c r="AE35" s="627"/>
      <c r="AF35" s="629"/>
      <c r="AG35" s="327" t="s">
        <v>235</v>
      </c>
      <c r="AH35" s="328" t="str">
        <f>IF(1&gt;AH28,"対象外",IF(AH33&gt;=AH28,"OK","NG"))</f>
        <v>対象外</v>
      </c>
      <c r="AJ35" s="628"/>
      <c r="AK35" s="626"/>
      <c r="AL35" s="627"/>
      <c r="AM35" s="627"/>
      <c r="AN35" s="627"/>
      <c r="AO35" s="627"/>
      <c r="AP35" s="627"/>
      <c r="AQ35" s="629"/>
      <c r="AR35" s="327" t="s">
        <v>235</v>
      </c>
      <c r="AS35" s="328" t="str">
        <f>IF(1&gt;AS28,"対象外",IF(AS33&gt;=AS28,"OK","NG"))</f>
        <v>対象外</v>
      </c>
      <c r="AV35" s="628"/>
      <c r="AW35" s="626"/>
      <c r="AX35" s="627"/>
      <c r="AY35" s="627"/>
      <c r="AZ35" s="627"/>
      <c r="BA35" s="627"/>
      <c r="BB35" s="627"/>
      <c r="BC35" s="629"/>
      <c r="BD35" s="327" t="s">
        <v>235</v>
      </c>
      <c r="BE35" s="328" t="str">
        <f>IF(1&gt;BE28,"対象外",IF(BE33&gt;=BE28,"OK","NG"))</f>
        <v>対象外</v>
      </c>
      <c r="BG35" s="628"/>
      <c r="BH35" s="626"/>
      <c r="BI35" s="627"/>
      <c r="BJ35" s="627"/>
      <c r="BK35" s="627"/>
      <c r="BL35" s="627"/>
      <c r="BM35" s="627"/>
      <c r="BN35" s="629"/>
      <c r="BO35" s="327" t="s">
        <v>235</v>
      </c>
      <c r="BP35" s="328" t="str">
        <f>IF(1&gt;BP28,"対象外",IF(BP33&gt;=BP28,"OK","NG"))</f>
        <v>対象外</v>
      </c>
      <c r="BV35" s="253" t="str">
        <f t="shared" si="11"/>
        <v>NG</v>
      </c>
    </row>
    <row r="36" spans="1:74" ht="14.25" hidden="1" customHeight="1" x14ac:dyDescent="0.15">
      <c r="A36" s="250"/>
      <c r="B36" s="252"/>
      <c r="C36" s="252"/>
      <c r="D36" s="252"/>
      <c r="E36" s="252"/>
      <c r="F36" s="252"/>
      <c r="G36" s="252"/>
      <c r="H36" s="311">
        <f>IF(AND(DAY(H28)&gt;=22,DAY(H28)&lt;=28,H29="土"),1,0)</f>
        <v>0</v>
      </c>
      <c r="I36" s="252"/>
      <c r="J36" s="250"/>
      <c r="K36" s="250"/>
      <c r="L36" s="250"/>
      <c r="M36" s="252"/>
      <c r="N36" s="252"/>
      <c r="O36" s="252"/>
      <c r="P36" s="252"/>
      <c r="Q36" s="252"/>
      <c r="R36" s="252"/>
      <c r="S36" s="311">
        <f>IF(AND(DAY(S28)&gt;=22,DAY(S28)&lt;=28,S29="土"),1,0)</f>
        <v>0</v>
      </c>
      <c r="T36" s="252"/>
      <c r="U36" s="250"/>
      <c r="V36" s="250"/>
      <c r="Y36" s="252"/>
      <c r="Z36" s="252"/>
      <c r="AA36" s="252"/>
      <c r="AB36" s="252"/>
      <c r="AC36" s="252"/>
      <c r="AD36" s="252"/>
      <c r="AE36" s="311" t="e">
        <f>IF(AND(DAY(AE28)&gt;=22,DAY(AE28)&lt;=28,AE29="土"),1,0)</f>
        <v>#VALUE!</v>
      </c>
      <c r="AF36" s="252"/>
      <c r="AG36" s="250"/>
      <c r="AH36" s="250"/>
      <c r="AJ36" s="252"/>
      <c r="AK36" s="252"/>
      <c r="AL36" s="252"/>
      <c r="AM36" s="252"/>
      <c r="AN36" s="252"/>
      <c r="AO36" s="252"/>
      <c r="AP36" s="311" t="e">
        <f>IF(AND(DAY(AP28)&gt;=22,DAY(AP28)&lt;=28,AP29="土"),1,0)</f>
        <v>#VALUE!</v>
      </c>
      <c r="AQ36" s="252"/>
      <c r="AR36" s="250"/>
      <c r="AS36" s="250"/>
      <c r="AV36" s="252"/>
      <c r="AW36" s="252"/>
      <c r="AX36" s="252"/>
      <c r="AY36" s="252"/>
      <c r="AZ36" s="252"/>
      <c r="BA36" s="252"/>
      <c r="BB36" s="311" t="e">
        <f>IF(AND(DAY(BB28)&gt;=22,DAY(BB28)&lt;=28,BB29="土"),1,0)</f>
        <v>#VALUE!</v>
      </c>
      <c r="BC36" s="252"/>
      <c r="BD36" s="250"/>
      <c r="BE36" s="250"/>
      <c r="BG36" s="252"/>
      <c r="BH36" s="252"/>
      <c r="BI36" s="252"/>
      <c r="BJ36" s="252"/>
      <c r="BK36" s="252"/>
      <c r="BL36" s="252"/>
      <c r="BM36" s="311" t="e">
        <f>IF(AND(DAY(BM28)&gt;=22,DAY(BM28)&lt;=28,BM29="土"),1,0)</f>
        <v>#VALUE!</v>
      </c>
      <c r="BN36" s="252"/>
      <c r="BO36" s="250"/>
      <c r="BP36" s="250"/>
      <c r="BU36" s="253">
        <f t="shared" si="12"/>
        <v>0</v>
      </c>
      <c r="BV36" s="253" t="str">
        <f t="shared" si="11"/>
        <v>NG</v>
      </c>
    </row>
    <row r="37" spans="1:74" ht="14.25" hidden="1" customHeight="1" x14ac:dyDescent="0.15">
      <c r="A37" s="250"/>
      <c r="B37" s="252"/>
      <c r="C37" s="252"/>
      <c r="D37" s="252"/>
      <c r="E37" s="252"/>
      <c r="F37" s="252"/>
      <c r="G37" s="252"/>
      <c r="H37" s="311">
        <f>IF(AND(DAY(H28)&gt;=22,DAY(H28)&lt;=28,H29="土",OR(H34="休",H34="雨")),1,0)</f>
        <v>0</v>
      </c>
      <c r="I37" s="252"/>
      <c r="J37" s="250"/>
      <c r="K37" s="250"/>
      <c r="L37" s="250"/>
      <c r="M37" s="252"/>
      <c r="N37" s="252"/>
      <c r="O37" s="252"/>
      <c r="P37" s="252"/>
      <c r="Q37" s="252"/>
      <c r="R37" s="252"/>
      <c r="S37" s="311">
        <f>IF(AND(DAY(S28)&gt;=22,DAY(S28)&lt;=28,S29="土",OR(S34="休",S34="雨")),1,0)</f>
        <v>0</v>
      </c>
      <c r="T37" s="252"/>
      <c r="U37" s="250"/>
      <c r="V37" s="250"/>
      <c r="Y37" s="252"/>
      <c r="Z37" s="252"/>
      <c r="AA37" s="252"/>
      <c r="AB37" s="252"/>
      <c r="AC37" s="252"/>
      <c r="AD37" s="252"/>
      <c r="AE37" s="311" t="e">
        <f>IF(AND(DAY(AE28)&gt;=22,DAY(AE28)&lt;=28,AE29="土",OR(AE34="休",AE34="雨")),1,0)</f>
        <v>#VALUE!</v>
      </c>
      <c r="AF37" s="252"/>
      <c r="AG37" s="250"/>
      <c r="AH37" s="250"/>
      <c r="AJ37" s="252"/>
      <c r="AK37" s="252"/>
      <c r="AL37" s="252"/>
      <c r="AM37" s="252"/>
      <c r="AN37" s="252"/>
      <c r="AO37" s="252"/>
      <c r="AP37" s="311" t="e">
        <f>IF(AND(DAY(AP28)&gt;=22,DAY(AP28)&lt;=28,AP29="土",OR(AP34="休",AP34="雨")),1,0)</f>
        <v>#VALUE!</v>
      </c>
      <c r="AQ37" s="252"/>
      <c r="AR37" s="250"/>
      <c r="AS37" s="250"/>
      <c r="AV37" s="252"/>
      <c r="AW37" s="252"/>
      <c r="AX37" s="252"/>
      <c r="AY37" s="252"/>
      <c r="AZ37" s="252"/>
      <c r="BA37" s="252"/>
      <c r="BB37" s="311" t="e">
        <f>IF(AND(DAY(BB28)&gt;=22,DAY(BB28)&lt;=28,BB29="土",OR(BB34="休",BB34="雨")),1,0)</f>
        <v>#VALUE!</v>
      </c>
      <c r="BC37" s="252"/>
      <c r="BD37" s="250"/>
      <c r="BE37" s="250"/>
      <c r="BG37" s="252"/>
      <c r="BH37" s="252"/>
      <c r="BI37" s="252"/>
      <c r="BJ37" s="252"/>
      <c r="BK37" s="252"/>
      <c r="BL37" s="252"/>
      <c r="BM37" s="311" t="e">
        <f>IF(AND(DAY(BM28)&gt;=22,DAY(BM28)&lt;=28,BM29="土",OR(BM34="休",BM34="雨")),1,0)</f>
        <v>#VALUE!</v>
      </c>
      <c r="BN37" s="252"/>
      <c r="BO37" s="250"/>
      <c r="BP37" s="250"/>
      <c r="BU37" s="253">
        <f t="shared" si="12"/>
        <v>0</v>
      </c>
      <c r="BV37" s="253" t="str">
        <f t="shared" si="11"/>
        <v>OK</v>
      </c>
    </row>
    <row r="38" spans="1:74" ht="14.25" hidden="1" customHeight="1" x14ac:dyDescent="0.15">
      <c r="A38" s="250"/>
      <c r="B38" s="252"/>
      <c r="C38" s="252"/>
      <c r="D38" s="252"/>
      <c r="E38" s="252"/>
      <c r="F38" s="252"/>
      <c r="G38" s="252"/>
      <c r="H38" s="311">
        <f>IF(AND(DAY(H28)&gt;=8,DAY(H28)&lt;=14,H29="土"),1,0)</f>
        <v>1</v>
      </c>
      <c r="I38" s="252"/>
      <c r="J38" s="250"/>
      <c r="K38" s="250"/>
      <c r="L38" s="250"/>
      <c r="M38" s="252"/>
      <c r="N38" s="252"/>
      <c r="O38" s="252"/>
      <c r="P38" s="252"/>
      <c r="Q38" s="252"/>
      <c r="R38" s="252"/>
      <c r="S38" s="311">
        <f>IF(AND(DAY(S28)&gt;=8,DAY(S28)&lt;=14,S29="土"),1,0)</f>
        <v>0</v>
      </c>
      <c r="T38" s="252"/>
      <c r="U38" s="250"/>
      <c r="V38" s="250"/>
      <c r="Y38" s="252"/>
      <c r="Z38" s="252"/>
      <c r="AA38" s="252"/>
      <c r="AB38" s="252"/>
      <c r="AC38" s="252"/>
      <c r="AD38" s="252"/>
      <c r="AE38" s="311" t="e">
        <f>IF(AND(DAY(AE28)&gt;=8,DAY(AE28)&lt;=14,AE29="土"),1,0)</f>
        <v>#VALUE!</v>
      </c>
      <c r="AF38" s="252"/>
      <c r="AG38" s="250"/>
      <c r="AH38" s="250"/>
      <c r="AJ38" s="252"/>
      <c r="AK38" s="252"/>
      <c r="AL38" s="252"/>
      <c r="AM38" s="252"/>
      <c r="AN38" s="252"/>
      <c r="AO38" s="252"/>
      <c r="AP38" s="311" t="e">
        <f>IF(AND(DAY(AP28)&gt;=8,DAY(AP28)&lt;=14,AP29="土"),1,0)</f>
        <v>#VALUE!</v>
      </c>
      <c r="AQ38" s="252"/>
      <c r="AR38" s="250"/>
      <c r="AS38" s="250"/>
      <c r="AV38" s="252"/>
      <c r="AW38" s="252"/>
      <c r="AX38" s="252"/>
      <c r="AY38" s="252"/>
      <c r="AZ38" s="252"/>
      <c r="BA38" s="252"/>
      <c r="BB38" s="311" t="e">
        <f>IF(AND(DAY(BB28)&gt;=8,DAY(BB28)&lt;=14,BB29="土"),1,0)</f>
        <v>#VALUE!</v>
      </c>
      <c r="BC38" s="252"/>
      <c r="BD38" s="250"/>
      <c r="BE38" s="250"/>
      <c r="BG38" s="252"/>
      <c r="BH38" s="252"/>
      <c r="BI38" s="252"/>
      <c r="BJ38" s="252"/>
      <c r="BK38" s="252"/>
      <c r="BL38" s="252"/>
      <c r="BM38" s="311" t="e">
        <f>IF(AND(DAY(BM28)&gt;=8,DAY(BM28)&lt;=14,BM29="土"),1,0)</f>
        <v>#VALUE!</v>
      </c>
      <c r="BN38" s="252"/>
      <c r="BO38" s="250"/>
      <c r="BP38" s="250"/>
      <c r="BU38" s="253">
        <f t="shared" si="12"/>
        <v>1</v>
      </c>
      <c r="BV38" s="253" t="str">
        <f t="shared" si="11"/>
        <v>OK</v>
      </c>
    </row>
    <row r="39" spans="1:74" ht="14.25" hidden="1" customHeight="1" x14ac:dyDescent="0.15">
      <c r="A39" s="250"/>
      <c r="B39" s="252"/>
      <c r="C39" s="252"/>
      <c r="D39" s="252"/>
      <c r="E39" s="252"/>
      <c r="F39" s="252"/>
      <c r="G39" s="252"/>
      <c r="H39" s="311">
        <f>IF(AND(DAY(H28)&gt;=8,DAY(H28)&lt;=14,H29="土",OR(H34="休",H34="雨")),1,0)</f>
        <v>0</v>
      </c>
      <c r="I39" s="252"/>
      <c r="J39" s="250"/>
      <c r="K39" s="250"/>
      <c r="L39" s="250"/>
      <c r="M39" s="252"/>
      <c r="N39" s="252"/>
      <c r="O39" s="252"/>
      <c r="P39" s="252"/>
      <c r="Q39" s="252"/>
      <c r="R39" s="252"/>
      <c r="S39" s="311">
        <f>IF(AND(DAY(S28)&gt;=8,DAY(S28)&lt;=14,S29="土",OR(S34="休",S34="雨")),1,0)</f>
        <v>0</v>
      </c>
      <c r="T39" s="252"/>
      <c r="U39" s="250"/>
      <c r="V39" s="250"/>
      <c r="Y39" s="252"/>
      <c r="Z39" s="252"/>
      <c r="AA39" s="252"/>
      <c r="AB39" s="252"/>
      <c r="AC39" s="252"/>
      <c r="AD39" s="252"/>
      <c r="AE39" s="311" t="e">
        <f>IF(AND(DAY(AE28)&gt;=8,DAY(AE28)&lt;=14,AE29="土",OR(AE34="休",AE34="雨")),1,0)</f>
        <v>#VALUE!</v>
      </c>
      <c r="AF39" s="252"/>
      <c r="AG39" s="250"/>
      <c r="AH39" s="250"/>
      <c r="AJ39" s="252"/>
      <c r="AK39" s="252"/>
      <c r="AL39" s="252"/>
      <c r="AM39" s="252"/>
      <c r="AN39" s="252"/>
      <c r="AO39" s="252"/>
      <c r="AP39" s="311" t="e">
        <f>IF(AND(DAY(AP28)&gt;=8,DAY(AP28)&lt;=14,AP29="土",OR(AP34="休",AP34="雨")),1,0)</f>
        <v>#VALUE!</v>
      </c>
      <c r="AQ39" s="252"/>
      <c r="AR39" s="250"/>
      <c r="AS39" s="250"/>
      <c r="AV39" s="252"/>
      <c r="AW39" s="252"/>
      <c r="AX39" s="252"/>
      <c r="AY39" s="252"/>
      <c r="AZ39" s="252"/>
      <c r="BA39" s="252"/>
      <c r="BB39" s="311" t="e">
        <f>IF(AND(DAY(BB28)&gt;=8,DAY(BB28)&lt;=14,BB29="土",OR(BB34="休",BB34="雨")),1,0)</f>
        <v>#VALUE!</v>
      </c>
      <c r="BC39" s="252"/>
      <c r="BD39" s="250"/>
      <c r="BE39" s="250"/>
      <c r="BG39" s="252"/>
      <c r="BH39" s="252"/>
      <c r="BI39" s="252"/>
      <c r="BJ39" s="252"/>
      <c r="BK39" s="252"/>
      <c r="BL39" s="252"/>
      <c r="BM39" s="311" t="e">
        <f>IF(AND(DAY(BM28)&gt;=8,DAY(BM28)&lt;=14,BM29="土",OR(BM34="休",BM34="雨")),1,0)</f>
        <v>#VALUE!</v>
      </c>
      <c r="BN39" s="252"/>
      <c r="BO39" s="250"/>
      <c r="BP39" s="250"/>
      <c r="BU39" s="253">
        <f t="shared" si="12"/>
        <v>0</v>
      </c>
      <c r="BV39" s="253" t="str">
        <f t="shared" si="11"/>
        <v>OK</v>
      </c>
    </row>
    <row r="40" spans="1:74" ht="14.25" customHeight="1" x14ac:dyDescent="0.15">
      <c r="A40" s="250"/>
      <c r="B40" s="252"/>
      <c r="C40" s="252"/>
      <c r="D40" s="252"/>
      <c r="E40" s="252"/>
      <c r="F40" s="252"/>
      <c r="G40" s="252"/>
      <c r="H40" s="252"/>
      <c r="I40" s="252"/>
      <c r="J40" s="250"/>
      <c r="K40" s="250"/>
      <c r="L40" s="250"/>
      <c r="M40" s="252"/>
      <c r="N40" s="252"/>
      <c r="O40" s="252"/>
      <c r="P40" s="252"/>
      <c r="Q40" s="252"/>
      <c r="R40" s="252"/>
      <c r="S40" s="252"/>
      <c r="T40" s="252"/>
      <c r="U40" s="250"/>
      <c r="V40" s="250"/>
      <c r="Y40" s="252"/>
      <c r="Z40" s="252"/>
      <c r="AA40" s="252"/>
      <c r="AB40" s="252"/>
      <c r="AC40" s="252"/>
      <c r="AD40" s="252"/>
      <c r="AE40" s="252"/>
      <c r="AF40" s="252"/>
      <c r="AG40" s="250"/>
      <c r="AH40" s="250"/>
      <c r="AJ40" s="252"/>
      <c r="AK40" s="252"/>
      <c r="AL40" s="252"/>
      <c r="AM40" s="252"/>
      <c r="AN40" s="252"/>
      <c r="AO40" s="252"/>
      <c r="AP40" s="252"/>
      <c r="AQ40" s="252"/>
      <c r="AR40" s="250"/>
      <c r="AS40" s="250"/>
      <c r="AV40" s="252"/>
      <c r="AW40" s="252"/>
      <c r="AX40" s="252"/>
      <c r="AY40" s="252"/>
      <c r="AZ40" s="252"/>
      <c r="BA40" s="252"/>
      <c r="BB40" s="252"/>
      <c r="BC40" s="252"/>
      <c r="BD40" s="250"/>
      <c r="BE40" s="250"/>
      <c r="BG40" s="252"/>
      <c r="BH40" s="252"/>
      <c r="BI40" s="252"/>
      <c r="BJ40" s="252"/>
      <c r="BK40" s="252"/>
      <c r="BL40" s="252"/>
      <c r="BM40" s="252"/>
      <c r="BN40" s="252"/>
      <c r="BO40" s="250"/>
      <c r="BP40" s="250"/>
    </row>
    <row r="41" spans="1:74" ht="14.25" customHeight="1" x14ac:dyDescent="0.15">
      <c r="A41" s="250"/>
      <c r="B41" s="250"/>
      <c r="C41" s="250"/>
      <c r="D41" s="250"/>
      <c r="E41" s="250"/>
      <c r="F41" s="250"/>
      <c r="G41" s="250"/>
      <c r="H41" s="250"/>
      <c r="I41" s="250"/>
      <c r="J41" s="250"/>
      <c r="K41" s="250"/>
      <c r="L41" s="250"/>
      <c r="M41" s="250"/>
      <c r="N41" s="250"/>
      <c r="O41" s="250"/>
      <c r="P41" s="250"/>
      <c r="Q41" s="250"/>
      <c r="R41" s="250"/>
      <c r="S41" s="250"/>
      <c r="T41" s="250"/>
      <c r="U41" s="250"/>
      <c r="V41" s="250"/>
    </row>
    <row r="42" spans="1:74" ht="14.25" hidden="1" customHeight="1" x14ac:dyDescent="0.15">
      <c r="A42" s="250"/>
      <c r="B42" s="250"/>
      <c r="C42" s="266">
        <f>YEAR(I26+1)</f>
        <v>2025</v>
      </c>
      <c r="D42" s="266">
        <f>MONTH(I26+1)</f>
        <v>10</v>
      </c>
      <c r="E42" s="266">
        <f>DAY(I26+1)</f>
        <v>13</v>
      </c>
      <c r="F42" s="266"/>
      <c r="G42" s="266"/>
      <c r="H42" s="266"/>
      <c r="I42" s="266"/>
      <c r="J42" s="250"/>
      <c r="K42" s="250"/>
      <c r="L42" s="250"/>
      <c r="M42" s="250"/>
      <c r="N42" s="266">
        <f>YEAR(T26+1)</f>
        <v>2025</v>
      </c>
      <c r="O42" s="266">
        <f>MONTH(T26+1)</f>
        <v>12</v>
      </c>
      <c r="P42" s="266">
        <f>DAY(T26+1)</f>
        <v>8</v>
      </c>
      <c r="Q42" s="266"/>
      <c r="R42" s="266"/>
      <c r="S42" s="266"/>
      <c r="T42" s="266"/>
      <c r="U42" s="250"/>
      <c r="V42" s="250"/>
      <c r="Y42" s="250"/>
      <c r="Z42" s="266">
        <f>YEAR(AF26+1)</f>
        <v>2026</v>
      </c>
      <c r="AA42" s="266">
        <f>MONTH(AF26+1)</f>
        <v>2</v>
      </c>
      <c r="AB42" s="266">
        <f>DAY(AF26+1)</f>
        <v>2</v>
      </c>
      <c r="AC42" s="266"/>
      <c r="AD42" s="266"/>
      <c r="AE42" s="266"/>
      <c r="AF42" s="266"/>
      <c r="AG42" s="250"/>
      <c r="AH42" s="250"/>
      <c r="AJ42" s="250"/>
      <c r="AK42" s="266">
        <f>YEAR(AQ26+1)</f>
        <v>2026</v>
      </c>
      <c r="AL42" s="266">
        <f>MONTH(AQ26+1)</f>
        <v>3</v>
      </c>
      <c r="AM42" s="266">
        <f>DAY(AQ26+1)</f>
        <v>30</v>
      </c>
      <c r="AN42" s="266"/>
      <c r="AO42" s="266"/>
      <c r="AP42" s="266"/>
      <c r="AQ42" s="266"/>
      <c r="AR42" s="250"/>
      <c r="AS42" s="250"/>
      <c r="AV42" s="250"/>
      <c r="AW42" s="266">
        <f>YEAR(BC26+1)</f>
        <v>2026</v>
      </c>
      <c r="AX42" s="266">
        <f>MONTH(BC26+1)</f>
        <v>5</v>
      </c>
      <c r="AY42" s="266">
        <f>DAY(BC26+1)</f>
        <v>25</v>
      </c>
      <c r="AZ42" s="266"/>
      <c r="BA42" s="266"/>
      <c r="BB42" s="266"/>
      <c r="BC42" s="266"/>
      <c r="BD42" s="250"/>
      <c r="BE42" s="250"/>
      <c r="BG42" s="250"/>
      <c r="BH42" s="266">
        <f>YEAR(BN26+1)</f>
        <v>2026</v>
      </c>
      <c r="BI42" s="266">
        <f>MONTH(BN26+1)</f>
        <v>7</v>
      </c>
      <c r="BJ42" s="266">
        <f>DAY(BN26+1)</f>
        <v>20</v>
      </c>
      <c r="BK42" s="266"/>
      <c r="BL42" s="266"/>
      <c r="BM42" s="266"/>
      <c r="BN42" s="266"/>
      <c r="BO42" s="250"/>
      <c r="BP42" s="250"/>
    </row>
    <row r="43" spans="1:74" ht="14.25" hidden="1" customHeight="1" x14ac:dyDescent="0.15">
      <c r="A43" s="250"/>
      <c r="B43" s="250"/>
      <c r="C43" s="267">
        <f>I26+1</f>
        <v>45943</v>
      </c>
      <c r="D43" s="267">
        <f>C43+1</f>
        <v>45944</v>
      </c>
      <c r="E43" s="267">
        <f t="shared" ref="E43:I43" si="25">D43+1</f>
        <v>45945</v>
      </c>
      <c r="F43" s="267">
        <f t="shared" si="25"/>
        <v>45946</v>
      </c>
      <c r="G43" s="267">
        <f t="shared" si="25"/>
        <v>45947</v>
      </c>
      <c r="H43" s="267">
        <f t="shared" si="25"/>
        <v>45948</v>
      </c>
      <c r="I43" s="267">
        <f t="shared" si="25"/>
        <v>45949</v>
      </c>
      <c r="J43" s="250"/>
      <c r="K43" s="250"/>
      <c r="L43" s="250"/>
      <c r="M43" s="250"/>
      <c r="N43" s="267">
        <f>T26+1</f>
        <v>45999</v>
      </c>
      <c r="O43" s="267">
        <f t="shared" ref="O43:T43" si="26">N43+1</f>
        <v>46000</v>
      </c>
      <c r="P43" s="267">
        <f t="shared" si="26"/>
        <v>46001</v>
      </c>
      <c r="Q43" s="267">
        <f t="shared" si="26"/>
        <v>46002</v>
      </c>
      <c r="R43" s="267">
        <f t="shared" si="26"/>
        <v>46003</v>
      </c>
      <c r="S43" s="267">
        <f t="shared" si="26"/>
        <v>46004</v>
      </c>
      <c r="T43" s="267">
        <f t="shared" si="26"/>
        <v>46005</v>
      </c>
      <c r="U43" s="250"/>
      <c r="V43" s="250"/>
      <c r="Y43" s="250"/>
      <c r="Z43" s="267">
        <f>AF26+1</f>
        <v>46055</v>
      </c>
      <c r="AA43" s="267">
        <f t="shared" ref="AA43:AF43" si="27">Z43+1</f>
        <v>46056</v>
      </c>
      <c r="AB43" s="267">
        <f t="shared" si="27"/>
        <v>46057</v>
      </c>
      <c r="AC43" s="267">
        <f t="shared" si="27"/>
        <v>46058</v>
      </c>
      <c r="AD43" s="267">
        <f t="shared" si="27"/>
        <v>46059</v>
      </c>
      <c r="AE43" s="267">
        <f t="shared" si="27"/>
        <v>46060</v>
      </c>
      <c r="AF43" s="267">
        <f t="shared" si="27"/>
        <v>46061</v>
      </c>
      <c r="AG43" s="250"/>
      <c r="AH43" s="250"/>
      <c r="AJ43" s="250"/>
      <c r="AK43" s="267">
        <f>AQ26+1</f>
        <v>46111</v>
      </c>
      <c r="AL43" s="267">
        <f t="shared" ref="AL43:AQ43" si="28">AK43+1</f>
        <v>46112</v>
      </c>
      <c r="AM43" s="267">
        <f t="shared" si="28"/>
        <v>46113</v>
      </c>
      <c r="AN43" s="267">
        <f t="shared" si="28"/>
        <v>46114</v>
      </c>
      <c r="AO43" s="267">
        <f t="shared" si="28"/>
        <v>46115</v>
      </c>
      <c r="AP43" s="267">
        <f t="shared" si="28"/>
        <v>46116</v>
      </c>
      <c r="AQ43" s="267">
        <f t="shared" si="28"/>
        <v>46117</v>
      </c>
      <c r="AR43" s="250"/>
      <c r="AS43" s="250"/>
      <c r="AV43" s="250"/>
      <c r="AW43" s="267">
        <f>BC26+1</f>
        <v>46167</v>
      </c>
      <c r="AX43" s="267">
        <f t="shared" ref="AX43:BC43" si="29">AW43+1</f>
        <v>46168</v>
      </c>
      <c r="AY43" s="267">
        <f t="shared" si="29"/>
        <v>46169</v>
      </c>
      <c r="AZ43" s="267">
        <f t="shared" si="29"/>
        <v>46170</v>
      </c>
      <c r="BA43" s="267">
        <f t="shared" si="29"/>
        <v>46171</v>
      </c>
      <c r="BB43" s="267">
        <f t="shared" si="29"/>
        <v>46172</v>
      </c>
      <c r="BC43" s="267">
        <f t="shared" si="29"/>
        <v>46173</v>
      </c>
      <c r="BD43" s="250"/>
      <c r="BE43" s="250"/>
      <c r="BG43" s="250"/>
      <c r="BH43" s="267">
        <f>BN26+1</f>
        <v>46223</v>
      </c>
      <c r="BI43" s="267">
        <f t="shared" ref="BI43:BN43" si="30">BH43+1</f>
        <v>46224</v>
      </c>
      <c r="BJ43" s="267">
        <f t="shared" si="30"/>
        <v>46225</v>
      </c>
      <c r="BK43" s="267">
        <f t="shared" si="30"/>
        <v>46226</v>
      </c>
      <c r="BL43" s="267">
        <f t="shared" si="30"/>
        <v>46227</v>
      </c>
      <c r="BM43" s="267">
        <f t="shared" si="30"/>
        <v>46228</v>
      </c>
      <c r="BN43" s="267">
        <f t="shared" si="30"/>
        <v>46229</v>
      </c>
      <c r="BO43" s="250"/>
      <c r="BP43" s="250"/>
    </row>
    <row r="44" spans="1:74" ht="14.25" customHeight="1" x14ac:dyDescent="0.15">
      <c r="A44" s="250"/>
      <c r="B44" s="268" t="s">
        <v>141</v>
      </c>
      <c r="C44" s="270">
        <f>DATE($C42,$D42,1)</f>
        <v>45931</v>
      </c>
      <c r="D44" s="271"/>
      <c r="E44" s="271"/>
      <c r="F44" s="271"/>
      <c r="G44" s="271"/>
      <c r="H44" s="271"/>
      <c r="I44" s="271"/>
      <c r="J44" s="271"/>
      <c r="K44" s="319"/>
      <c r="L44" s="250"/>
      <c r="M44" s="268" t="s">
        <v>141</v>
      </c>
      <c r="N44" s="270">
        <f>DATE($N42,$O42,1)</f>
        <v>45992</v>
      </c>
      <c r="O44" s="271"/>
      <c r="P44" s="271"/>
      <c r="Q44" s="271"/>
      <c r="R44" s="271"/>
      <c r="S44" s="271"/>
      <c r="T44" s="271"/>
      <c r="U44" s="271"/>
      <c r="V44" s="319"/>
      <c r="Y44" s="268" t="s">
        <v>141</v>
      </c>
      <c r="Z44" s="270">
        <f>DATE($N42,$O42,1)</f>
        <v>45992</v>
      </c>
      <c r="AA44" s="271"/>
      <c r="AB44" s="271"/>
      <c r="AC44" s="271"/>
      <c r="AD44" s="271"/>
      <c r="AE44" s="271"/>
      <c r="AF44" s="271"/>
      <c r="AG44" s="271"/>
      <c r="AH44" s="319"/>
      <c r="AJ44" s="268" t="s">
        <v>141</v>
      </c>
      <c r="AK44" s="270">
        <f>DATE($AK42,$AL42,1)</f>
        <v>46082</v>
      </c>
      <c r="AL44" s="271"/>
      <c r="AM44" s="271"/>
      <c r="AN44" s="271"/>
      <c r="AO44" s="271"/>
      <c r="AP44" s="271"/>
      <c r="AQ44" s="271"/>
      <c r="AR44" s="271"/>
      <c r="AS44" s="319"/>
      <c r="AV44" s="268" t="s">
        <v>141</v>
      </c>
      <c r="AW44" s="270">
        <f>DATE($AW42,$AX42,1)</f>
        <v>46143</v>
      </c>
      <c r="AX44" s="271"/>
      <c r="AY44" s="271"/>
      <c r="AZ44" s="271"/>
      <c r="BA44" s="271"/>
      <c r="BB44" s="271"/>
      <c r="BC44" s="271"/>
      <c r="BD44" s="271"/>
      <c r="BE44" s="319"/>
      <c r="BG44" s="268" t="s">
        <v>141</v>
      </c>
      <c r="BH44" s="270">
        <f>DATE($BH42,$BI42,1)</f>
        <v>46204</v>
      </c>
      <c r="BI44" s="271"/>
      <c r="BJ44" s="271"/>
      <c r="BK44" s="271"/>
      <c r="BL44" s="271"/>
      <c r="BM44" s="271"/>
      <c r="BN44" s="271"/>
      <c r="BO44" s="271"/>
      <c r="BP44" s="319"/>
    </row>
    <row r="45" spans="1:74" ht="14.25" customHeight="1" x14ac:dyDescent="0.15">
      <c r="A45" s="250"/>
      <c r="B45" s="272" t="s">
        <v>222</v>
      </c>
      <c r="C45" s="273">
        <f>IF(I26&lt;$G$5,I28+1,"")</f>
        <v>45943</v>
      </c>
      <c r="D45" s="274">
        <f t="shared" ref="D45:I45" si="31">IF(C43&lt;$G$5,C45+1,"")</f>
        <v>45944</v>
      </c>
      <c r="E45" s="274">
        <f t="shared" si="31"/>
        <v>45945</v>
      </c>
      <c r="F45" s="274">
        <f t="shared" si="31"/>
        <v>45946</v>
      </c>
      <c r="G45" s="274">
        <f t="shared" si="31"/>
        <v>45947</v>
      </c>
      <c r="H45" s="274">
        <f t="shared" si="31"/>
        <v>45948</v>
      </c>
      <c r="I45" s="274">
        <f t="shared" si="31"/>
        <v>45949</v>
      </c>
      <c r="J45" s="320" t="s">
        <v>177</v>
      </c>
      <c r="K45" s="321">
        <f>COUNTIFS(C46:I46,"土",C47:I47,"")+COUNTIFS(C46:I46,"日",C47:I47,"")</f>
        <v>2</v>
      </c>
      <c r="L45" s="250"/>
      <c r="M45" s="272" t="s">
        <v>222</v>
      </c>
      <c r="N45" s="273">
        <f>IF(T26&lt;$G$5,T28+1,"")</f>
        <v>45999</v>
      </c>
      <c r="O45" s="274">
        <f t="shared" ref="O45:T45" si="32">IF(N43&lt;$G$5,N45+1,"")</f>
        <v>46000</v>
      </c>
      <c r="P45" s="274">
        <f t="shared" si="32"/>
        <v>46001</v>
      </c>
      <c r="Q45" s="274">
        <f t="shared" si="32"/>
        <v>46002</v>
      </c>
      <c r="R45" s="274">
        <f t="shared" si="32"/>
        <v>46003</v>
      </c>
      <c r="S45" s="274">
        <f t="shared" si="32"/>
        <v>46004</v>
      </c>
      <c r="T45" s="274">
        <f t="shared" si="32"/>
        <v>46005</v>
      </c>
      <c r="U45" s="320" t="s">
        <v>177</v>
      </c>
      <c r="V45" s="321">
        <f>COUNTIFS(N46:T46,"土",N47:T47,"")+COUNTIFS(N46:T46,"日",N47:T47,"")</f>
        <v>2</v>
      </c>
      <c r="Y45" s="272" t="s">
        <v>222</v>
      </c>
      <c r="Z45" s="273" t="str">
        <f>IF(AF26&lt;$G$5,AF28+1,"")</f>
        <v/>
      </c>
      <c r="AA45" s="274" t="str">
        <f t="shared" ref="AA45:AF45" si="33">IF(Z43&lt;$G$5,Z45+1,"")</f>
        <v/>
      </c>
      <c r="AB45" s="274" t="str">
        <f t="shared" si="33"/>
        <v/>
      </c>
      <c r="AC45" s="274" t="str">
        <f t="shared" si="33"/>
        <v/>
      </c>
      <c r="AD45" s="274" t="str">
        <f t="shared" si="33"/>
        <v/>
      </c>
      <c r="AE45" s="274" t="str">
        <f t="shared" si="33"/>
        <v/>
      </c>
      <c r="AF45" s="274" t="str">
        <f t="shared" si="33"/>
        <v/>
      </c>
      <c r="AG45" s="320" t="s">
        <v>177</v>
      </c>
      <c r="AH45" s="321">
        <f>COUNTIFS(Z46:AF46,"土",Z47:AF47,"")+COUNTIFS(Z46:AF46,"日",Z47:AF47,"")</f>
        <v>0</v>
      </c>
      <c r="AJ45" s="272" t="s">
        <v>222</v>
      </c>
      <c r="AK45" s="273" t="str">
        <f>IF(AQ26&lt;$G$5,AQ28+1,"")</f>
        <v/>
      </c>
      <c r="AL45" s="274" t="str">
        <f t="shared" ref="AL45:AQ45" si="34">IF(AK43&lt;$G$5,AK45+1,"")</f>
        <v/>
      </c>
      <c r="AM45" s="274" t="str">
        <f t="shared" si="34"/>
        <v/>
      </c>
      <c r="AN45" s="274" t="str">
        <f t="shared" si="34"/>
        <v/>
      </c>
      <c r="AO45" s="274" t="str">
        <f t="shared" si="34"/>
        <v/>
      </c>
      <c r="AP45" s="274" t="str">
        <f t="shared" si="34"/>
        <v/>
      </c>
      <c r="AQ45" s="274" t="str">
        <f t="shared" si="34"/>
        <v/>
      </c>
      <c r="AR45" s="320" t="s">
        <v>177</v>
      </c>
      <c r="AS45" s="321">
        <f>COUNTIFS(AK46:AQ46,"土",AK47:AQ47,"")+COUNTIFS(AK46:AQ46,"日",AK47:AQ47,"")</f>
        <v>0</v>
      </c>
      <c r="AV45" s="272" t="s">
        <v>222</v>
      </c>
      <c r="AW45" s="273" t="str">
        <f>IF(BC26&lt;$G$5,BC28+1,"")</f>
        <v/>
      </c>
      <c r="AX45" s="274" t="str">
        <f t="shared" ref="AX45:BC45" si="35">IF(AW43&lt;$G$5,AW45+1,"")</f>
        <v/>
      </c>
      <c r="AY45" s="274" t="str">
        <f t="shared" si="35"/>
        <v/>
      </c>
      <c r="AZ45" s="274" t="str">
        <f t="shared" si="35"/>
        <v/>
      </c>
      <c r="BA45" s="274" t="str">
        <f t="shared" si="35"/>
        <v/>
      </c>
      <c r="BB45" s="274" t="str">
        <f t="shared" si="35"/>
        <v/>
      </c>
      <c r="BC45" s="274" t="str">
        <f t="shared" si="35"/>
        <v/>
      </c>
      <c r="BD45" s="320" t="s">
        <v>177</v>
      </c>
      <c r="BE45" s="321">
        <f>COUNTIFS(AW46:BC46,"土",AW47:BC47,"")+COUNTIFS(AW46:BC46,"日",AW47:BC47,"")</f>
        <v>0</v>
      </c>
      <c r="BG45" s="272" t="s">
        <v>222</v>
      </c>
      <c r="BH45" s="273" t="str">
        <f>IF(BN26&lt;$G$5,BN28+1,"")</f>
        <v/>
      </c>
      <c r="BI45" s="274" t="str">
        <f t="shared" ref="BI45:BN45" si="36">IF(BH43&lt;$G$5,BH45+1,"")</f>
        <v/>
      </c>
      <c r="BJ45" s="274" t="str">
        <f t="shared" si="36"/>
        <v/>
      </c>
      <c r="BK45" s="274" t="str">
        <f t="shared" si="36"/>
        <v/>
      </c>
      <c r="BL45" s="274" t="str">
        <f t="shared" si="36"/>
        <v/>
      </c>
      <c r="BM45" s="274" t="str">
        <f t="shared" si="36"/>
        <v/>
      </c>
      <c r="BN45" s="274" t="str">
        <f t="shared" si="36"/>
        <v/>
      </c>
      <c r="BO45" s="320" t="s">
        <v>177</v>
      </c>
      <c r="BP45" s="321">
        <f>COUNTIFS(BH46:BN46,"土",BH47:BN47,"")+COUNTIFS(BH46:BN46,"日",BH47:BN47,"")</f>
        <v>0</v>
      </c>
    </row>
    <row r="46" spans="1:74" ht="14.25" customHeight="1" x14ac:dyDescent="0.15">
      <c r="A46" s="250"/>
      <c r="B46" s="272" t="s">
        <v>65</v>
      </c>
      <c r="C46" s="279" t="str">
        <f>IF(C45="","","月")</f>
        <v>月</v>
      </c>
      <c r="D46" s="279" t="str">
        <f>IF(D45="","","火")</f>
        <v>火</v>
      </c>
      <c r="E46" s="279" t="str">
        <f>IF(E45="","","水")</f>
        <v>水</v>
      </c>
      <c r="F46" s="279" t="str">
        <f>IF(F45="","","木")</f>
        <v>木</v>
      </c>
      <c r="G46" s="279" t="str">
        <f>IF(G45="","","金")</f>
        <v>金</v>
      </c>
      <c r="H46" s="279" t="str">
        <f>IF(H45="","","土")</f>
        <v>土</v>
      </c>
      <c r="I46" s="279" t="str">
        <f>IF(I45="","","日")</f>
        <v>日</v>
      </c>
      <c r="J46" s="322" t="s">
        <v>234</v>
      </c>
      <c r="K46" s="323">
        <f>COUNTIF(C47:I47,"夏休")+COUNTIF(C47:I47,"冬休")+COUNTIF(C47:I47,"中止")+COUNTIF(C47:I47,"制作中")</f>
        <v>0</v>
      </c>
      <c r="L46" s="250"/>
      <c r="M46" s="272" t="s">
        <v>65</v>
      </c>
      <c r="N46" s="279" t="str">
        <f>IF(N45="","","月")</f>
        <v>月</v>
      </c>
      <c r="O46" s="279" t="str">
        <f>IF(O45="","","火")</f>
        <v>火</v>
      </c>
      <c r="P46" s="279" t="str">
        <f>IF(P45="","","水")</f>
        <v>水</v>
      </c>
      <c r="Q46" s="279" t="str">
        <f>IF(Q45="","","木")</f>
        <v>木</v>
      </c>
      <c r="R46" s="279" t="str">
        <f>IF(R45="","","金")</f>
        <v>金</v>
      </c>
      <c r="S46" s="279" t="str">
        <f>IF(S45="","","土")</f>
        <v>土</v>
      </c>
      <c r="T46" s="279" t="str">
        <f>IF(T45="","","日")</f>
        <v>日</v>
      </c>
      <c r="U46" s="322" t="s">
        <v>234</v>
      </c>
      <c r="V46" s="323">
        <f>COUNTIF(N47:T47,"夏休")+COUNTIF(N47:T47,"冬休")+COUNTIF(N47:T47,"中止")+COUNTIF(N47:T47,"制作中")</f>
        <v>0</v>
      </c>
      <c r="Y46" s="272" t="s">
        <v>65</v>
      </c>
      <c r="Z46" s="279" t="str">
        <f>IF(Z45="","","月")</f>
        <v/>
      </c>
      <c r="AA46" s="279" t="str">
        <f>IF(AA45="","","火")</f>
        <v/>
      </c>
      <c r="AB46" s="279" t="str">
        <f>IF(AB45="","","水")</f>
        <v/>
      </c>
      <c r="AC46" s="279" t="str">
        <f>IF(AC45="","","木")</f>
        <v/>
      </c>
      <c r="AD46" s="279" t="str">
        <f>IF(AD45="","","金")</f>
        <v/>
      </c>
      <c r="AE46" s="279" t="str">
        <f>IF(AE45="","","土")</f>
        <v/>
      </c>
      <c r="AF46" s="279" t="str">
        <f>IF(AF45="","","日")</f>
        <v/>
      </c>
      <c r="AG46" s="322" t="s">
        <v>234</v>
      </c>
      <c r="AH46" s="323">
        <f>COUNTIF(Z47:AF47,"夏休")+COUNTIF(Z47:AF47,"冬休")+COUNTIF(Z47:AF47,"中止")+COUNTIF(Z47:AF47,"制作中")</f>
        <v>0</v>
      </c>
      <c r="AJ46" s="272" t="s">
        <v>65</v>
      </c>
      <c r="AK46" s="279" t="str">
        <f>IF(AK45="","","月")</f>
        <v/>
      </c>
      <c r="AL46" s="279" t="str">
        <f>IF(AL45="","","火")</f>
        <v/>
      </c>
      <c r="AM46" s="279" t="str">
        <f>IF(AM45="","","水")</f>
        <v/>
      </c>
      <c r="AN46" s="279" t="str">
        <f>IF(AN45="","","木")</f>
        <v/>
      </c>
      <c r="AO46" s="279" t="str">
        <f>IF(AO45="","","金")</f>
        <v/>
      </c>
      <c r="AP46" s="279" t="str">
        <f>IF(AP45="","","土")</f>
        <v/>
      </c>
      <c r="AQ46" s="279" t="str">
        <f>IF(AQ45="","","日")</f>
        <v/>
      </c>
      <c r="AR46" s="322" t="s">
        <v>234</v>
      </c>
      <c r="AS46" s="323">
        <f>COUNTIF(AK47:AQ47,"夏休")+COUNTIF(AK47:AQ47,"冬休")+COUNTIF(AK47:AQ47,"中止")+COUNTIF(AK47:AQ47,"制作中")</f>
        <v>0</v>
      </c>
      <c r="AV46" s="272" t="s">
        <v>65</v>
      </c>
      <c r="AW46" s="279" t="str">
        <f>IF(AW45="","","月")</f>
        <v/>
      </c>
      <c r="AX46" s="279" t="str">
        <f>IF(AX45="","","火")</f>
        <v/>
      </c>
      <c r="AY46" s="279" t="str">
        <f>IF(AY45="","","水")</f>
        <v/>
      </c>
      <c r="AZ46" s="279" t="str">
        <f>IF(AZ45="","","木")</f>
        <v/>
      </c>
      <c r="BA46" s="279" t="str">
        <f>IF(BA45="","","金")</f>
        <v/>
      </c>
      <c r="BB46" s="279" t="str">
        <f>IF(BB45="","","土")</f>
        <v/>
      </c>
      <c r="BC46" s="279" t="str">
        <f>IF(BC45="","","日")</f>
        <v/>
      </c>
      <c r="BD46" s="322" t="s">
        <v>234</v>
      </c>
      <c r="BE46" s="323">
        <f>COUNTIF(AW47:BC47,"夏休")+COUNTIF(AW47:BC47,"冬休")+COUNTIF(AW47:BC47,"中止")+COUNTIF(AW47:BC47,"制作中")</f>
        <v>0</v>
      </c>
      <c r="BG46" s="272" t="s">
        <v>65</v>
      </c>
      <c r="BH46" s="279" t="str">
        <f>IF(BH45="","","月")</f>
        <v/>
      </c>
      <c r="BI46" s="279" t="str">
        <f>IF(BI45="","","火")</f>
        <v/>
      </c>
      <c r="BJ46" s="279" t="str">
        <f>IF(BJ45="","","水")</f>
        <v/>
      </c>
      <c r="BK46" s="279" t="str">
        <f>IF(BK45="","","木")</f>
        <v/>
      </c>
      <c r="BL46" s="279" t="str">
        <f>IF(BL45="","","金")</f>
        <v/>
      </c>
      <c r="BM46" s="279" t="str">
        <f>IF(BM45="","","土")</f>
        <v/>
      </c>
      <c r="BN46" s="279" t="str">
        <f>IF(BN45="","","日")</f>
        <v/>
      </c>
      <c r="BO46" s="322" t="s">
        <v>234</v>
      </c>
      <c r="BP46" s="323">
        <f>COUNTIF(BH47:BN47,"夏休")+COUNTIF(BH47:BN47,"冬休")+COUNTIF(BH47:BN47,"中止")+COUNTIF(BH47:BN47,"制作中")</f>
        <v>0</v>
      </c>
    </row>
    <row r="47" spans="1:74" ht="14.25" customHeight="1" x14ac:dyDescent="0.15">
      <c r="A47" s="250"/>
      <c r="B47" s="617" t="s">
        <v>234</v>
      </c>
      <c r="C47" s="618"/>
      <c r="D47" s="619"/>
      <c r="E47" s="619"/>
      <c r="F47" s="619"/>
      <c r="G47" s="619"/>
      <c r="H47" s="619"/>
      <c r="I47" s="621"/>
      <c r="J47" s="322" t="s">
        <v>66</v>
      </c>
      <c r="K47" s="323">
        <f>COUNT(C45:I45)-K46</f>
        <v>7</v>
      </c>
      <c r="L47" s="250"/>
      <c r="M47" s="617" t="s">
        <v>234</v>
      </c>
      <c r="N47" s="618"/>
      <c r="O47" s="619"/>
      <c r="P47" s="619"/>
      <c r="Q47" s="619"/>
      <c r="R47" s="619"/>
      <c r="S47" s="619"/>
      <c r="T47" s="621"/>
      <c r="U47" s="322" t="s">
        <v>66</v>
      </c>
      <c r="V47" s="323">
        <f>COUNT(N45:T45)-V46</f>
        <v>7</v>
      </c>
      <c r="Y47" s="617" t="s">
        <v>234</v>
      </c>
      <c r="Z47" s="618"/>
      <c r="AA47" s="619"/>
      <c r="AB47" s="619"/>
      <c r="AC47" s="619"/>
      <c r="AD47" s="619"/>
      <c r="AE47" s="619"/>
      <c r="AF47" s="621"/>
      <c r="AG47" s="322" t="s">
        <v>66</v>
      </c>
      <c r="AH47" s="323">
        <f>COUNT(Z45:AF45)-AH46</f>
        <v>0</v>
      </c>
      <c r="AJ47" s="617" t="s">
        <v>234</v>
      </c>
      <c r="AK47" s="618"/>
      <c r="AL47" s="619"/>
      <c r="AM47" s="619"/>
      <c r="AN47" s="619"/>
      <c r="AO47" s="619"/>
      <c r="AP47" s="619"/>
      <c r="AQ47" s="621"/>
      <c r="AR47" s="322" t="s">
        <v>66</v>
      </c>
      <c r="AS47" s="323">
        <f>COUNT(AK45:AQ45)-AS46</f>
        <v>0</v>
      </c>
      <c r="AV47" s="617" t="s">
        <v>234</v>
      </c>
      <c r="AW47" s="618"/>
      <c r="AX47" s="619"/>
      <c r="AY47" s="619"/>
      <c r="AZ47" s="619"/>
      <c r="BA47" s="619"/>
      <c r="BB47" s="619"/>
      <c r="BC47" s="621"/>
      <c r="BD47" s="322" t="s">
        <v>66</v>
      </c>
      <c r="BE47" s="323">
        <f>COUNT(AW45:BC45)-BE46</f>
        <v>0</v>
      </c>
      <c r="BG47" s="617" t="s">
        <v>234</v>
      </c>
      <c r="BH47" s="618"/>
      <c r="BI47" s="619"/>
      <c r="BJ47" s="619"/>
      <c r="BK47" s="619"/>
      <c r="BL47" s="619"/>
      <c r="BM47" s="619"/>
      <c r="BN47" s="621"/>
      <c r="BO47" s="322" t="s">
        <v>66</v>
      </c>
      <c r="BP47" s="323">
        <f>COUNT(BH45:BN45)-BP46</f>
        <v>0</v>
      </c>
    </row>
    <row r="48" spans="1:74" ht="14.25" customHeight="1" x14ac:dyDescent="0.15">
      <c r="A48" s="250"/>
      <c r="B48" s="617"/>
      <c r="C48" s="382"/>
      <c r="D48" s="372"/>
      <c r="E48" s="372"/>
      <c r="F48" s="372"/>
      <c r="G48" s="372"/>
      <c r="H48" s="372"/>
      <c r="I48" s="622"/>
      <c r="J48" s="322" t="s">
        <v>67</v>
      </c>
      <c r="K48" s="323">
        <f>COUNTIF(C49:I50,"休")</f>
        <v>0</v>
      </c>
      <c r="L48" s="250"/>
      <c r="M48" s="617"/>
      <c r="N48" s="382"/>
      <c r="O48" s="372"/>
      <c r="P48" s="372"/>
      <c r="Q48" s="372"/>
      <c r="R48" s="372"/>
      <c r="S48" s="372"/>
      <c r="T48" s="622"/>
      <c r="U48" s="322" t="s">
        <v>67</v>
      </c>
      <c r="V48" s="323">
        <f>COUNTIF(N49:T50,"休")</f>
        <v>0</v>
      </c>
      <c r="Y48" s="617"/>
      <c r="Z48" s="382"/>
      <c r="AA48" s="372"/>
      <c r="AB48" s="372"/>
      <c r="AC48" s="372"/>
      <c r="AD48" s="372"/>
      <c r="AE48" s="372"/>
      <c r="AF48" s="622"/>
      <c r="AG48" s="322" t="s">
        <v>67</v>
      </c>
      <c r="AH48" s="323">
        <f>COUNTIF(Z49:AF50,"休")</f>
        <v>0</v>
      </c>
      <c r="AJ48" s="617"/>
      <c r="AK48" s="382"/>
      <c r="AL48" s="372"/>
      <c r="AM48" s="372"/>
      <c r="AN48" s="372"/>
      <c r="AO48" s="372"/>
      <c r="AP48" s="372"/>
      <c r="AQ48" s="622"/>
      <c r="AR48" s="322" t="s">
        <v>67</v>
      </c>
      <c r="AS48" s="323">
        <f>COUNTIF(AK49:AQ50,"休")</f>
        <v>0</v>
      </c>
      <c r="AV48" s="617"/>
      <c r="AW48" s="382"/>
      <c r="AX48" s="372"/>
      <c r="AY48" s="372"/>
      <c r="AZ48" s="372"/>
      <c r="BA48" s="372"/>
      <c r="BB48" s="372"/>
      <c r="BC48" s="622"/>
      <c r="BD48" s="322" t="s">
        <v>67</v>
      </c>
      <c r="BE48" s="323">
        <f>COUNTIF(AW49:BC50,"休")</f>
        <v>0</v>
      </c>
      <c r="BG48" s="617"/>
      <c r="BH48" s="382"/>
      <c r="BI48" s="372"/>
      <c r="BJ48" s="372"/>
      <c r="BK48" s="372"/>
      <c r="BL48" s="372"/>
      <c r="BM48" s="372"/>
      <c r="BN48" s="622"/>
      <c r="BO48" s="322" t="s">
        <v>67</v>
      </c>
      <c r="BP48" s="323">
        <f>COUNTIF(BH49:BN50,"休")</f>
        <v>0</v>
      </c>
    </row>
    <row r="49" spans="1:74" ht="14.25" customHeight="1" x14ac:dyDescent="0.15">
      <c r="A49" s="250"/>
      <c r="B49" s="617" t="s">
        <v>60</v>
      </c>
      <c r="C49" s="623"/>
      <c r="D49" s="624"/>
      <c r="E49" s="624"/>
      <c r="F49" s="624"/>
      <c r="G49" s="624"/>
      <c r="H49" s="624"/>
      <c r="I49" s="625"/>
      <c r="J49" s="322" t="s">
        <v>68</v>
      </c>
      <c r="K49" s="326">
        <f>K48/K47</f>
        <v>0</v>
      </c>
      <c r="L49" s="250"/>
      <c r="M49" s="617" t="s">
        <v>60</v>
      </c>
      <c r="N49" s="623"/>
      <c r="O49" s="624"/>
      <c r="P49" s="624"/>
      <c r="Q49" s="624"/>
      <c r="R49" s="624"/>
      <c r="S49" s="624"/>
      <c r="T49" s="625"/>
      <c r="U49" s="322" t="s">
        <v>68</v>
      </c>
      <c r="V49" s="326">
        <f>V48/V47</f>
        <v>0</v>
      </c>
      <c r="Y49" s="617" t="s">
        <v>60</v>
      </c>
      <c r="Z49" s="623"/>
      <c r="AA49" s="624"/>
      <c r="AB49" s="624"/>
      <c r="AC49" s="624"/>
      <c r="AD49" s="624"/>
      <c r="AE49" s="624"/>
      <c r="AF49" s="625"/>
      <c r="AG49" s="322" t="s">
        <v>68</v>
      </c>
      <c r="AH49" s="326" t="e">
        <f>AH48/AH47</f>
        <v>#DIV/0!</v>
      </c>
      <c r="AJ49" s="617" t="s">
        <v>60</v>
      </c>
      <c r="AK49" s="623"/>
      <c r="AL49" s="624"/>
      <c r="AM49" s="624"/>
      <c r="AN49" s="624"/>
      <c r="AO49" s="624"/>
      <c r="AP49" s="624"/>
      <c r="AQ49" s="625"/>
      <c r="AR49" s="322" t="s">
        <v>68</v>
      </c>
      <c r="AS49" s="326" t="e">
        <f>AS48/AS47</f>
        <v>#DIV/0!</v>
      </c>
      <c r="AV49" s="617" t="s">
        <v>60</v>
      </c>
      <c r="AW49" s="623"/>
      <c r="AX49" s="624"/>
      <c r="AY49" s="624"/>
      <c r="AZ49" s="624"/>
      <c r="BA49" s="624"/>
      <c r="BB49" s="624"/>
      <c r="BC49" s="625"/>
      <c r="BD49" s="322" t="s">
        <v>68</v>
      </c>
      <c r="BE49" s="326" t="e">
        <f>BE48/BE47</f>
        <v>#DIV/0!</v>
      </c>
      <c r="BG49" s="617" t="s">
        <v>60</v>
      </c>
      <c r="BH49" s="623"/>
      <c r="BI49" s="624"/>
      <c r="BJ49" s="624"/>
      <c r="BK49" s="624"/>
      <c r="BL49" s="624"/>
      <c r="BM49" s="624"/>
      <c r="BN49" s="625"/>
      <c r="BO49" s="322" t="s">
        <v>68</v>
      </c>
      <c r="BP49" s="326" t="e">
        <f>BP48/BP47</f>
        <v>#DIV/0!</v>
      </c>
    </row>
    <row r="50" spans="1:74" ht="14.25" customHeight="1" x14ac:dyDescent="0.15">
      <c r="A50" s="250"/>
      <c r="B50" s="617"/>
      <c r="C50" s="623"/>
      <c r="D50" s="624"/>
      <c r="E50" s="624"/>
      <c r="F50" s="624"/>
      <c r="G50" s="624"/>
      <c r="H50" s="624"/>
      <c r="I50" s="625"/>
      <c r="J50" s="322" t="s">
        <v>57</v>
      </c>
      <c r="K50" s="323">
        <f>COUNTA(C51:I51)</f>
        <v>0</v>
      </c>
      <c r="L50" s="250"/>
      <c r="M50" s="617"/>
      <c r="N50" s="623"/>
      <c r="O50" s="624"/>
      <c r="P50" s="624"/>
      <c r="Q50" s="624"/>
      <c r="R50" s="624"/>
      <c r="S50" s="624"/>
      <c r="T50" s="625"/>
      <c r="U50" s="322" t="s">
        <v>57</v>
      </c>
      <c r="V50" s="323">
        <f>COUNTA(N51:T51)</f>
        <v>0</v>
      </c>
      <c r="Y50" s="617"/>
      <c r="Z50" s="623"/>
      <c r="AA50" s="624"/>
      <c r="AB50" s="624"/>
      <c r="AC50" s="624"/>
      <c r="AD50" s="624"/>
      <c r="AE50" s="624"/>
      <c r="AF50" s="625"/>
      <c r="AG50" s="322" t="s">
        <v>57</v>
      </c>
      <c r="AH50" s="323">
        <f>COUNTA(Z51:AF51)</f>
        <v>0</v>
      </c>
      <c r="AJ50" s="617"/>
      <c r="AK50" s="623"/>
      <c r="AL50" s="624"/>
      <c r="AM50" s="624"/>
      <c r="AN50" s="624"/>
      <c r="AO50" s="624"/>
      <c r="AP50" s="624"/>
      <c r="AQ50" s="625"/>
      <c r="AR50" s="322" t="s">
        <v>57</v>
      </c>
      <c r="AS50" s="323">
        <f>COUNTA(AK51:AQ51)</f>
        <v>0</v>
      </c>
      <c r="AV50" s="617"/>
      <c r="AW50" s="623"/>
      <c r="AX50" s="624"/>
      <c r="AY50" s="624"/>
      <c r="AZ50" s="624"/>
      <c r="BA50" s="624"/>
      <c r="BB50" s="624"/>
      <c r="BC50" s="625"/>
      <c r="BD50" s="322" t="s">
        <v>57</v>
      </c>
      <c r="BE50" s="323">
        <f>COUNTA(AW51:BC51)</f>
        <v>0</v>
      </c>
      <c r="BG50" s="617"/>
      <c r="BH50" s="623"/>
      <c r="BI50" s="624"/>
      <c r="BJ50" s="624"/>
      <c r="BK50" s="624"/>
      <c r="BL50" s="624"/>
      <c r="BM50" s="624"/>
      <c r="BN50" s="625"/>
      <c r="BO50" s="322" t="s">
        <v>57</v>
      </c>
      <c r="BP50" s="323">
        <f>COUNTA(BH51:BN51)</f>
        <v>0</v>
      </c>
    </row>
    <row r="51" spans="1:74" ht="14.25" customHeight="1" x14ac:dyDescent="0.15">
      <c r="A51" s="250"/>
      <c r="B51" s="617" t="s">
        <v>62</v>
      </c>
      <c r="C51" s="623"/>
      <c r="D51" s="624"/>
      <c r="E51" s="624"/>
      <c r="F51" s="624"/>
      <c r="G51" s="624"/>
      <c r="H51" s="624"/>
      <c r="I51" s="625"/>
      <c r="J51" s="322" t="s">
        <v>69</v>
      </c>
      <c r="K51" s="326">
        <f>K50/K47</f>
        <v>0</v>
      </c>
      <c r="L51" s="250"/>
      <c r="M51" s="617" t="s">
        <v>62</v>
      </c>
      <c r="N51" s="623"/>
      <c r="O51" s="624"/>
      <c r="P51" s="624"/>
      <c r="Q51" s="624"/>
      <c r="R51" s="624"/>
      <c r="S51" s="624"/>
      <c r="T51" s="625"/>
      <c r="U51" s="322" t="s">
        <v>69</v>
      </c>
      <c r="V51" s="326">
        <f>V50/V47</f>
        <v>0</v>
      </c>
      <c r="Y51" s="617" t="s">
        <v>62</v>
      </c>
      <c r="Z51" s="623"/>
      <c r="AA51" s="624"/>
      <c r="AB51" s="624"/>
      <c r="AC51" s="624"/>
      <c r="AD51" s="624"/>
      <c r="AE51" s="624"/>
      <c r="AF51" s="625"/>
      <c r="AG51" s="322" t="s">
        <v>69</v>
      </c>
      <c r="AH51" s="326" t="e">
        <f>AH50/AH47</f>
        <v>#DIV/0!</v>
      </c>
      <c r="AJ51" s="617" t="s">
        <v>62</v>
      </c>
      <c r="AK51" s="623"/>
      <c r="AL51" s="624"/>
      <c r="AM51" s="624"/>
      <c r="AN51" s="624"/>
      <c r="AO51" s="624"/>
      <c r="AP51" s="624"/>
      <c r="AQ51" s="625"/>
      <c r="AR51" s="322" t="s">
        <v>69</v>
      </c>
      <c r="AS51" s="326" t="e">
        <f>AS50/AS47</f>
        <v>#DIV/0!</v>
      </c>
      <c r="AV51" s="617" t="s">
        <v>62</v>
      </c>
      <c r="AW51" s="623"/>
      <c r="AX51" s="624"/>
      <c r="AY51" s="624"/>
      <c r="AZ51" s="624"/>
      <c r="BA51" s="624"/>
      <c r="BB51" s="624"/>
      <c r="BC51" s="625"/>
      <c r="BD51" s="322" t="s">
        <v>69</v>
      </c>
      <c r="BE51" s="326" t="e">
        <f>BE50/BE47</f>
        <v>#DIV/0!</v>
      </c>
      <c r="BG51" s="617" t="s">
        <v>62</v>
      </c>
      <c r="BH51" s="623"/>
      <c r="BI51" s="624"/>
      <c r="BJ51" s="624"/>
      <c r="BK51" s="624"/>
      <c r="BL51" s="624"/>
      <c r="BM51" s="624"/>
      <c r="BN51" s="625"/>
      <c r="BO51" s="322" t="s">
        <v>69</v>
      </c>
      <c r="BP51" s="326" t="e">
        <f>BP50/BP47</f>
        <v>#DIV/0!</v>
      </c>
    </row>
    <row r="52" spans="1:74" ht="14.25" customHeight="1" x14ac:dyDescent="0.15">
      <c r="A52" s="250"/>
      <c r="B52" s="628"/>
      <c r="C52" s="626"/>
      <c r="D52" s="627"/>
      <c r="E52" s="627"/>
      <c r="F52" s="627"/>
      <c r="G52" s="627"/>
      <c r="H52" s="627"/>
      <c r="I52" s="629"/>
      <c r="J52" s="327" t="s">
        <v>235</v>
      </c>
      <c r="K52" s="328" t="str">
        <f>IF(K45&lt;1,"対象外",IF(K50&gt;=K45,"OK","NG"))</f>
        <v>NG</v>
      </c>
      <c r="L52" s="250"/>
      <c r="M52" s="628"/>
      <c r="N52" s="626"/>
      <c r="O52" s="627"/>
      <c r="P52" s="627"/>
      <c r="Q52" s="627"/>
      <c r="R52" s="627"/>
      <c r="S52" s="627"/>
      <c r="T52" s="629"/>
      <c r="U52" s="327" t="s">
        <v>235</v>
      </c>
      <c r="V52" s="328" t="str">
        <f>IF(1&gt;V45,"対象外",IF(V50&gt;=V45,"OK","NG"))</f>
        <v>NG</v>
      </c>
      <c r="Y52" s="628"/>
      <c r="Z52" s="626"/>
      <c r="AA52" s="627"/>
      <c r="AB52" s="627"/>
      <c r="AC52" s="627"/>
      <c r="AD52" s="627"/>
      <c r="AE52" s="627"/>
      <c r="AF52" s="629"/>
      <c r="AG52" s="327" t="s">
        <v>235</v>
      </c>
      <c r="AH52" s="328" t="str">
        <f>IF(1&gt;AH45,"対象外",IF(AH50&gt;=AH45,"OK","NG"))</f>
        <v>対象外</v>
      </c>
      <c r="AJ52" s="628"/>
      <c r="AK52" s="626"/>
      <c r="AL52" s="627"/>
      <c r="AM52" s="627"/>
      <c r="AN52" s="627"/>
      <c r="AO52" s="627"/>
      <c r="AP52" s="627"/>
      <c r="AQ52" s="629"/>
      <c r="AR52" s="327" t="s">
        <v>235</v>
      </c>
      <c r="AS52" s="328" t="str">
        <f>IF(1&gt;AS45,"対象外",IF(AH50&gt;=AH45,"OK","NG"))</f>
        <v>対象外</v>
      </c>
      <c r="AV52" s="628"/>
      <c r="AW52" s="626"/>
      <c r="AX52" s="627"/>
      <c r="AY52" s="627"/>
      <c r="AZ52" s="627"/>
      <c r="BA52" s="627"/>
      <c r="BB52" s="627"/>
      <c r="BC52" s="629"/>
      <c r="BD52" s="327" t="s">
        <v>235</v>
      </c>
      <c r="BE52" s="328" t="str">
        <f>IF(1&gt;BE45,"対象外",IF(BE50&gt;=BE45,"OK","NG"))</f>
        <v>対象外</v>
      </c>
      <c r="BG52" s="628"/>
      <c r="BH52" s="626"/>
      <c r="BI52" s="627"/>
      <c r="BJ52" s="627"/>
      <c r="BK52" s="627"/>
      <c r="BL52" s="627"/>
      <c r="BM52" s="627"/>
      <c r="BN52" s="629"/>
      <c r="BO52" s="327" t="s">
        <v>235</v>
      </c>
      <c r="BP52" s="328" t="str">
        <f>IF(1&gt;BP45,"対象外",IF(BP50&gt;=BP45,"OK","NG"))</f>
        <v>対象外</v>
      </c>
      <c r="BV52" s="253" t="str">
        <f>IF(COUNTIF(K51:BP52,"NG")&gt;=1,"NG","OK")</f>
        <v>NG</v>
      </c>
    </row>
    <row r="53" spans="1:74" ht="14.25" hidden="1" customHeight="1" x14ac:dyDescent="0.15">
      <c r="A53" s="250"/>
      <c r="B53" s="252"/>
      <c r="C53" s="252"/>
      <c r="D53" s="252"/>
      <c r="E53" s="252"/>
      <c r="F53" s="252"/>
      <c r="G53" s="252"/>
      <c r="H53" s="311">
        <f>IF(AND(DAY(H45)&gt;=22,DAY(H45)&lt;=28,H46="土"),1,0)</f>
        <v>0</v>
      </c>
      <c r="I53" s="252"/>
      <c r="J53" s="250"/>
      <c r="K53" s="250"/>
      <c r="L53" s="250"/>
      <c r="M53" s="252"/>
      <c r="N53" s="252"/>
      <c r="O53" s="252"/>
      <c r="P53" s="252"/>
      <c r="Q53" s="252"/>
      <c r="R53" s="252"/>
      <c r="S53" s="311">
        <f>IF(AND(DAY(S45)&gt;=22,DAY(S45)&lt;=28,S46="土"),1,0)</f>
        <v>0</v>
      </c>
      <c r="T53" s="252"/>
      <c r="U53" s="250"/>
      <c r="V53" s="250"/>
      <c r="Y53" s="252"/>
      <c r="Z53" s="252"/>
      <c r="AA53" s="252"/>
      <c r="AB53" s="252"/>
      <c r="AC53" s="252"/>
      <c r="AD53" s="252"/>
      <c r="AE53" s="311" t="e">
        <f>IF(AND(DAY(AE45)&gt;=22,DAY(AE45)&lt;=28,AE46="土"),1,0)</f>
        <v>#VALUE!</v>
      </c>
      <c r="AF53" s="252"/>
      <c r="AG53" s="250"/>
      <c r="AH53" s="250"/>
      <c r="AJ53" s="252"/>
      <c r="AK53" s="252"/>
      <c r="AL53" s="252"/>
      <c r="AM53" s="252"/>
      <c r="AN53" s="252"/>
      <c r="AO53" s="252"/>
      <c r="AP53" s="311" t="e">
        <f>IF(AND(DAY(AP45)&gt;=22,DAY(AP45)&lt;=28,AP46="土"),1,0)</f>
        <v>#VALUE!</v>
      </c>
      <c r="AQ53" s="252"/>
      <c r="AR53" s="250"/>
      <c r="AS53" s="250"/>
      <c r="AV53" s="252"/>
      <c r="AW53" s="252"/>
      <c r="AX53" s="252"/>
      <c r="AY53" s="252"/>
      <c r="AZ53" s="252"/>
      <c r="BA53" s="252"/>
      <c r="BB53" s="311" t="e">
        <f>IF(AND(DAY(BB45)&gt;=22,DAY(BB45)&lt;=28,BB46="土"),1,0)</f>
        <v>#VALUE!</v>
      </c>
      <c r="BC53" s="252"/>
      <c r="BD53" s="250"/>
      <c r="BE53" s="250"/>
      <c r="BG53" s="252"/>
      <c r="BH53" s="252"/>
      <c r="BI53" s="252"/>
      <c r="BJ53" s="252"/>
      <c r="BK53" s="252"/>
      <c r="BL53" s="252"/>
      <c r="BM53" s="311" t="e">
        <f>IF(AND(DAY(BM45)&gt;=22,DAY(BM45)&lt;=28,BM46="土"),1,0)</f>
        <v>#VALUE!</v>
      </c>
      <c r="BN53" s="252"/>
      <c r="BO53" s="250"/>
      <c r="BP53" s="250"/>
      <c r="BU53" s="253">
        <f t="shared" si="12"/>
        <v>0</v>
      </c>
      <c r="BV53" s="253" t="str">
        <f t="shared" si="11"/>
        <v>NG</v>
      </c>
    </row>
    <row r="54" spans="1:74" ht="14.25" hidden="1" customHeight="1" x14ac:dyDescent="0.15">
      <c r="A54" s="250"/>
      <c r="B54" s="252"/>
      <c r="C54" s="252"/>
      <c r="D54" s="252"/>
      <c r="E54" s="252"/>
      <c r="F54" s="252"/>
      <c r="G54" s="252"/>
      <c r="H54" s="311">
        <f>IF(AND(DAY(H45)&gt;=22,DAY(H45)&lt;=28,H46="土",OR(H51="休",H51="雨")),1,0)</f>
        <v>0</v>
      </c>
      <c r="I54" s="252"/>
      <c r="J54" s="250"/>
      <c r="K54" s="250"/>
      <c r="L54" s="250"/>
      <c r="M54" s="252"/>
      <c r="N54" s="252"/>
      <c r="O54" s="252"/>
      <c r="P54" s="252"/>
      <c r="Q54" s="252"/>
      <c r="R54" s="252"/>
      <c r="S54" s="311">
        <f>IF(AND(DAY(S45)&gt;=22,DAY(S45)&lt;=28,S46="土",OR(S51="休",S51="雨")),1,0)</f>
        <v>0</v>
      </c>
      <c r="T54" s="252"/>
      <c r="U54" s="250"/>
      <c r="V54" s="250"/>
      <c r="Y54" s="252"/>
      <c r="Z54" s="252"/>
      <c r="AA54" s="252"/>
      <c r="AB54" s="252"/>
      <c r="AC54" s="252"/>
      <c r="AD54" s="252"/>
      <c r="AE54" s="311" t="e">
        <f>IF(AND(DAY(AE45)&gt;=22,DAY(AE45)&lt;=28,AE46="土",OR(AE51="休",AE51="雨")),1,0)</f>
        <v>#VALUE!</v>
      </c>
      <c r="AF54" s="252"/>
      <c r="AG54" s="250"/>
      <c r="AH54" s="250"/>
      <c r="AJ54" s="252"/>
      <c r="AK54" s="252"/>
      <c r="AL54" s="252"/>
      <c r="AM54" s="252"/>
      <c r="AN54" s="252"/>
      <c r="AO54" s="252"/>
      <c r="AP54" s="311" t="e">
        <f>IF(AND(DAY(AP45)&gt;=22,DAY(AP45)&lt;=28,AP46="土",OR(AP51="休",AP51="雨")),1,0)</f>
        <v>#VALUE!</v>
      </c>
      <c r="AQ54" s="252"/>
      <c r="AR54" s="250"/>
      <c r="AS54" s="250"/>
      <c r="AV54" s="252"/>
      <c r="AW54" s="252"/>
      <c r="AX54" s="252"/>
      <c r="AY54" s="252"/>
      <c r="AZ54" s="252"/>
      <c r="BA54" s="252"/>
      <c r="BB54" s="311" t="e">
        <f>IF(AND(DAY(BB45)&gt;=22,DAY(BB45)&lt;=28,BB46="土",OR(BB51="休",BB51="雨")),1,0)</f>
        <v>#VALUE!</v>
      </c>
      <c r="BC54" s="252"/>
      <c r="BD54" s="250"/>
      <c r="BE54" s="250"/>
      <c r="BG54" s="252"/>
      <c r="BH54" s="252"/>
      <c r="BI54" s="252"/>
      <c r="BJ54" s="252"/>
      <c r="BK54" s="252"/>
      <c r="BL54" s="252"/>
      <c r="BM54" s="311" t="e">
        <f>IF(AND(DAY(BM45)&gt;=22,DAY(BM45)&lt;=28,BM46="土",OR(BM51="休",BM51="雨")),1,0)</f>
        <v>#VALUE!</v>
      </c>
      <c r="BN54" s="252"/>
      <c r="BO54" s="250"/>
      <c r="BP54" s="250"/>
      <c r="BU54" s="253">
        <f t="shared" si="12"/>
        <v>0</v>
      </c>
      <c r="BV54" s="253" t="str">
        <f t="shared" si="11"/>
        <v>OK</v>
      </c>
    </row>
    <row r="55" spans="1:74" ht="14.25" hidden="1" customHeight="1" x14ac:dyDescent="0.15">
      <c r="A55" s="250"/>
      <c r="B55" s="252"/>
      <c r="C55" s="252"/>
      <c r="D55" s="252"/>
      <c r="E55" s="252"/>
      <c r="F55" s="252"/>
      <c r="G55" s="252"/>
      <c r="H55" s="311">
        <f>IF(AND(DAY(H45)&gt;=8,DAY(H45)&lt;=14,H46="土"),1,0)</f>
        <v>0</v>
      </c>
      <c r="I55" s="252"/>
      <c r="J55" s="250"/>
      <c r="K55" s="250"/>
      <c r="L55" s="250"/>
      <c r="M55" s="252"/>
      <c r="N55" s="252"/>
      <c r="O55" s="252"/>
      <c r="P55" s="252"/>
      <c r="Q55" s="252"/>
      <c r="R55" s="252"/>
      <c r="S55" s="311">
        <f>IF(AND(DAY(S45)&gt;=8,DAY(S45)&lt;=14,S46="土"),1,0)</f>
        <v>1</v>
      </c>
      <c r="T55" s="252"/>
      <c r="U55" s="250"/>
      <c r="V55" s="250"/>
      <c r="Y55" s="252"/>
      <c r="Z55" s="252"/>
      <c r="AA55" s="252"/>
      <c r="AB55" s="252"/>
      <c r="AC55" s="252"/>
      <c r="AD55" s="252"/>
      <c r="AE55" s="311" t="e">
        <f>IF(AND(DAY(AE45)&gt;=8,DAY(AE45)&lt;=14,AE46="土"),1,0)</f>
        <v>#VALUE!</v>
      </c>
      <c r="AF55" s="252"/>
      <c r="AG55" s="250"/>
      <c r="AH55" s="250"/>
      <c r="AJ55" s="252"/>
      <c r="AK55" s="252"/>
      <c r="AL55" s="252"/>
      <c r="AM55" s="252"/>
      <c r="AN55" s="252"/>
      <c r="AO55" s="252"/>
      <c r="AP55" s="311" t="e">
        <f>IF(AND(DAY(AP45)&gt;=8,DAY(AP45)&lt;=14,AP46="土"),1,0)</f>
        <v>#VALUE!</v>
      </c>
      <c r="AQ55" s="252"/>
      <c r="AR55" s="250"/>
      <c r="AS55" s="250"/>
      <c r="AV55" s="252"/>
      <c r="AW55" s="252"/>
      <c r="AX55" s="252"/>
      <c r="AY55" s="252"/>
      <c r="AZ55" s="252"/>
      <c r="BA55" s="252"/>
      <c r="BB55" s="311" t="e">
        <f>IF(AND(DAY(BB45)&gt;=8,DAY(BB45)&lt;=14,BB46="土"),1,0)</f>
        <v>#VALUE!</v>
      </c>
      <c r="BC55" s="252"/>
      <c r="BD55" s="250"/>
      <c r="BE55" s="250"/>
      <c r="BG55" s="252"/>
      <c r="BH55" s="252"/>
      <c r="BI55" s="252"/>
      <c r="BJ55" s="252"/>
      <c r="BK55" s="252"/>
      <c r="BL55" s="252"/>
      <c r="BM55" s="311" t="e">
        <f>IF(AND(DAY(BM45)&gt;=8,DAY(BM45)&lt;=14,BM46="土"),1,0)</f>
        <v>#VALUE!</v>
      </c>
      <c r="BN55" s="252"/>
      <c r="BO55" s="250"/>
      <c r="BP55" s="250"/>
      <c r="BU55" s="253">
        <f t="shared" si="12"/>
        <v>1</v>
      </c>
      <c r="BV55" s="253" t="str">
        <f t="shared" si="11"/>
        <v>OK</v>
      </c>
    </row>
    <row r="56" spans="1:74" ht="14.25" hidden="1" customHeight="1" x14ac:dyDescent="0.15">
      <c r="A56" s="250"/>
      <c r="B56" s="252"/>
      <c r="C56" s="252"/>
      <c r="D56" s="252"/>
      <c r="E56" s="252"/>
      <c r="F56" s="252"/>
      <c r="G56" s="252"/>
      <c r="H56" s="311">
        <f>IF(AND(DAY(H45)&gt;=8,DAY(H45)&lt;=14,H46="土",OR(H51="休",H51="雨")),1,0)</f>
        <v>0</v>
      </c>
      <c r="I56" s="252"/>
      <c r="J56" s="250"/>
      <c r="K56" s="250"/>
      <c r="L56" s="250"/>
      <c r="M56" s="252"/>
      <c r="N56" s="252"/>
      <c r="O56" s="252"/>
      <c r="P56" s="252"/>
      <c r="Q56" s="252"/>
      <c r="R56" s="252"/>
      <c r="S56" s="311">
        <f>IF(AND(DAY(S45)&gt;=8,DAY(S45)&lt;=14,S46="土",OR(S51="休",S51="雨")),1,0)</f>
        <v>0</v>
      </c>
      <c r="T56" s="252"/>
      <c r="U56" s="250"/>
      <c r="V56" s="250"/>
      <c r="Y56" s="252"/>
      <c r="Z56" s="252"/>
      <c r="AA56" s="252"/>
      <c r="AB56" s="252"/>
      <c r="AC56" s="252"/>
      <c r="AD56" s="252"/>
      <c r="AE56" s="311" t="e">
        <f>IF(AND(DAY(AE45)&gt;=8,DAY(AE45)&lt;=14,AE46="土",OR(AE51="休",AE51="雨")),1,0)</f>
        <v>#VALUE!</v>
      </c>
      <c r="AF56" s="252"/>
      <c r="AG56" s="250"/>
      <c r="AH56" s="250"/>
      <c r="AJ56" s="252"/>
      <c r="AK56" s="252"/>
      <c r="AL56" s="252"/>
      <c r="AM56" s="252"/>
      <c r="AN56" s="252"/>
      <c r="AO56" s="252"/>
      <c r="AP56" s="311" t="e">
        <f>IF(AND(DAY(AP45)&gt;=8,DAY(AP45)&lt;=14,AP46="土",OR(AP51="休",AP51="雨")),1,0)</f>
        <v>#VALUE!</v>
      </c>
      <c r="AQ56" s="252"/>
      <c r="AR56" s="250"/>
      <c r="AS56" s="250"/>
      <c r="AV56" s="252"/>
      <c r="AW56" s="252"/>
      <c r="AX56" s="252"/>
      <c r="AY56" s="252"/>
      <c r="AZ56" s="252"/>
      <c r="BA56" s="252"/>
      <c r="BB56" s="311" t="e">
        <f>IF(AND(DAY(BB45)&gt;=8,DAY(BB45)&lt;=14,BB46="土",OR(BB51="休",BB51="雨")),1,0)</f>
        <v>#VALUE!</v>
      </c>
      <c r="BC56" s="252"/>
      <c r="BD56" s="250"/>
      <c r="BE56" s="250"/>
      <c r="BG56" s="252"/>
      <c r="BH56" s="252"/>
      <c r="BI56" s="252"/>
      <c r="BJ56" s="252"/>
      <c r="BK56" s="252"/>
      <c r="BL56" s="252"/>
      <c r="BM56" s="311" t="e">
        <f>IF(AND(DAY(BM45)&gt;=8,DAY(BM45)&lt;=14,BM46="土",OR(BM51="休",BM51="雨")),1,0)</f>
        <v>#VALUE!</v>
      </c>
      <c r="BN56" s="252"/>
      <c r="BO56" s="250"/>
      <c r="BP56" s="250"/>
      <c r="BU56" s="253">
        <f t="shared" si="12"/>
        <v>0</v>
      </c>
      <c r="BV56" s="253" t="str">
        <f t="shared" si="11"/>
        <v>OK</v>
      </c>
    </row>
    <row r="57" spans="1:74" ht="14.25" customHeight="1" x14ac:dyDescent="0.15">
      <c r="A57" s="250"/>
      <c r="B57" s="252"/>
      <c r="C57" s="252"/>
      <c r="D57" s="252"/>
      <c r="E57" s="252"/>
      <c r="F57" s="252"/>
      <c r="G57" s="252"/>
      <c r="H57" s="252"/>
      <c r="I57" s="252"/>
      <c r="J57" s="250"/>
      <c r="K57" s="250"/>
      <c r="L57" s="250"/>
      <c r="M57" s="252"/>
      <c r="N57" s="252"/>
      <c r="O57" s="252"/>
      <c r="P57" s="252"/>
      <c r="Q57" s="252"/>
      <c r="R57" s="252"/>
      <c r="S57" s="252"/>
      <c r="T57" s="252"/>
      <c r="U57" s="250"/>
      <c r="V57" s="250"/>
      <c r="Y57" s="252"/>
      <c r="Z57" s="252"/>
      <c r="AA57" s="252"/>
      <c r="AB57" s="252"/>
      <c r="AC57" s="252"/>
      <c r="AD57" s="252"/>
      <c r="AE57" s="252"/>
      <c r="AF57" s="252"/>
      <c r="AG57" s="250"/>
      <c r="AH57" s="250"/>
      <c r="AJ57" s="252"/>
      <c r="AK57" s="252"/>
      <c r="AL57" s="252"/>
      <c r="AM57" s="252"/>
      <c r="AN57" s="252"/>
      <c r="AO57" s="252"/>
      <c r="AP57" s="252"/>
      <c r="AQ57" s="252"/>
      <c r="AR57" s="250"/>
      <c r="AS57" s="250"/>
      <c r="AV57" s="252"/>
      <c r="AW57" s="252"/>
      <c r="AX57" s="252"/>
      <c r="AY57" s="252"/>
      <c r="AZ57" s="252"/>
      <c r="BA57" s="252"/>
      <c r="BB57" s="252"/>
      <c r="BC57" s="252"/>
      <c r="BD57" s="250"/>
      <c r="BE57" s="250"/>
      <c r="BG57" s="252"/>
      <c r="BH57" s="252"/>
      <c r="BI57" s="252"/>
      <c r="BJ57" s="252"/>
      <c r="BK57" s="252"/>
      <c r="BL57" s="252"/>
      <c r="BM57" s="252"/>
      <c r="BN57" s="252"/>
      <c r="BO57" s="250"/>
      <c r="BP57" s="250"/>
    </row>
    <row r="58" spans="1:74" ht="14.25" customHeight="1" x14ac:dyDescent="0.15">
      <c r="A58" s="250"/>
      <c r="B58" s="250"/>
      <c r="C58" s="250"/>
      <c r="D58" s="250"/>
      <c r="E58" s="250"/>
      <c r="F58" s="250"/>
      <c r="G58" s="250"/>
      <c r="H58" s="250"/>
      <c r="I58" s="250"/>
      <c r="J58" s="250"/>
      <c r="K58" s="250"/>
      <c r="L58" s="250"/>
      <c r="M58" s="250"/>
      <c r="N58" s="250"/>
      <c r="O58" s="250"/>
      <c r="P58" s="250"/>
      <c r="Q58" s="250"/>
      <c r="R58" s="250"/>
      <c r="S58" s="250"/>
      <c r="T58" s="250"/>
      <c r="U58" s="250"/>
      <c r="V58" s="250"/>
    </row>
    <row r="59" spans="1:74" ht="14.25" hidden="1" customHeight="1" x14ac:dyDescent="0.15">
      <c r="A59" s="250"/>
      <c r="B59" s="250"/>
      <c r="C59" s="266">
        <f>YEAR(I43+1)</f>
        <v>2025</v>
      </c>
      <c r="D59" s="266">
        <f>MONTH(I43+1)</f>
        <v>10</v>
      </c>
      <c r="E59" s="266">
        <f>DAY(I43+1)</f>
        <v>20</v>
      </c>
      <c r="F59" s="266"/>
      <c r="G59" s="266"/>
      <c r="H59" s="266"/>
      <c r="I59" s="266"/>
      <c r="J59" s="250"/>
      <c r="K59" s="250"/>
      <c r="L59" s="250"/>
      <c r="M59" s="250"/>
      <c r="N59" s="266">
        <f>YEAR(T43+1)</f>
        <v>2025</v>
      </c>
      <c r="O59" s="266">
        <f>MONTH(T43+1)</f>
        <v>12</v>
      </c>
      <c r="P59" s="266">
        <f>DAY(T43+1)</f>
        <v>15</v>
      </c>
      <c r="Q59" s="266"/>
      <c r="R59" s="266"/>
      <c r="S59" s="266"/>
      <c r="T59" s="266"/>
      <c r="U59" s="250"/>
      <c r="V59" s="250"/>
      <c r="Y59" s="250"/>
      <c r="Z59" s="266">
        <f>YEAR(AF43+1)</f>
        <v>2026</v>
      </c>
      <c r="AA59" s="266">
        <f>MONTH(AF43+1)</f>
        <v>2</v>
      </c>
      <c r="AB59" s="266">
        <f>DAY(AF43+1)</f>
        <v>9</v>
      </c>
      <c r="AC59" s="266"/>
      <c r="AD59" s="266"/>
      <c r="AE59" s="266"/>
      <c r="AF59" s="266"/>
      <c r="AG59" s="250"/>
      <c r="AH59" s="250"/>
      <c r="AJ59" s="250"/>
      <c r="AK59" s="266">
        <f>YEAR(AQ43+1)</f>
        <v>2026</v>
      </c>
      <c r="AL59" s="266">
        <f>MONTH(AQ43+1)</f>
        <v>4</v>
      </c>
      <c r="AM59" s="266">
        <f>DAY(AQ43+1)</f>
        <v>6</v>
      </c>
      <c r="AN59" s="266"/>
      <c r="AO59" s="266"/>
      <c r="AP59" s="266"/>
      <c r="AQ59" s="266"/>
      <c r="AR59" s="250"/>
      <c r="AS59" s="250"/>
      <c r="AV59" s="250"/>
      <c r="AW59" s="266">
        <f>YEAR(BC43+1)</f>
        <v>2026</v>
      </c>
      <c r="AX59" s="266">
        <f>MONTH(BC43+1)</f>
        <v>6</v>
      </c>
      <c r="AY59" s="266">
        <f>DAY(BC43+1)</f>
        <v>1</v>
      </c>
      <c r="AZ59" s="266"/>
      <c r="BA59" s="266"/>
      <c r="BB59" s="266"/>
      <c r="BC59" s="266"/>
      <c r="BD59" s="250"/>
      <c r="BE59" s="250"/>
      <c r="BG59" s="250"/>
      <c r="BH59" s="266">
        <f>YEAR(BN43+1)</f>
        <v>2026</v>
      </c>
      <c r="BI59" s="266">
        <f>MONTH(BN43+1)</f>
        <v>7</v>
      </c>
      <c r="BJ59" s="266">
        <f>DAY(BN43+1)</f>
        <v>27</v>
      </c>
      <c r="BK59" s="266"/>
      <c r="BL59" s="266"/>
      <c r="BM59" s="266"/>
      <c r="BN59" s="266"/>
      <c r="BO59" s="250"/>
      <c r="BP59" s="250"/>
    </row>
    <row r="60" spans="1:74" ht="14.25" hidden="1" customHeight="1" x14ac:dyDescent="0.15">
      <c r="A60" s="250"/>
      <c r="B60" s="250"/>
      <c r="C60" s="267">
        <f>I43+1</f>
        <v>45950</v>
      </c>
      <c r="D60" s="267">
        <f>C60+1</f>
        <v>45951</v>
      </c>
      <c r="E60" s="267">
        <f t="shared" ref="E60:I60" si="37">D60+1</f>
        <v>45952</v>
      </c>
      <c r="F60" s="267">
        <f t="shared" si="37"/>
        <v>45953</v>
      </c>
      <c r="G60" s="267">
        <f t="shared" si="37"/>
        <v>45954</v>
      </c>
      <c r="H60" s="267">
        <f t="shared" si="37"/>
        <v>45955</v>
      </c>
      <c r="I60" s="267">
        <f t="shared" si="37"/>
        <v>45956</v>
      </c>
      <c r="J60" s="250"/>
      <c r="K60" s="250"/>
      <c r="L60" s="250"/>
      <c r="M60" s="250"/>
      <c r="N60" s="267">
        <f>T43+1</f>
        <v>46006</v>
      </c>
      <c r="O60" s="267">
        <f t="shared" ref="O60:T60" si="38">N60+1</f>
        <v>46007</v>
      </c>
      <c r="P60" s="267">
        <f t="shared" si="38"/>
        <v>46008</v>
      </c>
      <c r="Q60" s="267">
        <f t="shared" si="38"/>
        <v>46009</v>
      </c>
      <c r="R60" s="267">
        <f t="shared" si="38"/>
        <v>46010</v>
      </c>
      <c r="S60" s="267">
        <f t="shared" si="38"/>
        <v>46011</v>
      </c>
      <c r="T60" s="267">
        <f t="shared" si="38"/>
        <v>46012</v>
      </c>
      <c r="U60" s="250"/>
      <c r="V60" s="250"/>
      <c r="Y60" s="250"/>
      <c r="Z60" s="267">
        <f>AF43+1</f>
        <v>46062</v>
      </c>
      <c r="AA60" s="267">
        <f t="shared" ref="AA60:AF60" si="39">Z60+1</f>
        <v>46063</v>
      </c>
      <c r="AB60" s="267">
        <f t="shared" si="39"/>
        <v>46064</v>
      </c>
      <c r="AC60" s="267">
        <f t="shared" si="39"/>
        <v>46065</v>
      </c>
      <c r="AD60" s="267">
        <f t="shared" si="39"/>
        <v>46066</v>
      </c>
      <c r="AE60" s="267">
        <f t="shared" si="39"/>
        <v>46067</v>
      </c>
      <c r="AF60" s="267">
        <f t="shared" si="39"/>
        <v>46068</v>
      </c>
      <c r="AG60" s="250"/>
      <c r="AH60" s="250"/>
      <c r="AJ60" s="250"/>
      <c r="AK60" s="267">
        <f>AQ43+1</f>
        <v>46118</v>
      </c>
      <c r="AL60" s="267">
        <f t="shared" ref="AL60:AQ60" si="40">AK60+1</f>
        <v>46119</v>
      </c>
      <c r="AM60" s="267">
        <f t="shared" si="40"/>
        <v>46120</v>
      </c>
      <c r="AN60" s="267">
        <f t="shared" si="40"/>
        <v>46121</v>
      </c>
      <c r="AO60" s="267">
        <f t="shared" si="40"/>
        <v>46122</v>
      </c>
      <c r="AP60" s="267">
        <f t="shared" si="40"/>
        <v>46123</v>
      </c>
      <c r="AQ60" s="267">
        <f t="shared" si="40"/>
        <v>46124</v>
      </c>
      <c r="AR60" s="250"/>
      <c r="AS60" s="250"/>
      <c r="AV60" s="250"/>
      <c r="AW60" s="267">
        <f>BC43+1</f>
        <v>46174</v>
      </c>
      <c r="AX60" s="267">
        <f t="shared" ref="AX60:BC60" si="41">AW60+1</f>
        <v>46175</v>
      </c>
      <c r="AY60" s="267">
        <f t="shared" si="41"/>
        <v>46176</v>
      </c>
      <c r="AZ60" s="267">
        <f t="shared" si="41"/>
        <v>46177</v>
      </c>
      <c r="BA60" s="267">
        <f t="shared" si="41"/>
        <v>46178</v>
      </c>
      <c r="BB60" s="267">
        <f t="shared" si="41"/>
        <v>46179</v>
      </c>
      <c r="BC60" s="267">
        <f t="shared" si="41"/>
        <v>46180</v>
      </c>
      <c r="BD60" s="250"/>
      <c r="BE60" s="250"/>
      <c r="BG60" s="250"/>
      <c r="BH60" s="267">
        <f>BN43+1</f>
        <v>46230</v>
      </c>
      <c r="BI60" s="267">
        <f t="shared" ref="BI60:BN60" si="42">BH60+1</f>
        <v>46231</v>
      </c>
      <c r="BJ60" s="267">
        <f t="shared" si="42"/>
        <v>46232</v>
      </c>
      <c r="BK60" s="267">
        <f t="shared" si="42"/>
        <v>46233</v>
      </c>
      <c r="BL60" s="267">
        <f t="shared" si="42"/>
        <v>46234</v>
      </c>
      <c r="BM60" s="267">
        <f t="shared" si="42"/>
        <v>46235</v>
      </c>
      <c r="BN60" s="267">
        <f t="shared" si="42"/>
        <v>46236</v>
      </c>
      <c r="BO60" s="250"/>
      <c r="BP60" s="250"/>
    </row>
    <row r="61" spans="1:74" ht="14.25" customHeight="1" x14ac:dyDescent="0.15">
      <c r="A61" s="250"/>
      <c r="B61" s="268" t="s">
        <v>141</v>
      </c>
      <c r="C61" s="270">
        <f>DATE($C59,$D59,1)</f>
        <v>45931</v>
      </c>
      <c r="D61" s="271"/>
      <c r="E61" s="271"/>
      <c r="F61" s="271"/>
      <c r="G61" s="271"/>
      <c r="H61" s="271"/>
      <c r="I61" s="271"/>
      <c r="J61" s="271"/>
      <c r="K61" s="319"/>
      <c r="L61" s="250"/>
      <c r="M61" s="268" t="s">
        <v>141</v>
      </c>
      <c r="N61" s="270">
        <f>DATE($N59,$O59,1)</f>
        <v>45992</v>
      </c>
      <c r="O61" s="271"/>
      <c r="P61" s="271"/>
      <c r="Q61" s="271"/>
      <c r="R61" s="271"/>
      <c r="S61" s="271"/>
      <c r="T61" s="271"/>
      <c r="U61" s="271"/>
      <c r="V61" s="319"/>
      <c r="Y61" s="268" t="s">
        <v>141</v>
      </c>
      <c r="Z61" s="270">
        <f>DATE($N59,$O59,1)</f>
        <v>45992</v>
      </c>
      <c r="AA61" s="271"/>
      <c r="AB61" s="271"/>
      <c r="AC61" s="271"/>
      <c r="AD61" s="271"/>
      <c r="AE61" s="271"/>
      <c r="AF61" s="271"/>
      <c r="AG61" s="271"/>
      <c r="AH61" s="319"/>
      <c r="AJ61" s="268" t="s">
        <v>141</v>
      </c>
      <c r="AK61" s="270">
        <f>DATE($AK59,$AL59,1)</f>
        <v>46113</v>
      </c>
      <c r="AL61" s="271"/>
      <c r="AM61" s="271"/>
      <c r="AN61" s="271"/>
      <c r="AO61" s="271"/>
      <c r="AP61" s="271"/>
      <c r="AQ61" s="271"/>
      <c r="AR61" s="271"/>
      <c r="AS61" s="319"/>
      <c r="AV61" s="268" t="s">
        <v>141</v>
      </c>
      <c r="AW61" s="270">
        <f>DATE($AW59,$AX59,1)</f>
        <v>46174</v>
      </c>
      <c r="AX61" s="271"/>
      <c r="AY61" s="271"/>
      <c r="AZ61" s="271"/>
      <c r="BA61" s="271"/>
      <c r="BB61" s="271"/>
      <c r="BC61" s="271"/>
      <c r="BD61" s="271"/>
      <c r="BE61" s="319"/>
      <c r="BG61" s="268" t="s">
        <v>141</v>
      </c>
      <c r="BH61" s="270">
        <f>DATE($BH59,$BI59,1)</f>
        <v>46204</v>
      </c>
      <c r="BI61" s="271"/>
      <c r="BJ61" s="271"/>
      <c r="BK61" s="271"/>
      <c r="BL61" s="271"/>
      <c r="BM61" s="271"/>
      <c r="BN61" s="271"/>
      <c r="BO61" s="271"/>
      <c r="BP61" s="319"/>
    </row>
    <row r="62" spans="1:74" ht="14.25" customHeight="1" x14ac:dyDescent="0.15">
      <c r="A62" s="250"/>
      <c r="B62" s="272" t="s">
        <v>222</v>
      </c>
      <c r="C62" s="273">
        <f>IF(I43&lt;$G$5,I45+1,"")</f>
        <v>45950</v>
      </c>
      <c r="D62" s="274">
        <f t="shared" ref="D62:I62" si="43">IF(C60&lt;$G$5,C62+1,"")</f>
        <v>45951</v>
      </c>
      <c r="E62" s="274">
        <f t="shared" si="43"/>
        <v>45952</v>
      </c>
      <c r="F62" s="274">
        <f t="shared" si="43"/>
        <v>45953</v>
      </c>
      <c r="G62" s="274">
        <f t="shared" si="43"/>
        <v>45954</v>
      </c>
      <c r="H62" s="274">
        <f t="shared" si="43"/>
        <v>45955</v>
      </c>
      <c r="I62" s="274">
        <f t="shared" si="43"/>
        <v>45956</v>
      </c>
      <c r="J62" s="320" t="s">
        <v>177</v>
      </c>
      <c r="K62" s="321">
        <f>COUNTIFS(C63:I63,"土",C64:I64,"")+COUNTIFS(C63:I63,"日",C64:I64,"")</f>
        <v>2</v>
      </c>
      <c r="L62" s="250"/>
      <c r="M62" s="272" t="s">
        <v>222</v>
      </c>
      <c r="N62" s="273">
        <f>IF(T43&lt;$G$5,T45+1,"")</f>
        <v>46006</v>
      </c>
      <c r="O62" s="274">
        <f t="shared" ref="O62:T62" si="44">IF(N60&lt;$G$5,N62+1,"")</f>
        <v>46007</v>
      </c>
      <c r="P62" s="274">
        <f t="shared" si="44"/>
        <v>46008</v>
      </c>
      <c r="Q62" s="274">
        <f t="shared" si="44"/>
        <v>46009</v>
      </c>
      <c r="R62" s="274">
        <f t="shared" si="44"/>
        <v>46010</v>
      </c>
      <c r="S62" s="274">
        <f t="shared" si="44"/>
        <v>46011</v>
      </c>
      <c r="T62" s="274">
        <f t="shared" si="44"/>
        <v>46012</v>
      </c>
      <c r="U62" s="320" t="s">
        <v>177</v>
      </c>
      <c r="V62" s="321">
        <f>COUNTIFS(N63:T63,"土",N64:T64,"")+COUNTIFS(N63:T63,"日",N64:T64,"")</f>
        <v>2</v>
      </c>
      <c r="Y62" s="272" t="s">
        <v>222</v>
      </c>
      <c r="Z62" s="273" t="str">
        <f>IF(AF43&lt;$G$5,AF45+1,"")</f>
        <v/>
      </c>
      <c r="AA62" s="274" t="str">
        <f t="shared" ref="AA62:AF62" si="45">IF(Z60&lt;$G$5,Z62+1,"")</f>
        <v/>
      </c>
      <c r="AB62" s="274" t="str">
        <f t="shared" si="45"/>
        <v/>
      </c>
      <c r="AC62" s="274" t="str">
        <f t="shared" si="45"/>
        <v/>
      </c>
      <c r="AD62" s="274" t="str">
        <f t="shared" si="45"/>
        <v/>
      </c>
      <c r="AE62" s="274" t="str">
        <f t="shared" si="45"/>
        <v/>
      </c>
      <c r="AF62" s="274" t="str">
        <f t="shared" si="45"/>
        <v/>
      </c>
      <c r="AG62" s="320" t="s">
        <v>177</v>
      </c>
      <c r="AH62" s="321">
        <f>COUNTIFS(Z63:AF63,"土",Z64:AF64,"")+COUNTIFS(Z63:AF63,"日",Z64:AF64,"")</f>
        <v>0</v>
      </c>
      <c r="AJ62" s="272" t="s">
        <v>222</v>
      </c>
      <c r="AK62" s="273" t="str">
        <f>IF(AQ43&lt;$G$5,AQ45+1,"")</f>
        <v/>
      </c>
      <c r="AL62" s="274" t="str">
        <f t="shared" ref="AL62:AQ62" si="46">IF(AK60&lt;$G$5,AK62+1,"")</f>
        <v/>
      </c>
      <c r="AM62" s="274" t="str">
        <f t="shared" si="46"/>
        <v/>
      </c>
      <c r="AN62" s="274" t="str">
        <f t="shared" si="46"/>
        <v/>
      </c>
      <c r="AO62" s="274" t="str">
        <f t="shared" si="46"/>
        <v/>
      </c>
      <c r="AP62" s="274" t="str">
        <f t="shared" si="46"/>
        <v/>
      </c>
      <c r="AQ62" s="274" t="str">
        <f t="shared" si="46"/>
        <v/>
      </c>
      <c r="AR62" s="320" t="s">
        <v>177</v>
      </c>
      <c r="AS62" s="321">
        <f>COUNTIFS(AK63:AQ63,"土",AK64:AQ64,"")+COUNTIFS(AK63:AQ63,"日",AK64:AQ64,"")</f>
        <v>0</v>
      </c>
      <c r="AV62" s="272" t="s">
        <v>222</v>
      </c>
      <c r="AW62" s="273" t="str">
        <f>IF(BC43&lt;$G$5,BC45+1,"")</f>
        <v/>
      </c>
      <c r="AX62" s="274" t="str">
        <f t="shared" ref="AX62:BC62" si="47">IF(AW60&lt;$G$5,AW62+1,"")</f>
        <v/>
      </c>
      <c r="AY62" s="274" t="str">
        <f t="shared" si="47"/>
        <v/>
      </c>
      <c r="AZ62" s="274" t="str">
        <f t="shared" si="47"/>
        <v/>
      </c>
      <c r="BA62" s="274" t="str">
        <f t="shared" si="47"/>
        <v/>
      </c>
      <c r="BB62" s="274" t="str">
        <f t="shared" si="47"/>
        <v/>
      </c>
      <c r="BC62" s="274" t="str">
        <f t="shared" si="47"/>
        <v/>
      </c>
      <c r="BD62" s="320" t="s">
        <v>177</v>
      </c>
      <c r="BE62" s="321">
        <f>COUNTIFS(AW63:BC63,"土",AW64:BC64,"")+COUNTIFS(AW63:BC63,"日",AW64:BC64,"")</f>
        <v>0</v>
      </c>
      <c r="BG62" s="272" t="s">
        <v>222</v>
      </c>
      <c r="BH62" s="273" t="str">
        <f>IF(BN43&lt;$G$5,BN45+1,"")</f>
        <v/>
      </c>
      <c r="BI62" s="274" t="str">
        <f t="shared" ref="BI62:BN62" si="48">IF(BH60&lt;$G$5,BH62+1,"")</f>
        <v/>
      </c>
      <c r="BJ62" s="274" t="str">
        <f t="shared" si="48"/>
        <v/>
      </c>
      <c r="BK62" s="274" t="str">
        <f t="shared" si="48"/>
        <v/>
      </c>
      <c r="BL62" s="274" t="str">
        <f t="shared" si="48"/>
        <v/>
      </c>
      <c r="BM62" s="274" t="str">
        <f t="shared" si="48"/>
        <v/>
      </c>
      <c r="BN62" s="274" t="str">
        <f t="shared" si="48"/>
        <v/>
      </c>
      <c r="BO62" s="320" t="s">
        <v>177</v>
      </c>
      <c r="BP62" s="321">
        <f>COUNTIFS(BH63:BN63,"土",BH64:BN64,"")+COUNTIFS(BH63:BN63,"日",BH64:BN64,"")</f>
        <v>0</v>
      </c>
    </row>
    <row r="63" spans="1:74" ht="14.25" customHeight="1" x14ac:dyDescent="0.15">
      <c r="A63" s="250"/>
      <c r="B63" s="272" t="s">
        <v>65</v>
      </c>
      <c r="C63" s="279" t="str">
        <f>IF(C62="","","月")</f>
        <v>月</v>
      </c>
      <c r="D63" s="279" t="str">
        <f>IF(D62="","","火")</f>
        <v>火</v>
      </c>
      <c r="E63" s="279" t="str">
        <f>IF(E62="","","水")</f>
        <v>水</v>
      </c>
      <c r="F63" s="279" t="str">
        <f>IF(F62="","","木")</f>
        <v>木</v>
      </c>
      <c r="G63" s="279" t="str">
        <f>IF(G62="","","金")</f>
        <v>金</v>
      </c>
      <c r="H63" s="279" t="str">
        <f>IF(H62="","","土")</f>
        <v>土</v>
      </c>
      <c r="I63" s="279" t="str">
        <f>IF(I62="","","日")</f>
        <v>日</v>
      </c>
      <c r="J63" s="322" t="s">
        <v>234</v>
      </c>
      <c r="K63" s="323">
        <f>COUNTIF(C64:I64,"夏休")+COUNTIF(C64:I64,"冬休")+COUNTIF(C64:I64,"中止")+COUNTIF(C64:I64,"制作中")</f>
        <v>0</v>
      </c>
      <c r="L63" s="250"/>
      <c r="M63" s="272" t="s">
        <v>65</v>
      </c>
      <c r="N63" s="279" t="str">
        <f>IF(N62="","","月")</f>
        <v>月</v>
      </c>
      <c r="O63" s="279" t="str">
        <f>IF(O62="","","火")</f>
        <v>火</v>
      </c>
      <c r="P63" s="279" t="str">
        <f>IF(P62="","","水")</f>
        <v>水</v>
      </c>
      <c r="Q63" s="279" t="str">
        <f>IF(Q62="","","木")</f>
        <v>木</v>
      </c>
      <c r="R63" s="279" t="str">
        <f>IF(R62="","","金")</f>
        <v>金</v>
      </c>
      <c r="S63" s="279" t="str">
        <f>IF(S62="","","土")</f>
        <v>土</v>
      </c>
      <c r="T63" s="279" t="str">
        <f>IF(T62="","","日")</f>
        <v>日</v>
      </c>
      <c r="U63" s="322" t="s">
        <v>234</v>
      </c>
      <c r="V63" s="323">
        <f>COUNTIF(N64:T64,"夏休")+COUNTIF(N64:T64,"冬休")+COUNTIF(N64:T64,"中止")+COUNTIF(N64:T64,"制作中")</f>
        <v>0</v>
      </c>
      <c r="Y63" s="272" t="s">
        <v>65</v>
      </c>
      <c r="Z63" s="279" t="str">
        <f>IF(Z62="","","月")</f>
        <v/>
      </c>
      <c r="AA63" s="279" t="str">
        <f>IF(AA62="","","火")</f>
        <v/>
      </c>
      <c r="AB63" s="279" t="str">
        <f>IF(AB62="","","水")</f>
        <v/>
      </c>
      <c r="AC63" s="279" t="str">
        <f>IF(AC62="","","木")</f>
        <v/>
      </c>
      <c r="AD63" s="279" t="str">
        <f>IF(AD62="","","金")</f>
        <v/>
      </c>
      <c r="AE63" s="279" t="str">
        <f>IF(AE62="","","土")</f>
        <v/>
      </c>
      <c r="AF63" s="279" t="str">
        <f>IF(AF62="","","日")</f>
        <v/>
      </c>
      <c r="AG63" s="322" t="s">
        <v>234</v>
      </c>
      <c r="AH63" s="323">
        <f>COUNTIF(Z64:AF64,"夏休")+COUNTIF(Z64:AF64,"冬休")+COUNTIF(Z64:AF64,"中止")+COUNTIF(Z64:AF64,"制作中")</f>
        <v>0</v>
      </c>
      <c r="AJ63" s="272" t="s">
        <v>65</v>
      </c>
      <c r="AK63" s="279" t="str">
        <f>IF(AK62="","","月")</f>
        <v/>
      </c>
      <c r="AL63" s="279" t="str">
        <f>IF(AL62="","","火")</f>
        <v/>
      </c>
      <c r="AM63" s="279" t="str">
        <f>IF(AM62="","","水")</f>
        <v/>
      </c>
      <c r="AN63" s="279" t="str">
        <f>IF(AN62="","","木")</f>
        <v/>
      </c>
      <c r="AO63" s="279" t="str">
        <f>IF(AO62="","","金")</f>
        <v/>
      </c>
      <c r="AP63" s="279" t="str">
        <f>IF(AP62="","","土")</f>
        <v/>
      </c>
      <c r="AQ63" s="279" t="str">
        <f>IF(AQ62="","","日")</f>
        <v/>
      </c>
      <c r="AR63" s="322" t="s">
        <v>234</v>
      </c>
      <c r="AS63" s="323">
        <f>COUNTIF(AK64:AQ64,"夏休")+COUNTIF(AK64:AQ64,"冬休")+COUNTIF(AK64:AQ64,"中止")+COUNTIF(AK64:AQ64,"制作中")</f>
        <v>0</v>
      </c>
      <c r="AV63" s="272" t="s">
        <v>65</v>
      </c>
      <c r="AW63" s="279" t="str">
        <f>IF(AW62="","","月")</f>
        <v/>
      </c>
      <c r="AX63" s="279" t="str">
        <f>IF(AX62="","","火")</f>
        <v/>
      </c>
      <c r="AY63" s="279" t="str">
        <f>IF(AY62="","","水")</f>
        <v/>
      </c>
      <c r="AZ63" s="279" t="str">
        <f>IF(AZ62="","","木")</f>
        <v/>
      </c>
      <c r="BA63" s="279" t="str">
        <f>IF(BA62="","","金")</f>
        <v/>
      </c>
      <c r="BB63" s="279" t="str">
        <f>IF(BB62="","","土")</f>
        <v/>
      </c>
      <c r="BC63" s="279" t="str">
        <f>IF(BC62="","","日")</f>
        <v/>
      </c>
      <c r="BD63" s="322" t="s">
        <v>234</v>
      </c>
      <c r="BE63" s="323">
        <f>COUNTIF(AW64:BC64,"夏休")+COUNTIF(AW64:BC64,"冬休")+COUNTIF(AW64:BC64,"中止")+COUNTIF(AW64:BC64,"制作中")</f>
        <v>0</v>
      </c>
      <c r="BG63" s="272" t="s">
        <v>65</v>
      </c>
      <c r="BH63" s="279" t="str">
        <f>IF(BH62="","","月")</f>
        <v/>
      </c>
      <c r="BI63" s="279" t="str">
        <f>IF(BI62="","","火")</f>
        <v/>
      </c>
      <c r="BJ63" s="279" t="str">
        <f>IF(BJ62="","","水")</f>
        <v/>
      </c>
      <c r="BK63" s="279" t="str">
        <f>IF(BK62="","","木")</f>
        <v/>
      </c>
      <c r="BL63" s="279" t="str">
        <f>IF(BL62="","","金")</f>
        <v/>
      </c>
      <c r="BM63" s="279" t="str">
        <f>IF(BM62="","","土")</f>
        <v/>
      </c>
      <c r="BN63" s="279" t="str">
        <f>IF(BN62="","","日")</f>
        <v/>
      </c>
      <c r="BO63" s="322" t="s">
        <v>234</v>
      </c>
      <c r="BP63" s="323">
        <f>COUNTIF(BH64:BN64,"夏休")+COUNTIF(BH64:BN64,"冬休")+COUNTIF(BH64:BN64,"中止")+COUNTIF(BH64:BN64,"制作中")</f>
        <v>0</v>
      </c>
    </row>
    <row r="64" spans="1:74" ht="14.25" customHeight="1" x14ac:dyDescent="0.15">
      <c r="A64" s="250"/>
      <c r="B64" s="617" t="s">
        <v>234</v>
      </c>
      <c r="C64" s="618"/>
      <c r="D64" s="619"/>
      <c r="E64" s="619"/>
      <c r="F64" s="619"/>
      <c r="G64" s="619"/>
      <c r="H64" s="619"/>
      <c r="I64" s="621"/>
      <c r="J64" s="322" t="s">
        <v>66</v>
      </c>
      <c r="K64" s="323">
        <f>COUNT(C62:I62)-K63</f>
        <v>7</v>
      </c>
      <c r="L64" s="250"/>
      <c r="M64" s="617" t="s">
        <v>234</v>
      </c>
      <c r="N64" s="618"/>
      <c r="O64" s="619"/>
      <c r="P64" s="619"/>
      <c r="Q64" s="619"/>
      <c r="R64" s="619"/>
      <c r="S64" s="619"/>
      <c r="T64" s="621"/>
      <c r="U64" s="322" t="s">
        <v>66</v>
      </c>
      <c r="V64" s="323">
        <f>COUNT(N62:T62)-V63</f>
        <v>7</v>
      </c>
      <c r="Y64" s="617" t="s">
        <v>234</v>
      </c>
      <c r="Z64" s="618"/>
      <c r="AA64" s="619"/>
      <c r="AB64" s="619"/>
      <c r="AC64" s="619"/>
      <c r="AD64" s="619"/>
      <c r="AE64" s="619"/>
      <c r="AF64" s="621"/>
      <c r="AG64" s="322" t="s">
        <v>66</v>
      </c>
      <c r="AH64" s="323">
        <f>COUNT(Z62:AF62)-AH63</f>
        <v>0</v>
      </c>
      <c r="AJ64" s="617" t="s">
        <v>234</v>
      </c>
      <c r="AK64" s="618"/>
      <c r="AL64" s="619"/>
      <c r="AM64" s="619"/>
      <c r="AN64" s="619"/>
      <c r="AO64" s="619"/>
      <c r="AP64" s="619"/>
      <c r="AQ64" s="621"/>
      <c r="AR64" s="322" t="s">
        <v>66</v>
      </c>
      <c r="AS64" s="323">
        <f>COUNT(AK62:AQ62)-AS63</f>
        <v>0</v>
      </c>
      <c r="AV64" s="617" t="s">
        <v>234</v>
      </c>
      <c r="AW64" s="618"/>
      <c r="AX64" s="619"/>
      <c r="AY64" s="619"/>
      <c r="AZ64" s="619"/>
      <c r="BA64" s="619"/>
      <c r="BB64" s="619"/>
      <c r="BC64" s="621"/>
      <c r="BD64" s="322" t="s">
        <v>66</v>
      </c>
      <c r="BE64" s="323">
        <f>COUNT(AW62:BC62)-BE63</f>
        <v>0</v>
      </c>
      <c r="BG64" s="617" t="s">
        <v>234</v>
      </c>
      <c r="BH64" s="618"/>
      <c r="BI64" s="619"/>
      <c r="BJ64" s="619"/>
      <c r="BK64" s="619"/>
      <c r="BL64" s="619"/>
      <c r="BM64" s="619"/>
      <c r="BN64" s="621"/>
      <c r="BO64" s="322" t="s">
        <v>66</v>
      </c>
      <c r="BP64" s="323">
        <f>COUNT(BH62:BN62)-BP63</f>
        <v>0</v>
      </c>
    </row>
    <row r="65" spans="1:74" ht="14.25" customHeight="1" x14ac:dyDescent="0.15">
      <c r="A65" s="250"/>
      <c r="B65" s="617"/>
      <c r="C65" s="382"/>
      <c r="D65" s="372"/>
      <c r="E65" s="372"/>
      <c r="F65" s="372"/>
      <c r="G65" s="372"/>
      <c r="H65" s="372"/>
      <c r="I65" s="622"/>
      <c r="J65" s="322" t="s">
        <v>67</v>
      </c>
      <c r="K65" s="323">
        <f>COUNTIF(C66:I67,"休")</f>
        <v>0</v>
      </c>
      <c r="L65" s="250"/>
      <c r="M65" s="617"/>
      <c r="N65" s="382"/>
      <c r="O65" s="372"/>
      <c r="P65" s="372"/>
      <c r="Q65" s="372"/>
      <c r="R65" s="372"/>
      <c r="S65" s="372"/>
      <c r="T65" s="622"/>
      <c r="U65" s="322" t="s">
        <v>67</v>
      </c>
      <c r="V65" s="323">
        <f>COUNTIF(N66:T67,"休")</f>
        <v>0</v>
      </c>
      <c r="Y65" s="617"/>
      <c r="Z65" s="382"/>
      <c r="AA65" s="372"/>
      <c r="AB65" s="372"/>
      <c r="AC65" s="372"/>
      <c r="AD65" s="372"/>
      <c r="AE65" s="372"/>
      <c r="AF65" s="622"/>
      <c r="AG65" s="322" t="s">
        <v>67</v>
      </c>
      <c r="AH65" s="323">
        <f>COUNTIF(Z66:AF67,"休")</f>
        <v>0</v>
      </c>
      <c r="AJ65" s="617"/>
      <c r="AK65" s="382"/>
      <c r="AL65" s="372"/>
      <c r="AM65" s="372"/>
      <c r="AN65" s="372"/>
      <c r="AO65" s="372"/>
      <c r="AP65" s="372"/>
      <c r="AQ65" s="622"/>
      <c r="AR65" s="322" t="s">
        <v>67</v>
      </c>
      <c r="AS65" s="323">
        <f>COUNTIF(AK66:AQ67,"休")</f>
        <v>0</v>
      </c>
      <c r="AV65" s="617"/>
      <c r="AW65" s="382"/>
      <c r="AX65" s="372"/>
      <c r="AY65" s="372"/>
      <c r="AZ65" s="372"/>
      <c r="BA65" s="372"/>
      <c r="BB65" s="372"/>
      <c r="BC65" s="622"/>
      <c r="BD65" s="322" t="s">
        <v>67</v>
      </c>
      <c r="BE65" s="323">
        <f>COUNTIF(AW66:BC67,"休")</f>
        <v>0</v>
      </c>
      <c r="BG65" s="617"/>
      <c r="BH65" s="382"/>
      <c r="BI65" s="372"/>
      <c r="BJ65" s="372"/>
      <c r="BK65" s="372"/>
      <c r="BL65" s="372"/>
      <c r="BM65" s="372"/>
      <c r="BN65" s="622"/>
      <c r="BO65" s="322" t="s">
        <v>67</v>
      </c>
      <c r="BP65" s="323">
        <f>COUNTIF(BH66:BN67,"休")</f>
        <v>0</v>
      </c>
    </row>
    <row r="66" spans="1:74" ht="14.25" customHeight="1" x14ac:dyDescent="0.15">
      <c r="A66" s="250"/>
      <c r="B66" s="617" t="s">
        <v>60</v>
      </c>
      <c r="C66" s="623"/>
      <c r="D66" s="624"/>
      <c r="E66" s="624"/>
      <c r="F66" s="624"/>
      <c r="G66" s="624"/>
      <c r="H66" s="624"/>
      <c r="I66" s="625"/>
      <c r="J66" s="322" t="s">
        <v>68</v>
      </c>
      <c r="K66" s="326">
        <f>K65/K64</f>
        <v>0</v>
      </c>
      <c r="L66" s="250"/>
      <c r="M66" s="617" t="s">
        <v>60</v>
      </c>
      <c r="N66" s="623"/>
      <c r="O66" s="624"/>
      <c r="P66" s="624"/>
      <c r="Q66" s="624"/>
      <c r="R66" s="624"/>
      <c r="S66" s="624"/>
      <c r="T66" s="625"/>
      <c r="U66" s="322" t="s">
        <v>68</v>
      </c>
      <c r="V66" s="326">
        <f>V65/V64</f>
        <v>0</v>
      </c>
      <c r="Y66" s="617" t="s">
        <v>60</v>
      </c>
      <c r="Z66" s="623"/>
      <c r="AA66" s="624"/>
      <c r="AB66" s="624"/>
      <c r="AC66" s="624"/>
      <c r="AD66" s="624"/>
      <c r="AE66" s="624"/>
      <c r="AF66" s="625"/>
      <c r="AG66" s="322" t="s">
        <v>68</v>
      </c>
      <c r="AH66" s="326" t="e">
        <f>AH65/AH64</f>
        <v>#DIV/0!</v>
      </c>
      <c r="AJ66" s="617" t="s">
        <v>60</v>
      </c>
      <c r="AK66" s="623"/>
      <c r="AL66" s="624"/>
      <c r="AM66" s="624"/>
      <c r="AN66" s="624"/>
      <c r="AO66" s="624"/>
      <c r="AP66" s="624"/>
      <c r="AQ66" s="625"/>
      <c r="AR66" s="322" t="s">
        <v>68</v>
      </c>
      <c r="AS66" s="326" t="e">
        <f>AS65/AS64</f>
        <v>#DIV/0!</v>
      </c>
      <c r="AV66" s="617" t="s">
        <v>60</v>
      </c>
      <c r="AW66" s="623"/>
      <c r="AX66" s="624"/>
      <c r="AY66" s="624"/>
      <c r="AZ66" s="624"/>
      <c r="BA66" s="624"/>
      <c r="BB66" s="624"/>
      <c r="BC66" s="625"/>
      <c r="BD66" s="322" t="s">
        <v>68</v>
      </c>
      <c r="BE66" s="326" t="e">
        <f>BE65/BE64</f>
        <v>#DIV/0!</v>
      </c>
      <c r="BG66" s="617" t="s">
        <v>60</v>
      </c>
      <c r="BH66" s="623"/>
      <c r="BI66" s="624"/>
      <c r="BJ66" s="624"/>
      <c r="BK66" s="624"/>
      <c r="BL66" s="624"/>
      <c r="BM66" s="624"/>
      <c r="BN66" s="625"/>
      <c r="BO66" s="322" t="s">
        <v>68</v>
      </c>
      <c r="BP66" s="326" t="e">
        <f>BP65/BP64</f>
        <v>#DIV/0!</v>
      </c>
    </row>
    <row r="67" spans="1:74" ht="14.25" customHeight="1" x14ac:dyDescent="0.15">
      <c r="A67" s="250"/>
      <c r="B67" s="617"/>
      <c r="C67" s="623"/>
      <c r="D67" s="624"/>
      <c r="E67" s="624"/>
      <c r="F67" s="624"/>
      <c r="G67" s="624"/>
      <c r="H67" s="624"/>
      <c r="I67" s="625"/>
      <c r="J67" s="322" t="s">
        <v>57</v>
      </c>
      <c r="K67" s="323">
        <f>COUNTA(C68:I68)</f>
        <v>0</v>
      </c>
      <c r="L67" s="250"/>
      <c r="M67" s="617"/>
      <c r="N67" s="623"/>
      <c r="O67" s="624"/>
      <c r="P67" s="624"/>
      <c r="Q67" s="624"/>
      <c r="R67" s="624"/>
      <c r="S67" s="624"/>
      <c r="T67" s="625"/>
      <c r="U67" s="322" t="s">
        <v>57</v>
      </c>
      <c r="V67" s="323">
        <f>COUNTA(N68:T68)</f>
        <v>0</v>
      </c>
      <c r="Y67" s="617"/>
      <c r="Z67" s="623"/>
      <c r="AA67" s="624"/>
      <c r="AB67" s="624"/>
      <c r="AC67" s="624"/>
      <c r="AD67" s="624"/>
      <c r="AE67" s="624"/>
      <c r="AF67" s="625"/>
      <c r="AG67" s="322" t="s">
        <v>57</v>
      </c>
      <c r="AH67" s="323">
        <f>COUNTA(Z68:AF68)</f>
        <v>0</v>
      </c>
      <c r="AJ67" s="617"/>
      <c r="AK67" s="623"/>
      <c r="AL67" s="624"/>
      <c r="AM67" s="624"/>
      <c r="AN67" s="624"/>
      <c r="AO67" s="624"/>
      <c r="AP67" s="624"/>
      <c r="AQ67" s="625"/>
      <c r="AR67" s="322" t="s">
        <v>57</v>
      </c>
      <c r="AS67" s="323">
        <f>COUNTA(AK68:AQ68)</f>
        <v>0</v>
      </c>
      <c r="AV67" s="617"/>
      <c r="AW67" s="623"/>
      <c r="AX67" s="624"/>
      <c r="AY67" s="624"/>
      <c r="AZ67" s="624"/>
      <c r="BA67" s="624"/>
      <c r="BB67" s="624"/>
      <c r="BC67" s="625"/>
      <c r="BD67" s="322" t="s">
        <v>57</v>
      </c>
      <c r="BE67" s="323">
        <f>COUNTA(AW68:BC68)</f>
        <v>0</v>
      </c>
      <c r="BG67" s="617"/>
      <c r="BH67" s="623"/>
      <c r="BI67" s="624"/>
      <c r="BJ67" s="624"/>
      <c r="BK67" s="624"/>
      <c r="BL67" s="624"/>
      <c r="BM67" s="624"/>
      <c r="BN67" s="625"/>
      <c r="BO67" s="322" t="s">
        <v>57</v>
      </c>
      <c r="BP67" s="323">
        <f>COUNTA(BH68:BN68)</f>
        <v>0</v>
      </c>
    </row>
    <row r="68" spans="1:74" ht="14.25" customHeight="1" x14ac:dyDescent="0.15">
      <c r="A68" s="250"/>
      <c r="B68" s="617" t="s">
        <v>62</v>
      </c>
      <c r="C68" s="623"/>
      <c r="D68" s="624"/>
      <c r="E68" s="624"/>
      <c r="F68" s="624"/>
      <c r="G68" s="624"/>
      <c r="H68" s="624"/>
      <c r="I68" s="625"/>
      <c r="J68" s="322" t="s">
        <v>69</v>
      </c>
      <c r="K68" s="326">
        <f>K67/K64</f>
        <v>0</v>
      </c>
      <c r="L68" s="250"/>
      <c r="M68" s="617" t="s">
        <v>62</v>
      </c>
      <c r="N68" s="623"/>
      <c r="O68" s="624"/>
      <c r="P68" s="624"/>
      <c r="Q68" s="624"/>
      <c r="R68" s="624"/>
      <c r="S68" s="624"/>
      <c r="T68" s="625"/>
      <c r="U68" s="322" t="s">
        <v>69</v>
      </c>
      <c r="V68" s="326">
        <f>V67/V64</f>
        <v>0</v>
      </c>
      <c r="Y68" s="617" t="s">
        <v>62</v>
      </c>
      <c r="Z68" s="623"/>
      <c r="AA68" s="624"/>
      <c r="AB68" s="624"/>
      <c r="AC68" s="624"/>
      <c r="AD68" s="624"/>
      <c r="AE68" s="624"/>
      <c r="AF68" s="625"/>
      <c r="AG68" s="322" t="s">
        <v>69</v>
      </c>
      <c r="AH68" s="326" t="e">
        <f>AH67/AH64</f>
        <v>#DIV/0!</v>
      </c>
      <c r="AJ68" s="617" t="s">
        <v>62</v>
      </c>
      <c r="AK68" s="623"/>
      <c r="AL68" s="624"/>
      <c r="AM68" s="624"/>
      <c r="AN68" s="624"/>
      <c r="AO68" s="624"/>
      <c r="AP68" s="624"/>
      <c r="AQ68" s="625"/>
      <c r="AR68" s="322" t="s">
        <v>69</v>
      </c>
      <c r="AS68" s="326" t="e">
        <f>AS67/AS64</f>
        <v>#DIV/0!</v>
      </c>
      <c r="AV68" s="617" t="s">
        <v>62</v>
      </c>
      <c r="AW68" s="623"/>
      <c r="AX68" s="624"/>
      <c r="AY68" s="624"/>
      <c r="AZ68" s="624"/>
      <c r="BA68" s="624"/>
      <c r="BB68" s="624"/>
      <c r="BC68" s="625"/>
      <c r="BD68" s="322" t="s">
        <v>69</v>
      </c>
      <c r="BE68" s="326" t="e">
        <f>BE67/BE64</f>
        <v>#DIV/0!</v>
      </c>
      <c r="BG68" s="617" t="s">
        <v>62</v>
      </c>
      <c r="BH68" s="623"/>
      <c r="BI68" s="624"/>
      <c r="BJ68" s="624"/>
      <c r="BK68" s="624"/>
      <c r="BL68" s="624"/>
      <c r="BM68" s="624"/>
      <c r="BN68" s="625"/>
      <c r="BO68" s="322" t="s">
        <v>69</v>
      </c>
      <c r="BP68" s="326" t="e">
        <f>BP67/BP64</f>
        <v>#DIV/0!</v>
      </c>
    </row>
    <row r="69" spans="1:74" ht="14.25" customHeight="1" x14ac:dyDescent="0.15">
      <c r="A69" s="250"/>
      <c r="B69" s="628"/>
      <c r="C69" s="626"/>
      <c r="D69" s="627"/>
      <c r="E69" s="627"/>
      <c r="F69" s="627"/>
      <c r="G69" s="627"/>
      <c r="H69" s="627"/>
      <c r="I69" s="629"/>
      <c r="J69" s="327" t="s">
        <v>235</v>
      </c>
      <c r="K69" s="328" t="str">
        <f>IF(1&gt;K62,"対象外",IF(K67&gt;=K62,"OK","NG"))</f>
        <v>NG</v>
      </c>
      <c r="L69" s="250"/>
      <c r="M69" s="628"/>
      <c r="N69" s="626"/>
      <c r="O69" s="627"/>
      <c r="P69" s="627"/>
      <c r="Q69" s="627"/>
      <c r="R69" s="627"/>
      <c r="S69" s="627"/>
      <c r="T69" s="629"/>
      <c r="U69" s="327" t="s">
        <v>235</v>
      </c>
      <c r="V69" s="328" t="str">
        <f>IF(1&gt;V62,"対象外",IF(V67&gt;=V62,"OK","NG"))</f>
        <v>NG</v>
      </c>
      <c r="Y69" s="628"/>
      <c r="Z69" s="626"/>
      <c r="AA69" s="627"/>
      <c r="AB69" s="627"/>
      <c r="AC69" s="627"/>
      <c r="AD69" s="627"/>
      <c r="AE69" s="627"/>
      <c r="AF69" s="629"/>
      <c r="AG69" s="327" t="s">
        <v>235</v>
      </c>
      <c r="AH69" s="328" t="str">
        <f>IF(1&gt;AH62,"対象外",IF(AH67&gt;=AH62,"OK","NG"))</f>
        <v>対象外</v>
      </c>
      <c r="AJ69" s="628"/>
      <c r="AK69" s="626"/>
      <c r="AL69" s="627"/>
      <c r="AM69" s="627"/>
      <c r="AN69" s="627"/>
      <c r="AO69" s="627"/>
      <c r="AP69" s="627"/>
      <c r="AQ69" s="629"/>
      <c r="AR69" s="327" t="s">
        <v>235</v>
      </c>
      <c r="AS69" s="328" t="str">
        <f>IF(1&gt;AS62,"対象外",IF(AH50&gt;=AH45,"OK","NG"))</f>
        <v>対象外</v>
      </c>
      <c r="AV69" s="628"/>
      <c r="AW69" s="626"/>
      <c r="AX69" s="627"/>
      <c r="AY69" s="627"/>
      <c r="AZ69" s="627"/>
      <c r="BA69" s="627"/>
      <c r="BB69" s="627"/>
      <c r="BC69" s="629"/>
      <c r="BD69" s="327" t="s">
        <v>235</v>
      </c>
      <c r="BE69" s="328" t="str">
        <f>IF(1&gt;BE62,"対象外",IF(BE67&gt;=BE62,"OK","NG"))</f>
        <v>対象外</v>
      </c>
      <c r="BG69" s="628"/>
      <c r="BH69" s="626"/>
      <c r="BI69" s="627"/>
      <c r="BJ69" s="627"/>
      <c r="BK69" s="627"/>
      <c r="BL69" s="627"/>
      <c r="BM69" s="627"/>
      <c r="BN69" s="629"/>
      <c r="BO69" s="327" t="s">
        <v>235</v>
      </c>
      <c r="BP69" s="328" t="str">
        <f>IF(1&gt;BP62,"対象外",IF(BP67&gt;=BP62,"OK","NG"))</f>
        <v>対象外</v>
      </c>
      <c r="BV69" s="253" t="str">
        <f t="shared" si="11"/>
        <v>NG</v>
      </c>
    </row>
    <row r="70" spans="1:74" ht="14.25" hidden="1" customHeight="1" x14ac:dyDescent="0.15">
      <c r="A70" s="250"/>
      <c r="B70" s="252"/>
      <c r="C70" s="252"/>
      <c r="D70" s="252"/>
      <c r="E70" s="252"/>
      <c r="F70" s="252"/>
      <c r="G70" s="252"/>
      <c r="H70" s="311">
        <f>IF(AND(DAY(H62)&gt;=22,DAY(H62)&lt;=28,H63="土"),1,0)</f>
        <v>1</v>
      </c>
      <c r="I70" s="252"/>
      <c r="J70" s="250"/>
      <c r="K70" s="250"/>
      <c r="L70" s="250"/>
      <c r="M70" s="252"/>
      <c r="N70" s="252"/>
      <c r="O70" s="252"/>
      <c r="P70" s="252"/>
      <c r="Q70" s="252"/>
      <c r="R70" s="252"/>
      <c r="S70" s="311">
        <f>IF(AND(DAY(S62)&gt;=22,DAY(S62)&lt;=28,S63="土"),1,0)</f>
        <v>0</v>
      </c>
      <c r="T70" s="252"/>
      <c r="U70" s="250"/>
      <c r="V70" s="250"/>
      <c r="Y70" s="252"/>
      <c r="Z70" s="252"/>
      <c r="AA70" s="252"/>
      <c r="AB70" s="252"/>
      <c r="AC70" s="252"/>
      <c r="AD70" s="252"/>
      <c r="AE70" s="311" t="e">
        <f>IF(AND(DAY(AE62)&gt;=22,DAY(AE62)&lt;=28,AE63="土"),1,0)</f>
        <v>#VALUE!</v>
      </c>
      <c r="AF70" s="252"/>
      <c r="AG70" s="250"/>
      <c r="AH70" s="250"/>
      <c r="AJ70" s="252"/>
      <c r="AK70" s="252"/>
      <c r="AL70" s="252"/>
      <c r="AM70" s="252"/>
      <c r="AN70" s="252"/>
      <c r="AO70" s="252"/>
      <c r="AP70" s="311" t="e">
        <f>IF(AND(DAY(AP62)&gt;=22,DAY(AP62)&lt;=28,AP63="土"),1,0)</f>
        <v>#VALUE!</v>
      </c>
      <c r="AQ70" s="252"/>
      <c r="AR70" s="250"/>
      <c r="AS70" s="250"/>
      <c r="AV70" s="252"/>
      <c r="AW70" s="252"/>
      <c r="AX70" s="252"/>
      <c r="AY70" s="252"/>
      <c r="AZ70" s="252"/>
      <c r="BA70" s="252"/>
      <c r="BB70" s="311"/>
      <c r="BC70" s="252"/>
      <c r="BD70" s="250"/>
      <c r="BE70" s="250"/>
      <c r="BG70" s="252"/>
      <c r="BH70" s="252"/>
      <c r="BI70" s="252"/>
      <c r="BJ70" s="252"/>
      <c r="BK70" s="252"/>
      <c r="BL70" s="252"/>
      <c r="BM70" s="311" t="e">
        <f>IF(AND(DAY(BM62)&gt;=22,DAY(BM62)&lt;=28,BM63="土"),1,0)</f>
        <v>#VALUE!</v>
      </c>
      <c r="BN70" s="252"/>
      <c r="BO70" s="250"/>
      <c r="BP70" s="250"/>
      <c r="BU70" s="253">
        <f t="shared" si="12"/>
        <v>1</v>
      </c>
      <c r="BV70" s="253" t="str">
        <f t="shared" si="11"/>
        <v>NG</v>
      </c>
    </row>
    <row r="71" spans="1:74" ht="14.25" hidden="1" customHeight="1" x14ac:dyDescent="0.15">
      <c r="A71" s="250"/>
      <c r="B71" s="252"/>
      <c r="C71" s="252"/>
      <c r="D71" s="252"/>
      <c r="E71" s="252"/>
      <c r="F71" s="252"/>
      <c r="G71" s="252"/>
      <c r="H71" s="311">
        <f>IF(AND(DAY(H62)&gt;=22,DAY(H62)&lt;=28,H63="土",OR(H68="休",H68="雨")),1,0)</f>
        <v>0</v>
      </c>
      <c r="I71" s="252"/>
      <c r="J71" s="250"/>
      <c r="K71" s="250"/>
      <c r="L71" s="250"/>
      <c r="M71" s="252"/>
      <c r="N71" s="252"/>
      <c r="O71" s="252"/>
      <c r="P71" s="252"/>
      <c r="Q71" s="252"/>
      <c r="R71" s="252"/>
      <c r="S71" s="311">
        <f>IF(AND(DAY(S62)&gt;=22,DAY(S62)&lt;=28,S63="土",OR(S68="休",S68="雨")),1,0)</f>
        <v>0</v>
      </c>
      <c r="T71" s="252"/>
      <c r="U71" s="250"/>
      <c r="V71" s="250"/>
      <c r="Y71" s="252"/>
      <c r="Z71" s="252"/>
      <c r="AA71" s="252"/>
      <c r="AB71" s="252"/>
      <c r="AC71" s="252"/>
      <c r="AD71" s="252"/>
      <c r="AE71" s="311" t="e">
        <f>IF(AND(DAY(AE62)&gt;=22,DAY(AE62)&lt;=28,AE63="土",OR(AE68="休",AE68="雨")),1,0)</f>
        <v>#VALUE!</v>
      </c>
      <c r="AF71" s="252"/>
      <c r="AG71" s="250"/>
      <c r="AH71" s="250"/>
      <c r="AJ71" s="252"/>
      <c r="AK71" s="252"/>
      <c r="AL71" s="252"/>
      <c r="AM71" s="252"/>
      <c r="AN71" s="252"/>
      <c r="AO71" s="252"/>
      <c r="AP71" s="311" t="e">
        <f>IF(AND(DAY(AP62)&gt;=22,DAY(AP62)&lt;=28,AP63="土",OR(AP68="休",AP68="雨")),1,0)</f>
        <v>#VALUE!</v>
      </c>
      <c r="AQ71" s="252"/>
      <c r="AR71" s="250"/>
      <c r="AS71" s="250"/>
      <c r="AV71" s="252"/>
      <c r="AW71" s="252"/>
      <c r="AX71" s="252"/>
      <c r="AY71" s="252"/>
      <c r="AZ71" s="252"/>
      <c r="BA71" s="252"/>
      <c r="BB71" s="311"/>
      <c r="BC71" s="252"/>
      <c r="BD71" s="250"/>
      <c r="BE71" s="250"/>
      <c r="BG71" s="252"/>
      <c r="BH71" s="252"/>
      <c r="BI71" s="252"/>
      <c r="BJ71" s="252"/>
      <c r="BK71" s="252"/>
      <c r="BL71" s="252"/>
      <c r="BM71" s="311" t="e">
        <f>IF(AND(DAY(BM62)&gt;=22,DAY(BM62)&lt;=28,BM63="土",OR(BM68="休",BM68="雨")),1,0)</f>
        <v>#VALUE!</v>
      </c>
      <c r="BN71" s="252"/>
      <c r="BO71" s="250"/>
      <c r="BP71" s="250"/>
      <c r="BU71" s="253">
        <f t="shared" si="12"/>
        <v>0</v>
      </c>
      <c r="BV71" s="253" t="str">
        <f t="shared" si="11"/>
        <v>OK</v>
      </c>
    </row>
    <row r="72" spans="1:74" ht="14.25" hidden="1" customHeight="1" x14ac:dyDescent="0.15">
      <c r="A72" s="250"/>
      <c r="B72" s="252"/>
      <c r="C72" s="252"/>
      <c r="D72" s="252"/>
      <c r="E72" s="252"/>
      <c r="F72" s="252"/>
      <c r="G72" s="252"/>
      <c r="H72" s="311">
        <f>IF(AND(DAY(H62)&gt;=8,DAY(H62)&lt;=14,H63="土"),1,0)</f>
        <v>0</v>
      </c>
      <c r="I72" s="252"/>
      <c r="J72" s="250"/>
      <c r="K72" s="250"/>
      <c r="L72" s="250"/>
      <c r="M72" s="252"/>
      <c r="N72" s="252"/>
      <c r="O72" s="252"/>
      <c r="P72" s="252"/>
      <c r="Q72" s="252"/>
      <c r="R72" s="252"/>
      <c r="S72" s="311">
        <f>IF(AND(DAY(S62)&gt;=8,DAY(S62)&lt;=14,S63="土"),1,0)</f>
        <v>0</v>
      </c>
      <c r="T72" s="252"/>
      <c r="U72" s="250"/>
      <c r="V72" s="250"/>
      <c r="Y72" s="252"/>
      <c r="Z72" s="252"/>
      <c r="AA72" s="252"/>
      <c r="AB72" s="252"/>
      <c r="AC72" s="252"/>
      <c r="AD72" s="252"/>
      <c r="AE72" s="311" t="e">
        <f>IF(AND(DAY(AE62)&gt;=8,DAY(AE62)&lt;=14,AE63="土"),1,0)</f>
        <v>#VALUE!</v>
      </c>
      <c r="AF72" s="252"/>
      <c r="AG72" s="250"/>
      <c r="AH72" s="250"/>
      <c r="AJ72" s="252"/>
      <c r="AK72" s="252"/>
      <c r="AL72" s="252"/>
      <c r="AM72" s="252"/>
      <c r="AN72" s="252"/>
      <c r="AO72" s="252"/>
      <c r="AP72" s="311" t="e">
        <f>IF(AND(DAY(AP62)&gt;=8,DAY(AP62)&lt;=14,AP63="土"),1,0)</f>
        <v>#VALUE!</v>
      </c>
      <c r="AQ72" s="252"/>
      <c r="AR72" s="250"/>
      <c r="AS72" s="250"/>
      <c r="AV72" s="252"/>
      <c r="AW72" s="252"/>
      <c r="AX72" s="252"/>
      <c r="AY72" s="252"/>
      <c r="AZ72" s="252"/>
      <c r="BA72" s="252"/>
      <c r="BB72" s="311"/>
      <c r="BC72" s="252"/>
      <c r="BD72" s="250"/>
      <c r="BE72" s="250"/>
      <c r="BG72" s="252"/>
      <c r="BH72" s="252"/>
      <c r="BI72" s="252"/>
      <c r="BJ72" s="252"/>
      <c r="BK72" s="252"/>
      <c r="BL72" s="252"/>
      <c r="BM72" s="311" t="e">
        <f>IF(AND(DAY(BM62)&gt;=8,DAY(BM62)&lt;=14,BM63="土"),1,0)</f>
        <v>#VALUE!</v>
      </c>
      <c r="BN72" s="252"/>
      <c r="BO72" s="250"/>
      <c r="BP72" s="250"/>
      <c r="BU72" s="253">
        <f t="shared" si="12"/>
        <v>0</v>
      </c>
      <c r="BV72" s="253" t="str">
        <f t="shared" si="11"/>
        <v>OK</v>
      </c>
    </row>
    <row r="73" spans="1:74" ht="14.25" hidden="1" customHeight="1" x14ac:dyDescent="0.15">
      <c r="A73" s="250"/>
      <c r="B73" s="252"/>
      <c r="C73" s="252"/>
      <c r="D73" s="252"/>
      <c r="E73" s="252"/>
      <c r="F73" s="252"/>
      <c r="G73" s="252"/>
      <c r="H73" s="311">
        <f>IF(AND(DAY(H62)&gt;=8,DAY(H62)&lt;=14,H63="土",OR(H68="休",H68="雨")),1,0)</f>
        <v>0</v>
      </c>
      <c r="I73" s="252"/>
      <c r="J73" s="250"/>
      <c r="K73" s="250"/>
      <c r="L73" s="250"/>
      <c r="M73" s="252"/>
      <c r="N73" s="252"/>
      <c r="O73" s="252"/>
      <c r="P73" s="252"/>
      <c r="Q73" s="252"/>
      <c r="R73" s="252"/>
      <c r="S73" s="311">
        <f>IF(AND(DAY(S62)&gt;=8,DAY(S62)&lt;=14,S63="土",OR(S68="休",S68="雨")),1,0)</f>
        <v>0</v>
      </c>
      <c r="T73" s="252"/>
      <c r="U73" s="250"/>
      <c r="V73" s="250"/>
      <c r="Y73" s="252"/>
      <c r="Z73" s="252"/>
      <c r="AA73" s="252"/>
      <c r="AB73" s="252"/>
      <c r="AC73" s="252"/>
      <c r="AD73" s="252"/>
      <c r="AE73" s="311" t="e">
        <f>IF(AND(DAY(AE62)&gt;=8,DAY(AE62)&lt;=14,AE63="土",OR(AE68="休",AE68="雨")),1,0)</f>
        <v>#VALUE!</v>
      </c>
      <c r="AF73" s="252"/>
      <c r="AG73" s="250"/>
      <c r="AH73" s="250"/>
      <c r="AJ73" s="252"/>
      <c r="AK73" s="252"/>
      <c r="AL73" s="252"/>
      <c r="AM73" s="252"/>
      <c r="AN73" s="252"/>
      <c r="AO73" s="252"/>
      <c r="AP73" s="311" t="e">
        <f>IF(AND(DAY(AP62)&gt;=8,DAY(AP62)&lt;=14,AP63="土",OR(AP68="休",AP68="雨")),1,0)</f>
        <v>#VALUE!</v>
      </c>
      <c r="AQ73" s="252"/>
      <c r="AR73" s="250"/>
      <c r="AS73" s="250"/>
      <c r="AV73" s="252"/>
      <c r="AW73" s="252"/>
      <c r="AX73" s="252"/>
      <c r="AY73" s="252"/>
      <c r="AZ73" s="252"/>
      <c r="BA73" s="252"/>
      <c r="BB73" s="311"/>
      <c r="BC73" s="252"/>
      <c r="BD73" s="250"/>
      <c r="BE73" s="250"/>
      <c r="BG73" s="252"/>
      <c r="BH73" s="252"/>
      <c r="BI73" s="252"/>
      <c r="BJ73" s="252"/>
      <c r="BK73" s="252"/>
      <c r="BL73" s="252"/>
      <c r="BM73" s="311" t="e">
        <f>IF(AND(DAY(BM62)&gt;=8,DAY(BM62)&lt;=14,BM63="土",OR(BM68="休",BM68="雨")),1,0)</f>
        <v>#VALUE!</v>
      </c>
      <c r="BN73" s="252"/>
      <c r="BO73" s="250"/>
      <c r="BP73" s="250"/>
      <c r="BU73" s="253">
        <f t="shared" si="12"/>
        <v>0</v>
      </c>
      <c r="BV73" s="253" t="str">
        <f t="shared" si="11"/>
        <v>OK</v>
      </c>
    </row>
    <row r="74" spans="1:74" ht="14.25" customHeight="1" x14ac:dyDescent="0.15">
      <c r="A74" s="250"/>
      <c r="B74" s="252"/>
      <c r="C74" s="252"/>
      <c r="D74" s="252"/>
      <c r="E74" s="252"/>
      <c r="F74" s="252"/>
      <c r="G74" s="252"/>
      <c r="H74" s="252"/>
      <c r="I74" s="252"/>
      <c r="J74" s="250"/>
      <c r="K74" s="250"/>
      <c r="L74" s="250"/>
      <c r="M74" s="252"/>
      <c r="N74" s="252"/>
      <c r="O74" s="252"/>
      <c r="P74" s="252"/>
      <c r="Q74" s="252"/>
      <c r="R74" s="252"/>
      <c r="S74" s="252"/>
      <c r="T74" s="252"/>
      <c r="U74" s="250"/>
      <c r="V74" s="250"/>
      <c r="Y74" s="252"/>
      <c r="Z74" s="252"/>
      <c r="AA74" s="252"/>
      <c r="AB74" s="252"/>
      <c r="AC74" s="252"/>
      <c r="AD74" s="252"/>
      <c r="AE74" s="252"/>
      <c r="AF74" s="252"/>
      <c r="AG74" s="250"/>
      <c r="AH74" s="250"/>
      <c r="AJ74" s="252"/>
      <c r="AK74" s="252"/>
      <c r="AL74" s="252"/>
      <c r="AM74" s="252"/>
      <c r="AN74" s="252"/>
      <c r="AO74" s="252"/>
      <c r="AP74" s="252"/>
      <c r="AQ74" s="252"/>
      <c r="AR74" s="250"/>
      <c r="AS74" s="250"/>
      <c r="AV74" s="252"/>
      <c r="AW74" s="252"/>
      <c r="AX74" s="252"/>
      <c r="AY74" s="252"/>
      <c r="AZ74" s="252"/>
      <c r="BA74" s="252"/>
      <c r="BB74" s="252"/>
      <c r="BC74" s="252"/>
      <c r="BD74" s="250"/>
      <c r="BE74" s="250"/>
      <c r="BG74" s="252"/>
      <c r="BH74" s="252"/>
      <c r="BI74" s="252"/>
      <c r="BJ74" s="252"/>
      <c r="BK74" s="252"/>
      <c r="BL74" s="252"/>
      <c r="BM74" s="252"/>
      <c r="BN74" s="252"/>
      <c r="BO74" s="250"/>
      <c r="BP74" s="250"/>
    </row>
    <row r="75" spans="1:74" ht="14.25" customHeight="1" x14ac:dyDescent="0.15">
      <c r="A75" s="250"/>
      <c r="B75" s="250"/>
      <c r="C75" s="250"/>
      <c r="D75" s="250"/>
      <c r="E75" s="250"/>
      <c r="F75" s="250"/>
      <c r="G75" s="250"/>
      <c r="H75" s="250"/>
      <c r="I75" s="250"/>
      <c r="J75" s="250"/>
      <c r="K75" s="250"/>
      <c r="L75" s="250"/>
      <c r="M75" s="250"/>
      <c r="N75" s="250"/>
      <c r="O75" s="250"/>
      <c r="P75" s="250"/>
      <c r="Q75" s="250"/>
      <c r="R75" s="250"/>
      <c r="S75" s="250"/>
      <c r="T75" s="250"/>
      <c r="U75" s="250"/>
      <c r="V75" s="250"/>
    </row>
    <row r="76" spans="1:74" ht="14.25" hidden="1" customHeight="1" x14ac:dyDescent="0.15">
      <c r="A76" s="250"/>
      <c r="B76" s="250"/>
      <c r="C76" s="266">
        <f>YEAR(I60+1)</f>
        <v>2025</v>
      </c>
      <c r="D76" s="266">
        <f>MONTH(I60+1)</f>
        <v>10</v>
      </c>
      <c r="E76" s="266">
        <f>DAY(I60+1)</f>
        <v>27</v>
      </c>
      <c r="F76" s="266"/>
      <c r="G76" s="266"/>
      <c r="H76" s="266"/>
      <c r="I76" s="266"/>
      <c r="J76" s="250"/>
      <c r="K76" s="250"/>
      <c r="L76" s="250"/>
      <c r="M76" s="250"/>
      <c r="N76" s="266">
        <f>YEAR(T60+1)</f>
        <v>2025</v>
      </c>
      <c r="O76" s="266">
        <f>MONTH(T60+1)</f>
        <v>12</v>
      </c>
      <c r="P76" s="266">
        <f>DAY(T60+1)</f>
        <v>22</v>
      </c>
      <c r="Q76" s="266"/>
      <c r="R76" s="266"/>
      <c r="S76" s="266"/>
      <c r="T76" s="266"/>
      <c r="U76" s="250"/>
      <c r="V76" s="250"/>
      <c r="Y76" s="250"/>
      <c r="Z76" s="266">
        <f>YEAR(AF60+1)</f>
        <v>2026</v>
      </c>
      <c r="AA76" s="266">
        <f>MONTH(AF60+1)</f>
        <v>2</v>
      </c>
      <c r="AB76" s="266">
        <f>DAY(AF60+1)</f>
        <v>16</v>
      </c>
      <c r="AC76" s="266"/>
      <c r="AD76" s="266"/>
      <c r="AE76" s="266"/>
      <c r="AF76" s="266"/>
      <c r="AG76" s="250"/>
      <c r="AH76" s="250"/>
      <c r="AJ76" s="250"/>
      <c r="AK76" s="266">
        <f>YEAR(AQ60+1)</f>
        <v>2026</v>
      </c>
      <c r="AL76" s="266">
        <f>MONTH(AQ60+1)</f>
        <v>4</v>
      </c>
      <c r="AM76" s="266">
        <f>DAY(AQ60+1)</f>
        <v>13</v>
      </c>
      <c r="AN76" s="266"/>
      <c r="AO76" s="266"/>
      <c r="AP76" s="266"/>
      <c r="AQ76" s="266"/>
      <c r="AR76" s="250"/>
      <c r="AS76" s="250"/>
      <c r="AV76" s="250"/>
      <c r="AW76" s="266">
        <f>YEAR(BC60+1)</f>
        <v>2026</v>
      </c>
      <c r="AX76" s="266">
        <f>MONTH(BC60+1)</f>
        <v>6</v>
      </c>
      <c r="AY76" s="266">
        <f>DAY(BC60+1)</f>
        <v>8</v>
      </c>
      <c r="AZ76" s="266"/>
      <c r="BA76" s="266"/>
      <c r="BB76" s="266"/>
      <c r="BC76" s="266"/>
      <c r="BD76" s="250"/>
      <c r="BE76" s="250"/>
      <c r="BG76" s="250"/>
      <c r="BH76" s="266">
        <f>YEAR(BN60+1)</f>
        <v>2026</v>
      </c>
      <c r="BI76" s="266">
        <f>MONTH(BN60+1)</f>
        <v>8</v>
      </c>
      <c r="BJ76" s="266">
        <f>DAY(BN60+1)</f>
        <v>3</v>
      </c>
      <c r="BK76" s="266"/>
      <c r="BL76" s="266"/>
      <c r="BM76" s="266"/>
      <c r="BN76" s="266"/>
      <c r="BO76" s="250"/>
      <c r="BP76" s="250"/>
    </row>
    <row r="77" spans="1:74" ht="14.25" hidden="1" customHeight="1" x14ac:dyDescent="0.15">
      <c r="A77" s="250"/>
      <c r="B77" s="250"/>
      <c r="C77" s="267">
        <f>I60+1</f>
        <v>45957</v>
      </c>
      <c r="D77" s="267">
        <f>C77+1</f>
        <v>45958</v>
      </c>
      <c r="E77" s="267">
        <f t="shared" ref="E77:I77" si="49">D77+1</f>
        <v>45959</v>
      </c>
      <c r="F77" s="267">
        <f t="shared" si="49"/>
        <v>45960</v>
      </c>
      <c r="G77" s="267">
        <f t="shared" si="49"/>
        <v>45961</v>
      </c>
      <c r="H77" s="267">
        <f t="shared" si="49"/>
        <v>45962</v>
      </c>
      <c r="I77" s="267">
        <f t="shared" si="49"/>
        <v>45963</v>
      </c>
      <c r="J77" s="250"/>
      <c r="K77" s="250"/>
      <c r="L77" s="250"/>
      <c r="M77" s="250"/>
      <c r="N77" s="267">
        <f>T60+1</f>
        <v>46013</v>
      </c>
      <c r="O77" s="267">
        <f t="shared" ref="O77:T77" si="50">N77+1</f>
        <v>46014</v>
      </c>
      <c r="P77" s="267">
        <f t="shared" si="50"/>
        <v>46015</v>
      </c>
      <c r="Q77" s="267">
        <f t="shared" si="50"/>
        <v>46016</v>
      </c>
      <c r="R77" s="267">
        <f t="shared" si="50"/>
        <v>46017</v>
      </c>
      <c r="S77" s="267">
        <f t="shared" si="50"/>
        <v>46018</v>
      </c>
      <c r="T77" s="267">
        <f t="shared" si="50"/>
        <v>46019</v>
      </c>
      <c r="U77" s="250"/>
      <c r="V77" s="250"/>
      <c r="Y77" s="250"/>
      <c r="Z77" s="267">
        <f>AF60+1</f>
        <v>46069</v>
      </c>
      <c r="AA77" s="267">
        <f t="shared" ref="AA77:AF77" si="51">Z77+1</f>
        <v>46070</v>
      </c>
      <c r="AB77" s="267">
        <f t="shared" si="51"/>
        <v>46071</v>
      </c>
      <c r="AC77" s="267">
        <f t="shared" si="51"/>
        <v>46072</v>
      </c>
      <c r="AD77" s="267">
        <f t="shared" si="51"/>
        <v>46073</v>
      </c>
      <c r="AE77" s="267">
        <f t="shared" si="51"/>
        <v>46074</v>
      </c>
      <c r="AF77" s="267">
        <f t="shared" si="51"/>
        <v>46075</v>
      </c>
      <c r="AG77" s="250"/>
      <c r="AH77" s="250"/>
      <c r="AJ77" s="250"/>
      <c r="AK77" s="267">
        <f>AQ60+1</f>
        <v>46125</v>
      </c>
      <c r="AL77" s="267">
        <f t="shared" ref="AL77:AQ77" si="52">AK77+1</f>
        <v>46126</v>
      </c>
      <c r="AM77" s="267">
        <f t="shared" si="52"/>
        <v>46127</v>
      </c>
      <c r="AN77" s="267">
        <f t="shared" si="52"/>
        <v>46128</v>
      </c>
      <c r="AO77" s="267">
        <f t="shared" si="52"/>
        <v>46129</v>
      </c>
      <c r="AP77" s="267">
        <f t="shared" si="52"/>
        <v>46130</v>
      </c>
      <c r="AQ77" s="267">
        <f t="shared" si="52"/>
        <v>46131</v>
      </c>
      <c r="AR77" s="250"/>
      <c r="AS77" s="250"/>
      <c r="AV77" s="250"/>
      <c r="AW77" s="267">
        <f>BC60+1</f>
        <v>46181</v>
      </c>
      <c r="AX77" s="267">
        <f t="shared" ref="AX77:BC77" si="53">AW77+1</f>
        <v>46182</v>
      </c>
      <c r="AY77" s="267">
        <f t="shared" si="53"/>
        <v>46183</v>
      </c>
      <c r="AZ77" s="267">
        <f t="shared" si="53"/>
        <v>46184</v>
      </c>
      <c r="BA77" s="267">
        <f t="shared" si="53"/>
        <v>46185</v>
      </c>
      <c r="BB77" s="267">
        <f t="shared" si="53"/>
        <v>46186</v>
      </c>
      <c r="BC77" s="267">
        <f t="shared" si="53"/>
        <v>46187</v>
      </c>
      <c r="BD77" s="250"/>
      <c r="BE77" s="250"/>
      <c r="BG77" s="250"/>
      <c r="BH77" s="267">
        <f>BN60+1</f>
        <v>46237</v>
      </c>
      <c r="BI77" s="267">
        <f t="shared" ref="BI77:BN77" si="54">BH77+1</f>
        <v>46238</v>
      </c>
      <c r="BJ77" s="267">
        <f t="shared" si="54"/>
        <v>46239</v>
      </c>
      <c r="BK77" s="267">
        <f t="shared" si="54"/>
        <v>46240</v>
      </c>
      <c r="BL77" s="267">
        <f t="shared" si="54"/>
        <v>46241</v>
      </c>
      <c r="BM77" s="267">
        <f t="shared" si="54"/>
        <v>46242</v>
      </c>
      <c r="BN77" s="267">
        <f t="shared" si="54"/>
        <v>46243</v>
      </c>
      <c r="BO77" s="250"/>
      <c r="BP77" s="250"/>
    </row>
    <row r="78" spans="1:74" ht="14.25" customHeight="1" x14ac:dyDescent="0.15">
      <c r="A78" s="250"/>
      <c r="B78" s="268" t="s">
        <v>141</v>
      </c>
      <c r="C78" s="270">
        <f>DATE($C76,$D76,1)</f>
        <v>45931</v>
      </c>
      <c r="D78" s="271"/>
      <c r="E78" s="271"/>
      <c r="F78" s="271"/>
      <c r="G78" s="271"/>
      <c r="H78" s="271"/>
      <c r="I78" s="271"/>
      <c r="J78" s="271"/>
      <c r="K78" s="319"/>
      <c r="L78" s="250"/>
      <c r="M78" s="268" t="s">
        <v>141</v>
      </c>
      <c r="N78" s="270">
        <f>DATE($N76,$O76,1)</f>
        <v>45992</v>
      </c>
      <c r="O78" s="271"/>
      <c r="P78" s="271"/>
      <c r="Q78" s="271"/>
      <c r="R78" s="271"/>
      <c r="S78" s="271"/>
      <c r="T78" s="271"/>
      <c r="U78" s="271"/>
      <c r="V78" s="319"/>
      <c r="Y78" s="268" t="s">
        <v>141</v>
      </c>
      <c r="Z78" s="270">
        <f>DATE($N76,$O76,1)</f>
        <v>45992</v>
      </c>
      <c r="AA78" s="271"/>
      <c r="AB78" s="271"/>
      <c r="AC78" s="271"/>
      <c r="AD78" s="271"/>
      <c r="AE78" s="271"/>
      <c r="AF78" s="271"/>
      <c r="AG78" s="271"/>
      <c r="AH78" s="319"/>
      <c r="AJ78" s="268" t="s">
        <v>141</v>
      </c>
      <c r="AK78" s="270">
        <f>DATE($AK76,$AL76,1)</f>
        <v>46113</v>
      </c>
      <c r="AL78" s="271"/>
      <c r="AM78" s="271"/>
      <c r="AN78" s="271"/>
      <c r="AO78" s="271"/>
      <c r="AP78" s="271"/>
      <c r="AQ78" s="271"/>
      <c r="AR78" s="271"/>
      <c r="AS78" s="319"/>
      <c r="AV78" s="268" t="s">
        <v>141</v>
      </c>
      <c r="AW78" s="270">
        <f>DATE($AW76,$AX76,1)</f>
        <v>46174</v>
      </c>
      <c r="AX78" s="271"/>
      <c r="AY78" s="271"/>
      <c r="AZ78" s="271"/>
      <c r="BA78" s="271"/>
      <c r="BB78" s="271"/>
      <c r="BC78" s="271"/>
      <c r="BD78" s="271"/>
      <c r="BE78" s="319"/>
      <c r="BG78" s="268" t="s">
        <v>141</v>
      </c>
      <c r="BH78" s="270">
        <f>DATE($BH76,$BI76,1)</f>
        <v>46235</v>
      </c>
      <c r="BI78" s="271"/>
      <c r="BJ78" s="271"/>
      <c r="BK78" s="271"/>
      <c r="BL78" s="271"/>
      <c r="BM78" s="271"/>
      <c r="BN78" s="271"/>
      <c r="BO78" s="271"/>
      <c r="BP78" s="319"/>
    </row>
    <row r="79" spans="1:74" ht="14.25" customHeight="1" x14ac:dyDescent="0.15">
      <c r="A79" s="250"/>
      <c r="B79" s="272" t="s">
        <v>222</v>
      </c>
      <c r="C79" s="273">
        <f>IF(I60&lt;$G$5,I62+1,"")</f>
        <v>45957</v>
      </c>
      <c r="D79" s="274">
        <f t="shared" ref="D79:I79" si="55">IF(C77&lt;$G$5,C79+1,"")</f>
        <v>45958</v>
      </c>
      <c r="E79" s="274">
        <f t="shared" si="55"/>
        <v>45959</v>
      </c>
      <c r="F79" s="274">
        <f t="shared" si="55"/>
        <v>45960</v>
      </c>
      <c r="G79" s="274">
        <f t="shared" si="55"/>
        <v>45961</v>
      </c>
      <c r="H79" s="274">
        <f>IF(G77&lt;$G$5,G79+1,"")</f>
        <v>45962</v>
      </c>
      <c r="I79" s="274">
        <f t="shared" si="55"/>
        <v>45963</v>
      </c>
      <c r="J79" s="320" t="s">
        <v>177</v>
      </c>
      <c r="K79" s="321">
        <f>COUNTIFS(C80:I80,"土",C81:I81,"")+COUNTIFS(C80:I80,"日",C81:I81,"")</f>
        <v>2</v>
      </c>
      <c r="L79" s="250"/>
      <c r="M79" s="272" t="s">
        <v>222</v>
      </c>
      <c r="N79" s="273">
        <f>IF(T60&lt;$G$5,T62+1,"")</f>
        <v>46013</v>
      </c>
      <c r="O79" s="274">
        <f t="shared" ref="O79:T79" si="56">IF(N77&lt;$G$5,N79+1,"")</f>
        <v>46014</v>
      </c>
      <c r="P79" s="274">
        <f t="shared" si="56"/>
        <v>46015</v>
      </c>
      <c r="Q79" s="274">
        <f t="shared" si="56"/>
        <v>46016</v>
      </c>
      <c r="R79" s="274">
        <f t="shared" si="56"/>
        <v>46017</v>
      </c>
      <c r="S79" s="274">
        <f t="shared" si="56"/>
        <v>46018</v>
      </c>
      <c r="T79" s="274">
        <f t="shared" si="56"/>
        <v>46019</v>
      </c>
      <c r="U79" s="320" t="s">
        <v>177</v>
      </c>
      <c r="V79" s="321">
        <f>COUNTIFS(N80:T80,"土",N81:T81,"")+COUNTIFS(N80:T80,"日",N81:T81,"")</f>
        <v>2</v>
      </c>
      <c r="Y79" s="272" t="s">
        <v>222</v>
      </c>
      <c r="Z79" s="273" t="str">
        <f>IF(AF60&lt;$G$5,AF62+1,"")</f>
        <v/>
      </c>
      <c r="AA79" s="274" t="str">
        <f t="shared" ref="AA79:AF79" si="57">IF(Z77&lt;$G$5,Z79+1,"")</f>
        <v/>
      </c>
      <c r="AB79" s="274" t="str">
        <f t="shared" si="57"/>
        <v/>
      </c>
      <c r="AC79" s="274" t="str">
        <f t="shared" si="57"/>
        <v/>
      </c>
      <c r="AD79" s="274" t="str">
        <f t="shared" si="57"/>
        <v/>
      </c>
      <c r="AE79" s="274" t="str">
        <f t="shared" si="57"/>
        <v/>
      </c>
      <c r="AF79" s="274" t="str">
        <f t="shared" si="57"/>
        <v/>
      </c>
      <c r="AG79" s="320" t="s">
        <v>177</v>
      </c>
      <c r="AH79" s="321">
        <f>COUNTIFS(Z80:AF80,"土",Z81:AF81,"")+COUNTIFS(Z80:AF80,"日",Z81:AF81,"")</f>
        <v>0</v>
      </c>
      <c r="AJ79" s="272" t="s">
        <v>222</v>
      </c>
      <c r="AK79" s="273" t="str">
        <f>IF(AQ60&lt;$G$5,AQ62+1,"")</f>
        <v/>
      </c>
      <c r="AL79" s="274" t="str">
        <f t="shared" ref="AL79:AQ79" si="58">IF(AK77&lt;$G$5,AK79+1,"")</f>
        <v/>
      </c>
      <c r="AM79" s="274" t="str">
        <f t="shared" si="58"/>
        <v/>
      </c>
      <c r="AN79" s="274" t="str">
        <f t="shared" si="58"/>
        <v/>
      </c>
      <c r="AO79" s="274" t="str">
        <f t="shared" si="58"/>
        <v/>
      </c>
      <c r="AP79" s="274" t="str">
        <f t="shared" si="58"/>
        <v/>
      </c>
      <c r="AQ79" s="274" t="str">
        <f t="shared" si="58"/>
        <v/>
      </c>
      <c r="AR79" s="320" t="s">
        <v>177</v>
      </c>
      <c r="AS79" s="321">
        <f>COUNTIFS(AK80:AQ80,"土",AK81:AQ81,"")+COUNTIFS(AK80:AQ80,"日",AK81:AQ81,"")</f>
        <v>0</v>
      </c>
      <c r="AV79" s="272" t="s">
        <v>222</v>
      </c>
      <c r="AW79" s="273" t="str">
        <f>IF(BC60&lt;$G$5,BC62+1,"")</f>
        <v/>
      </c>
      <c r="AX79" s="274" t="str">
        <f t="shared" ref="AX79:BC79" si="59">IF(AW77&lt;$G$5,AW79+1,"")</f>
        <v/>
      </c>
      <c r="AY79" s="274" t="str">
        <f t="shared" si="59"/>
        <v/>
      </c>
      <c r="AZ79" s="274" t="str">
        <f t="shared" si="59"/>
        <v/>
      </c>
      <c r="BA79" s="274" t="str">
        <f t="shared" si="59"/>
        <v/>
      </c>
      <c r="BB79" s="274" t="str">
        <f t="shared" si="59"/>
        <v/>
      </c>
      <c r="BC79" s="274" t="str">
        <f t="shared" si="59"/>
        <v/>
      </c>
      <c r="BD79" s="320" t="s">
        <v>177</v>
      </c>
      <c r="BE79" s="321">
        <f>COUNTIFS(AW80:BC80,"土",AW81:BC81,"")+COUNTIFS(AW80:BC80,"日",AW81:BC81,"")</f>
        <v>0</v>
      </c>
      <c r="BG79" s="272" t="s">
        <v>222</v>
      </c>
      <c r="BH79" s="273" t="str">
        <f>IF(BN60&lt;$G$5,BN62+1,"")</f>
        <v/>
      </c>
      <c r="BI79" s="274" t="str">
        <f t="shared" ref="BI79:BN79" si="60">IF(BH77&lt;$G$5,BH79+1,"")</f>
        <v/>
      </c>
      <c r="BJ79" s="274" t="str">
        <f t="shared" si="60"/>
        <v/>
      </c>
      <c r="BK79" s="274" t="str">
        <f t="shared" si="60"/>
        <v/>
      </c>
      <c r="BL79" s="274" t="str">
        <f t="shared" si="60"/>
        <v/>
      </c>
      <c r="BM79" s="274" t="str">
        <f t="shared" si="60"/>
        <v/>
      </c>
      <c r="BN79" s="274" t="str">
        <f t="shared" si="60"/>
        <v/>
      </c>
      <c r="BO79" s="320" t="s">
        <v>177</v>
      </c>
      <c r="BP79" s="321">
        <f>COUNTIFS(BH80:BN80,"土",BH81:BN81,"")+COUNTIFS(BH80:BN80,"日",BH81:BN81,"")</f>
        <v>0</v>
      </c>
    </row>
    <row r="80" spans="1:74" ht="14.25" customHeight="1" x14ac:dyDescent="0.15">
      <c r="A80" s="250"/>
      <c r="B80" s="272" t="s">
        <v>65</v>
      </c>
      <c r="C80" s="279" t="str">
        <f>IF(C79="","","月")</f>
        <v>月</v>
      </c>
      <c r="D80" s="279" t="str">
        <f>IF(D79="","","火")</f>
        <v>火</v>
      </c>
      <c r="E80" s="279" t="str">
        <f>IF(E79="","","水")</f>
        <v>水</v>
      </c>
      <c r="F80" s="279" t="str">
        <f>IF(F79="","","木")</f>
        <v>木</v>
      </c>
      <c r="G80" s="279" t="str">
        <f>IF(G79="","","金")</f>
        <v>金</v>
      </c>
      <c r="H80" s="279" t="str">
        <f>IF(H79="","","土")</f>
        <v>土</v>
      </c>
      <c r="I80" s="279" t="str">
        <f>IF(I79="","","日")</f>
        <v>日</v>
      </c>
      <c r="J80" s="322" t="s">
        <v>234</v>
      </c>
      <c r="K80" s="323">
        <f>COUNTIF(C81:I81,"夏休")+COUNTIF(C81:I81,"冬休")+COUNTIF(C81:I81,"中止")+COUNTIF(C81:I81,"制作中")</f>
        <v>0</v>
      </c>
      <c r="L80" s="250"/>
      <c r="M80" s="272" t="s">
        <v>65</v>
      </c>
      <c r="N80" s="279" t="str">
        <f>IF(N79="","","月")</f>
        <v>月</v>
      </c>
      <c r="O80" s="279" t="str">
        <f>IF(O79="","","火")</f>
        <v>火</v>
      </c>
      <c r="P80" s="279" t="str">
        <f>IF(P79="","","水")</f>
        <v>水</v>
      </c>
      <c r="Q80" s="279" t="str">
        <f>IF(Q79="","","木")</f>
        <v>木</v>
      </c>
      <c r="R80" s="279" t="str">
        <f>IF(R79="","","金")</f>
        <v>金</v>
      </c>
      <c r="S80" s="279" t="str">
        <f>IF(S79="","","土")</f>
        <v>土</v>
      </c>
      <c r="T80" s="279" t="str">
        <f>IF(T79="","","日")</f>
        <v>日</v>
      </c>
      <c r="U80" s="322" t="s">
        <v>234</v>
      </c>
      <c r="V80" s="323">
        <f>COUNTIF(N81:T81,"夏休")+COUNTIF(N81:T81,"冬休")+COUNTIF(N81:T81,"中止")+COUNTIF(N81:T81,"制作中")</f>
        <v>0</v>
      </c>
      <c r="Y80" s="272" t="s">
        <v>65</v>
      </c>
      <c r="Z80" s="279" t="str">
        <f>IF(Z79="","","月")</f>
        <v/>
      </c>
      <c r="AA80" s="279" t="str">
        <f>IF(AA79="","","火")</f>
        <v/>
      </c>
      <c r="AB80" s="279" t="str">
        <f>IF(AB79="","","水")</f>
        <v/>
      </c>
      <c r="AC80" s="279" t="str">
        <f>IF(AC79="","","木")</f>
        <v/>
      </c>
      <c r="AD80" s="279" t="str">
        <f>IF(AD79="","","金")</f>
        <v/>
      </c>
      <c r="AE80" s="279" t="str">
        <f>IF(AE79="","","土")</f>
        <v/>
      </c>
      <c r="AF80" s="279" t="str">
        <f>IF(AF79="","","日")</f>
        <v/>
      </c>
      <c r="AG80" s="322" t="s">
        <v>234</v>
      </c>
      <c r="AH80" s="323">
        <f>COUNTIF(Z81:AF81,"夏休")+COUNTIF(Z81:AF81,"冬休")+COUNTIF(Z81:AF81,"中止")+COUNTIF(Z81:AF81,"制作中")</f>
        <v>0</v>
      </c>
      <c r="AJ80" s="272" t="s">
        <v>65</v>
      </c>
      <c r="AK80" s="279" t="str">
        <f>IF(AK79="","","月")</f>
        <v/>
      </c>
      <c r="AL80" s="279" t="str">
        <f>IF(AL79="","","火")</f>
        <v/>
      </c>
      <c r="AM80" s="279" t="str">
        <f>IF(AM79="","","水")</f>
        <v/>
      </c>
      <c r="AN80" s="279" t="str">
        <f>IF(AN79="","","木")</f>
        <v/>
      </c>
      <c r="AO80" s="279" t="str">
        <f>IF(AO79="","","金")</f>
        <v/>
      </c>
      <c r="AP80" s="279" t="str">
        <f>IF(AP79="","","土")</f>
        <v/>
      </c>
      <c r="AQ80" s="279" t="str">
        <f>IF(AQ79="","","日")</f>
        <v/>
      </c>
      <c r="AR80" s="322" t="s">
        <v>234</v>
      </c>
      <c r="AS80" s="323">
        <f>COUNTIF(AK81:AQ81,"夏休")+COUNTIF(AK81:AQ81,"冬休")+COUNTIF(AK81:AQ81,"中止")+COUNTIF(AK81:AQ81,"制作中")</f>
        <v>0</v>
      </c>
      <c r="AV80" s="272" t="s">
        <v>65</v>
      </c>
      <c r="AW80" s="279" t="str">
        <f>IF(AW79="","","月")</f>
        <v/>
      </c>
      <c r="AX80" s="279" t="str">
        <f>IF(AX79="","","火")</f>
        <v/>
      </c>
      <c r="AY80" s="279" t="str">
        <f>IF(AY79="","","水")</f>
        <v/>
      </c>
      <c r="AZ80" s="279" t="str">
        <f>IF(AZ79="","","木")</f>
        <v/>
      </c>
      <c r="BA80" s="279" t="str">
        <f>IF(BA79="","","金")</f>
        <v/>
      </c>
      <c r="BB80" s="279" t="str">
        <f>IF(BB79="","","土")</f>
        <v/>
      </c>
      <c r="BC80" s="279" t="str">
        <f>IF(BC79="","","日")</f>
        <v/>
      </c>
      <c r="BD80" s="322" t="s">
        <v>234</v>
      </c>
      <c r="BE80" s="323">
        <f>COUNTIF(AW81:BC81,"夏休")+COUNTIF(AW81:BC81,"冬休")+COUNTIF(AW81:BC81,"中止")+COUNTIF(AW81:BC81,"制作中")</f>
        <v>0</v>
      </c>
      <c r="BG80" s="272" t="s">
        <v>65</v>
      </c>
      <c r="BH80" s="279" t="str">
        <f>IF(BH79="","","月")</f>
        <v/>
      </c>
      <c r="BI80" s="279" t="str">
        <f>IF(BI79="","","火")</f>
        <v/>
      </c>
      <c r="BJ80" s="279" t="str">
        <f>IF(BJ79="","","水")</f>
        <v/>
      </c>
      <c r="BK80" s="279" t="str">
        <f>IF(BK79="","","木")</f>
        <v/>
      </c>
      <c r="BL80" s="279" t="str">
        <f>IF(BL79="","","金")</f>
        <v/>
      </c>
      <c r="BM80" s="279" t="str">
        <f>IF(BM79="","","土")</f>
        <v/>
      </c>
      <c r="BN80" s="279" t="str">
        <f>IF(BN79="","","日")</f>
        <v/>
      </c>
      <c r="BO80" s="322" t="s">
        <v>234</v>
      </c>
      <c r="BP80" s="323">
        <f>COUNTIF(BH81:BN81,"夏休")+COUNTIF(BH81:BN81,"冬休")+COUNTIF(BH81:BN81,"中止")+COUNTIF(BH81:BN81,"制作中")</f>
        <v>0</v>
      </c>
    </row>
    <row r="81" spans="1:74" ht="14.25" customHeight="1" x14ac:dyDescent="0.15">
      <c r="A81" s="250"/>
      <c r="B81" s="617" t="s">
        <v>234</v>
      </c>
      <c r="C81" s="618"/>
      <c r="D81" s="619"/>
      <c r="E81" s="619"/>
      <c r="F81" s="619"/>
      <c r="G81" s="619"/>
      <c r="H81" s="619"/>
      <c r="I81" s="621"/>
      <c r="J81" s="322" t="s">
        <v>66</v>
      </c>
      <c r="K81" s="323">
        <f>COUNT(C79:I79)-K80</f>
        <v>7</v>
      </c>
      <c r="L81" s="250"/>
      <c r="M81" s="617" t="s">
        <v>234</v>
      </c>
      <c r="N81" s="618"/>
      <c r="O81" s="619"/>
      <c r="P81" s="619"/>
      <c r="Q81" s="619"/>
      <c r="R81" s="619"/>
      <c r="S81" s="619"/>
      <c r="T81" s="621"/>
      <c r="U81" s="322" t="s">
        <v>66</v>
      </c>
      <c r="V81" s="323">
        <f>COUNT(N79:T79)-V80</f>
        <v>7</v>
      </c>
      <c r="Y81" s="617" t="s">
        <v>234</v>
      </c>
      <c r="Z81" s="618"/>
      <c r="AA81" s="619"/>
      <c r="AB81" s="619"/>
      <c r="AC81" s="619"/>
      <c r="AD81" s="619"/>
      <c r="AE81" s="619"/>
      <c r="AF81" s="621"/>
      <c r="AG81" s="322" t="s">
        <v>66</v>
      </c>
      <c r="AH81" s="323">
        <f>COUNT(Z79:AF79)-AH80</f>
        <v>0</v>
      </c>
      <c r="AJ81" s="617" t="s">
        <v>234</v>
      </c>
      <c r="AK81" s="618"/>
      <c r="AL81" s="619"/>
      <c r="AM81" s="619"/>
      <c r="AN81" s="619"/>
      <c r="AO81" s="619"/>
      <c r="AP81" s="619"/>
      <c r="AQ81" s="621"/>
      <c r="AR81" s="322" t="s">
        <v>66</v>
      </c>
      <c r="AS81" s="323">
        <f>COUNT(AK79:AQ79)-AS80</f>
        <v>0</v>
      </c>
      <c r="AV81" s="617" t="s">
        <v>234</v>
      </c>
      <c r="AW81" s="618"/>
      <c r="AX81" s="619"/>
      <c r="AY81" s="619"/>
      <c r="AZ81" s="619"/>
      <c r="BA81" s="619"/>
      <c r="BB81" s="619"/>
      <c r="BC81" s="621"/>
      <c r="BD81" s="322" t="s">
        <v>66</v>
      </c>
      <c r="BE81" s="324">
        <f>COUNT(AW79:BC79)-BE80</f>
        <v>0</v>
      </c>
      <c r="BG81" s="617" t="s">
        <v>234</v>
      </c>
      <c r="BH81" s="618"/>
      <c r="BI81" s="619"/>
      <c r="BJ81" s="619"/>
      <c r="BK81" s="619"/>
      <c r="BL81" s="619"/>
      <c r="BM81" s="619"/>
      <c r="BN81" s="621"/>
      <c r="BO81" s="322" t="s">
        <v>66</v>
      </c>
      <c r="BP81" s="323">
        <f>COUNT(BH79:BN79)-BP80</f>
        <v>0</v>
      </c>
    </row>
    <row r="82" spans="1:74" ht="14.25" customHeight="1" x14ac:dyDescent="0.15">
      <c r="A82" s="250"/>
      <c r="B82" s="617"/>
      <c r="C82" s="382"/>
      <c r="D82" s="372"/>
      <c r="E82" s="372"/>
      <c r="F82" s="372"/>
      <c r="G82" s="372"/>
      <c r="H82" s="372"/>
      <c r="I82" s="622"/>
      <c r="J82" s="322" t="s">
        <v>67</v>
      </c>
      <c r="K82" s="323">
        <f>COUNTIF(C83:I84,"休")</f>
        <v>0</v>
      </c>
      <c r="L82" s="250"/>
      <c r="M82" s="617"/>
      <c r="N82" s="382"/>
      <c r="O82" s="372"/>
      <c r="P82" s="372"/>
      <c r="Q82" s="372"/>
      <c r="R82" s="372"/>
      <c r="S82" s="372"/>
      <c r="T82" s="622"/>
      <c r="U82" s="322" t="s">
        <v>67</v>
      </c>
      <c r="V82" s="323">
        <f>COUNTIF(N83:T84,"休")</f>
        <v>0</v>
      </c>
      <c r="Y82" s="617"/>
      <c r="Z82" s="382"/>
      <c r="AA82" s="372"/>
      <c r="AB82" s="372"/>
      <c r="AC82" s="372"/>
      <c r="AD82" s="372"/>
      <c r="AE82" s="372"/>
      <c r="AF82" s="622"/>
      <c r="AG82" s="322" t="s">
        <v>67</v>
      </c>
      <c r="AH82" s="323">
        <f>COUNTIF(Z83:AF84,"休")</f>
        <v>0</v>
      </c>
      <c r="AJ82" s="617"/>
      <c r="AK82" s="382"/>
      <c r="AL82" s="372"/>
      <c r="AM82" s="372"/>
      <c r="AN82" s="372"/>
      <c r="AO82" s="372"/>
      <c r="AP82" s="372"/>
      <c r="AQ82" s="622"/>
      <c r="AR82" s="322" t="s">
        <v>67</v>
      </c>
      <c r="AS82" s="323">
        <f>COUNTIF(AK83:AQ84,"休")</f>
        <v>0</v>
      </c>
      <c r="AV82" s="617"/>
      <c r="AW82" s="382"/>
      <c r="AX82" s="372"/>
      <c r="AY82" s="372"/>
      <c r="AZ82" s="372"/>
      <c r="BA82" s="372"/>
      <c r="BB82" s="372"/>
      <c r="BC82" s="622"/>
      <c r="BD82" s="322" t="s">
        <v>67</v>
      </c>
      <c r="BE82" s="323">
        <f>COUNTIF(AW83:BC84,"休")</f>
        <v>0</v>
      </c>
      <c r="BG82" s="617"/>
      <c r="BH82" s="382"/>
      <c r="BI82" s="372"/>
      <c r="BJ82" s="372"/>
      <c r="BK82" s="372"/>
      <c r="BL82" s="372"/>
      <c r="BM82" s="372"/>
      <c r="BN82" s="622"/>
      <c r="BO82" s="322" t="s">
        <v>67</v>
      </c>
      <c r="BP82" s="323">
        <f>COUNTIF(BH83:BN84,"休")</f>
        <v>0</v>
      </c>
    </row>
    <row r="83" spans="1:74" ht="14.25" customHeight="1" x14ac:dyDescent="0.15">
      <c r="A83" s="250"/>
      <c r="B83" s="617" t="s">
        <v>60</v>
      </c>
      <c r="C83" s="623"/>
      <c r="D83" s="624"/>
      <c r="E83" s="624"/>
      <c r="F83" s="624"/>
      <c r="G83" s="624"/>
      <c r="H83" s="624"/>
      <c r="I83" s="625"/>
      <c r="J83" s="322" t="s">
        <v>68</v>
      </c>
      <c r="K83" s="326">
        <f>K82/K81</f>
        <v>0</v>
      </c>
      <c r="L83" s="250"/>
      <c r="M83" s="617" t="s">
        <v>60</v>
      </c>
      <c r="N83" s="623"/>
      <c r="O83" s="624"/>
      <c r="P83" s="624"/>
      <c r="Q83" s="624"/>
      <c r="R83" s="624"/>
      <c r="S83" s="624"/>
      <c r="T83" s="625"/>
      <c r="U83" s="322" t="s">
        <v>68</v>
      </c>
      <c r="V83" s="326">
        <f>V82/V81</f>
        <v>0</v>
      </c>
      <c r="Y83" s="617" t="s">
        <v>60</v>
      </c>
      <c r="Z83" s="623"/>
      <c r="AA83" s="624"/>
      <c r="AB83" s="624"/>
      <c r="AC83" s="624"/>
      <c r="AD83" s="624"/>
      <c r="AE83" s="624"/>
      <c r="AF83" s="625"/>
      <c r="AG83" s="322" t="s">
        <v>68</v>
      </c>
      <c r="AH83" s="326" t="e">
        <f>AH82/AH81</f>
        <v>#DIV/0!</v>
      </c>
      <c r="AJ83" s="617" t="s">
        <v>60</v>
      </c>
      <c r="AK83" s="623"/>
      <c r="AL83" s="624"/>
      <c r="AM83" s="624"/>
      <c r="AN83" s="624"/>
      <c r="AO83" s="624"/>
      <c r="AP83" s="624"/>
      <c r="AQ83" s="625"/>
      <c r="AR83" s="322" t="s">
        <v>68</v>
      </c>
      <c r="AS83" s="326" t="e">
        <f>AS82/AS81</f>
        <v>#DIV/0!</v>
      </c>
      <c r="AV83" s="617" t="s">
        <v>60</v>
      </c>
      <c r="AW83" s="623"/>
      <c r="AX83" s="624"/>
      <c r="AY83" s="624"/>
      <c r="AZ83" s="624"/>
      <c r="BA83" s="624"/>
      <c r="BB83" s="624"/>
      <c r="BC83" s="625"/>
      <c r="BD83" s="322" t="s">
        <v>68</v>
      </c>
      <c r="BE83" s="326" t="e">
        <f>BE82/BE81</f>
        <v>#DIV/0!</v>
      </c>
      <c r="BG83" s="617" t="s">
        <v>60</v>
      </c>
      <c r="BH83" s="623"/>
      <c r="BI83" s="624"/>
      <c r="BJ83" s="624"/>
      <c r="BK83" s="624"/>
      <c r="BL83" s="624"/>
      <c r="BM83" s="624"/>
      <c r="BN83" s="625"/>
      <c r="BO83" s="322" t="s">
        <v>68</v>
      </c>
      <c r="BP83" s="326" t="e">
        <f>BP82/BP81</f>
        <v>#DIV/0!</v>
      </c>
    </row>
    <row r="84" spans="1:74" ht="14.25" customHeight="1" x14ac:dyDescent="0.15">
      <c r="A84" s="250"/>
      <c r="B84" s="617"/>
      <c r="C84" s="623"/>
      <c r="D84" s="624"/>
      <c r="E84" s="624"/>
      <c r="F84" s="624"/>
      <c r="G84" s="624"/>
      <c r="H84" s="624"/>
      <c r="I84" s="625"/>
      <c r="J84" s="322" t="s">
        <v>57</v>
      </c>
      <c r="K84" s="323">
        <f>COUNTA(C85:I85)</f>
        <v>0</v>
      </c>
      <c r="L84" s="250"/>
      <c r="M84" s="617"/>
      <c r="N84" s="623"/>
      <c r="O84" s="624"/>
      <c r="P84" s="624"/>
      <c r="Q84" s="624"/>
      <c r="R84" s="624"/>
      <c r="S84" s="624"/>
      <c r="T84" s="625"/>
      <c r="U84" s="322" t="s">
        <v>57</v>
      </c>
      <c r="V84" s="323">
        <f>COUNTA(N85:T85)</f>
        <v>0</v>
      </c>
      <c r="Y84" s="617"/>
      <c r="Z84" s="623"/>
      <c r="AA84" s="624"/>
      <c r="AB84" s="624"/>
      <c r="AC84" s="624"/>
      <c r="AD84" s="624"/>
      <c r="AE84" s="624"/>
      <c r="AF84" s="625"/>
      <c r="AG84" s="322" t="s">
        <v>57</v>
      </c>
      <c r="AH84" s="323">
        <f>COUNTA(Z85:AF85)</f>
        <v>0</v>
      </c>
      <c r="AJ84" s="617"/>
      <c r="AK84" s="623"/>
      <c r="AL84" s="624"/>
      <c r="AM84" s="624"/>
      <c r="AN84" s="624"/>
      <c r="AO84" s="624"/>
      <c r="AP84" s="624"/>
      <c r="AQ84" s="625"/>
      <c r="AR84" s="322" t="s">
        <v>57</v>
      </c>
      <c r="AS84" s="323">
        <f>COUNTA(AK85:AQ85)</f>
        <v>0</v>
      </c>
      <c r="AV84" s="617"/>
      <c r="AW84" s="623"/>
      <c r="AX84" s="624"/>
      <c r="AY84" s="624"/>
      <c r="AZ84" s="624"/>
      <c r="BA84" s="624"/>
      <c r="BB84" s="624"/>
      <c r="BC84" s="625"/>
      <c r="BD84" s="322" t="s">
        <v>57</v>
      </c>
      <c r="BE84" s="323">
        <f>COUNTA(AW85:BC85)</f>
        <v>0</v>
      </c>
      <c r="BG84" s="617"/>
      <c r="BH84" s="623"/>
      <c r="BI84" s="624"/>
      <c r="BJ84" s="624"/>
      <c r="BK84" s="624"/>
      <c r="BL84" s="624"/>
      <c r="BM84" s="624"/>
      <c r="BN84" s="625"/>
      <c r="BO84" s="322" t="s">
        <v>57</v>
      </c>
      <c r="BP84" s="323">
        <f>COUNTA(BH85:BN85)</f>
        <v>0</v>
      </c>
    </row>
    <row r="85" spans="1:74" ht="14.25" customHeight="1" x14ac:dyDescent="0.15">
      <c r="A85" s="250"/>
      <c r="B85" s="617" t="s">
        <v>62</v>
      </c>
      <c r="C85" s="623"/>
      <c r="D85" s="624"/>
      <c r="E85" s="624"/>
      <c r="F85" s="624"/>
      <c r="G85" s="624"/>
      <c r="H85" s="624"/>
      <c r="I85" s="625"/>
      <c r="J85" s="322" t="s">
        <v>69</v>
      </c>
      <c r="K85" s="326">
        <f>K84/K81</f>
        <v>0</v>
      </c>
      <c r="L85" s="250"/>
      <c r="M85" s="617" t="s">
        <v>62</v>
      </c>
      <c r="N85" s="623"/>
      <c r="O85" s="624"/>
      <c r="P85" s="624"/>
      <c r="Q85" s="624"/>
      <c r="R85" s="624"/>
      <c r="S85" s="624"/>
      <c r="T85" s="625"/>
      <c r="U85" s="322" t="s">
        <v>69</v>
      </c>
      <c r="V85" s="326">
        <f>V84/V81</f>
        <v>0</v>
      </c>
      <c r="Y85" s="617" t="s">
        <v>62</v>
      </c>
      <c r="Z85" s="623"/>
      <c r="AA85" s="624"/>
      <c r="AB85" s="624"/>
      <c r="AC85" s="624"/>
      <c r="AD85" s="624"/>
      <c r="AE85" s="624"/>
      <c r="AF85" s="625"/>
      <c r="AG85" s="322" t="s">
        <v>69</v>
      </c>
      <c r="AH85" s="326" t="e">
        <f>AH84/AH81</f>
        <v>#DIV/0!</v>
      </c>
      <c r="AJ85" s="617" t="s">
        <v>62</v>
      </c>
      <c r="AK85" s="623"/>
      <c r="AL85" s="624"/>
      <c r="AM85" s="624"/>
      <c r="AN85" s="624"/>
      <c r="AO85" s="624"/>
      <c r="AP85" s="624"/>
      <c r="AQ85" s="625"/>
      <c r="AR85" s="322" t="s">
        <v>69</v>
      </c>
      <c r="AS85" s="326" t="e">
        <f>AS84/AS81</f>
        <v>#DIV/0!</v>
      </c>
      <c r="AV85" s="617" t="s">
        <v>62</v>
      </c>
      <c r="AW85" s="623"/>
      <c r="AX85" s="624"/>
      <c r="AY85" s="624"/>
      <c r="AZ85" s="624"/>
      <c r="BA85" s="624"/>
      <c r="BB85" s="624"/>
      <c r="BC85" s="625"/>
      <c r="BD85" s="322" t="s">
        <v>69</v>
      </c>
      <c r="BE85" s="326" t="e">
        <f>BE84/BE81</f>
        <v>#DIV/0!</v>
      </c>
      <c r="BG85" s="617" t="s">
        <v>62</v>
      </c>
      <c r="BH85" s="623"/>
      <c r="BI85" s="624"/>
      <c r="BJ85" s="624"/>
      <c r="BK85" s="624"/>
      <c r="BL85" s="624"/>
      <c r="BM85" s="624"/>
      <c r="BN85" s="625"/>
      <c r="BO85" s="322" t="s">
        <v>69</v>
      </c>
      <c r="BP85" s="326" t="e">
        <f>BP84/BP81</f>
        <v>#DIV/0!</v>
      </c>
    </row>
    <row r="86" spans="1:74" ht="14.25" customHeight="1" x14ac:dyDescent="0.15">
      <c r="A86" s="250"/>
      <c r="B86" s="628"/>
      <c r="C86" s="626"/>
      <c r="D86" s="627"/>
      <c r="E86" s="627"/>
      <c r="F86" s="627"/>
      <c r="G86" s="627"/>
      <c r="H86" s="627"/>
      <c r="I86" s="629"/>
      <c r="J86" s="327" t="s">
        <v>235</v>
      </c>
      <c r="K86" s="328" t="str">
        <f>IF(1&gt;K79,"対象外",IF(K84&gt;=K79,"OK","NG"))</f>
        <v>NG</v>
      </c>
      <c r="L86" s="250"/>
      <c r="M86" s="628"/>
      <c r="N86" s="626"/>
      <c r="O86" s="627"/>
      <c r="P86" s="627"/>
      <c r="Q86" s="627"/>
      <c r="R86" s="627"/>
      <c r="S86" s="627"/>
      <c r="T86" s="629"/>
      <c r="U86" s="327" t="s">
        <v>235</v>
      </c>
      <c r="V86" s="328" t="str">
        <f>IF(1&gt;V79,"対象外",IF(V84&gt;=V79,"OK","NG"))</f>
        <v>NG</v>
      </c>
      <c r="Y86" s="628"/>
      <c r="Z86" s="626"/>
      <c r="AA86" s="627"/>
      <c r="AB86" s="627"/>
      <c r="AC86" s="627"/>
      <c r="AD86" s="627"/>
      <c r="AE86" s="627"/>
      <c r="AF86" s="629"/>
      <c r="AG86" s="327" t="s">
        <v>235</v>
      </c>
      <c r="AH86" s="328" t="str">
        <f>IF(1&gt;AH79,"対象外",IF(AH84&gt;=AH79,"OK","NG"))</f>
        <v>対象外</v>
      </c>
      <c r="AJ86" s="628"/>
      <c r="AK86" s="626"/>
      <c r="AL86" s="627"/>
      <c r="AM86" s="627"/>
      <c r="AN86" s="627"/>
      <c r="AO86" s="627"/>
      <c r="AP86" s="627"/>
      <c r="AQ86" s="629"/>
      <c r="AR86" s="327" t="s">
        <v>235</v>
      </c>
      <c r="AS86" s="328" t="str">
        <f>IF(1&gt;AS79,"対象外",IF(AS84&gt;=AS79,"OK","NG"))</f>
        <v>対象外</v>
      </c>
      <c r="AV86" s="628"/>
      <c r="AW86" s="626"/>
      <c r="AX86" s="627"/>
      <c r="AY86" s="627"/>
      <c r="AZ86" s="627"/>
      <c r="BA86" s="627"/>
      <c r="BB86" s="627"/>
      <c r="BC86" s="629"/>
      <c r="BD86" s="327" t="s">
        <v>235</v>
      </c>
      <c r="BE86" s="328" t="str">
        <f>IF(1&gt;BE79,"対象外",IF(BE84&gt;=BE79,"OK","NG"))</f>
        <v>対象外</v>
      </c>
      <c r="BG86" s="628"/>
      <c r="BH86" s="626"/>
      <c r="BI86" s="627"/>
      <c r="BJ86" s="627"/>
      <c r="BK86" s="627"/>
      <c r="BL86" s="627"/>
      <c r="BM86" s="627"/>
      <c r="BN86" s="629"/>
      <c r="BO86" s="327" t="s">
        <v>235</v>
      </c>
      <c r="BP86" s="328" t="str">
        <f>IF(1&gt;BP79,"対象外",IF(BP84&gt;=BP79,"OK","NG"))</f>
        <v>対象外</v>
      </c>
      <c r="BV86" s="253" t="str">
        <f t="shared" ref="BV86:BV141" si="61">IF(COUNTIF(K85:BP86,"NG")&gt;=1,"NG","OK")</f>
        <v>NG</v>
      </c>
    </row>
    <row r="87" spans="1:74" ht="14.25" hidden="1" customHeight="1" x14ac:dyDescent="0.15">
      <c r="A87" s="250"/>
      <c r="B87" s="252"/>
      <c r="C87" s="252"/>
      <c r="D87" s="252"/>
      <c r="E87" s="252"/>
      <c r="F87" s="252"/>
      <c r="G87" s="252"/>
      <c r="H87" s="311">
        <f>IF(AND(DAY(H79)&gt;=22,DAY(H79)&lt;=28,H80="土"),1,0)</f>
        <v>0</v>
      </c>
      <c r="I87" s="252"/>
      <c r="J87" s="250"/>
      <c r="K87" s="250"/>
      <c r="L87" s="250"/>
      <c r="M87" s="252"/>
      <c r="N87" s="252"/>
      <c r="O87" s="252"/>
      <c r="P87" s="252"/>
      <c r="Q87" s="252"/>
      <c r="R87" s="252"/>
      <c r="S87" s="311">
        <f>IF(AND(DAY(S79)&gt;=22,DAY(S79)&lt;=28,S80="土"),1,0)</f>
        <v>1</v>
      </c>
      <c r="T87" s="252"/>
      <c r="U87" s="250"/>
      <c r="V87" s="250"/>
      <c r="Y87" s="252"/>
      <c r="Z87" s="252"/>
      <c r="AA87" s="252"/>
      <c r="AB87" s="252"/>
      <c r="AC87" s="252"/>
      <c r="AD87" s="252"/>
      <c r="AE87" s="311" t="e">
        <f>IF(AND(DAY(AE79)&gt;=22,DAY(AE79)&lt;=28,AE80="土"),1,0)</f>
        <v>#VALUE!</v>
      </c>
      <c r="AF87" s="252"/>
      <c r="AG87" s="250"/>
      <c r="AH87" s="250"/>
      <c r="AJ87" s="252"/>
      <c r="AK87" s="252"/>
      <c r="AL87" s="252"/>
      <c r="AM87" s="252"/>
      <c r="AN87" s="252"/>
      <c r="AO87" s="252"/>
      <c r="AP87" s="311" t="e">
        <f>IF(AND(DAY(AP79)&gt;=22,DAY(AP79)&lt;=28,AP80="土"),1,0)</f>
        <v>#VALUE!</v>
      </c>
      <c r="AQ87" s="252"/>
      <c r="AR87" s="250"/>
      <c r="AS87" s="250"/>
      <c r="AV87" s="252"/>
      <c r="AW87" s="252"/>
      <c r="AX87" s="252"/>
      <c r="AY87" s="252"/>
      <c r="AZ87" s="252"/>
      <c r="BA87" s="252"/>
      <c r="BB87" s="311" t="e">
        <f>IF(AND(DAY(BB79)&gt;=22,DAY(BB79)&lt;=28,BB80="土"),1,0)</f>
        <v>#VALUE!</v>
      </c>
      <c r="BC87" s="252"/>
      <c r="BD87" s="250"/>
      <c r="BE87" s="250"/>
      <c r="BG87" s="252"/>
      <c r="BH87" s="252"/>
      <c r="BI87" s="252"/>
      <c r="BJ87" s="252"/>
      <c r="BK87" s="252"/>
      <c r="BL87" s="252"/>
      <c r="BM87" s="311" t="e">
        <f>IF(AND(DAY(BM79)&gt;=22,DAY(BM79)&lt;=28,BM80="土"),1,0)</f>
        <v>#VALUE!</v>
      </c>
      <c r="BN87" s="252"/>
      <c r="BO87" s="250"/>
      <c r="BP87" s="250"/>
      <c r="BU87" s="253">
        <f t="shared" ref="BU87:BU141" si="62">_xlfn.AGGREGATE(9,6,C87:BN87)</f>
        <v>1</v>
      </c>
      <c r="BV87" s="253" t="str">
        <f t="shared" si="61"/>
        <v>NG</v>
      </c>
    </row>
    <row r="88" spans="1:74" ht="14.25" hidden="1" customHeight="1" x14ac:dyDescent="0.15">
      <c r="A88" s="250"/>
      <c r="B88" s="252"/>
      <c r="C88" s="252"/>
      <c r="D88" s="252"/>
      <c r="E88" s="252"/>
      <c r="F88" s="252"/>
      <c r="G88" s="252"/>
      <c r="H88" s="311">
        <f>IF(AND(DAY(H79)&gt;=22,DAY(H79)&lt;=28,H80="土",OR(H85="休",H85="雨")),1,0)</f>
        <v>0</v>
      </c>
      <c r="I88" s="252"/>
      <c r="J88" s="250"/>
      <c r="K88" s="250"/>
      <c r="L88" s="250"/>
      <c r="M88" s="252"/>
      <c r="N88" s="252"/>
      <c r="O88" s="252"/>
      <c r="P88" s="252"/>
      <c r="Q88" s="252"/>
      <c r="R88" s="252"/>
      <c r="S88" s="311">
        <f>IF(AND(DAY(S79)&gt;=22,DAY(S79)&lt;=28,S80="土",OR(S85="休",S85="雨")),1,0)</f>
        <v>0</v>
      </c>
      <c r="T88" s="252"/>
      <c r="U88" s="250"/>
      <c r="V88" s="250"/>
      <c r="Y88" s="252"/>
      <c r="Z88" s="252"/>
      <c r="AA88" s="252"/>
      <c r="AB88" s="252"/>
      <c r="AC88" s="252"/>
      <c r="AD88" s="252"/>
      <c r="AE88" s="311" t="e">
        <f>IF(AND(DAY(AE79)&gt;=22,DAY(AE79)&lt;=28,AE80="土",OR(AE85="休",AE85="雨")),1,0)</f>
        <v>#VALUE!</v>
      </c>
      <c r="AF88" s="252"/>
      <c r="AG88" s="250"/>
      <c r="AH88" s="250"/>
      <c r="AJ88" s="252"/>
      <c r="AK88" s="252"/>
      <c r="AL88" s="252"/>
      <c r="AM88" s="252"/>
      <c r="AN88" s="252"/>
      <c r="AO88" s="252"/>
      <c r="AP88" s="311" t="e">
        <f>IF(AND(DAY(AP79)&gt;=22,DAY(AP79)&lt;=28,AP80="土",OR(AP85="休",AP85="雨")),1,0)</f>
        <v>#VALUE!</v>
      </c>
      <c r="AQ88" s="252"/>
      <c r="AR88" s="250"/>
      <c r="AS88" s="250"/>
      <c r="AV88" s="252"/>
      <c r="AW88" s="252"/>
      <c r="AX88" s="252"/>
      <c r="AY88" s="252"/>
      <c r="AZ88" s="252"/>
      <c r="BA88" s="252"/>
      <c r="BB88" s="311" t="e">
        <f>IF(AND(DAY(BB79)&gt;=22,DAY(BB79)&lt;=28,BB80="土",OR(BB85="休",BB85="雨")),1,0)</f>
        <v>#VALUE!</v>
      </c>
      <c r="BC88" s="252"/>
      <c r="BD88" s="250"/>
      <c r="BE88" s="250"/>
      <c r="BG88" s="252"/>
      <c r="BH88" s="252"/>
      <c r="BI88" s="252"/>
      <c r="BJ88" s="252"/>
      <c r="BK88" s="252"/>
      <c r="BL88" s="252"/>
      <c r="BM88" s="311" t="e">
        <f>IF(AND(DAY(BM79)&gt;=22,DAY(BM79)&lt;=28,BM80="土",OR(BM85="休",BM85="雨")),1,0)</f>
        <v>#VALUE!</v>
      </c>
      <c r="BN88" s="252"/>
      <c r="BO88" s="250"/>
      <c r="BP88" s="250"/>
      <c r="BU88" s="253">
        <f t="shared" si="62"/>
        <v>0</v>
      </c>
      <c r="BV88" s="253" t="str">
        <f t="shared" si="61"/>
        <v>OK</v>
      </c>
    </row>
    <row r="89" spans="1:74" ht="14.25" hidden="1" customHeight="1" x14ac:dyDescent="0.15">
      <c r="A89" s="250"/>
      <c r="B89" s="252"/>
      <c r="C89" s="252"/>
      <c r="D89" s="252"/>
      <c r="E89" s="252"/>
      <c r="F89" s="252"/>
      <c r="G89" s="252"/>
      <c r="H89" s="311">
        <f>IF(AND(DAY(H79)&gt;=8,DAY(H79)&lt;=14,H80="土"),1,0)</f>
        <v>0</v>
      </c>
      <c r="I89" s="252"/>
      <c r="J89" s="250"/>
      <c r="K89" s="250"/>
      <c r="L89" s="250"/>
      <c r="M89" s="252"/>
      <c r="N89" s="252"/>
      <c r="O89" s="252"/>
      <c r="P89" s="252"/>
      <c r="Q89" s="252"/>
      <c r="R89" s="252"/>
      <c r="S89" s="311">
        <f>IF(AND(DAY(S79)&gt;=8,DAY(S79)&lt;=14,S80="土"),1,0)</f>
        <v>0</v>
      </c>
      <c r="T89" s="252"/>
      <c r="U89" s="250"/>
      <c r="V89" s="250"/>
      <c r="Y89" s="252"/>
      <c r="Z89" s="252"/>
      <c r="AA89" s="252"/>
      <c r="AB89" s="252"/>
      <c r="AC89" s="252"/>
      <c r="AD89" s="252"/>
      <c r="AE89" s="311" t="e">
        <f>IF(AND(DAY(AE79)&gt;=8,DAY(AE79)&lt;=14,AE80="土"),1,0)</f>
        <v>#VALUE!</v>
      </c>
      <c r="AF89" s="252"/>
      <c r="AG89" s="250"/>
      <c r="AH89" s="250"/>
      <c r="AJ89" s="252"/>
      <c r="AK89" s="252"/>
      <c r="AL89" s="252"/>
      <c r="AM89" s="252"/>
      <c r="AN89" s="252"/>
      <c r="AO89" s="252"/>
      <c r="AP89" s="311" t="e">
        <f>IF(AND(DAY(AP79)&gt;=8,DAY(AP79)&lt;=14,AP80="土"),1,0)</f>
        <v>#VALUE!</v>
      </c>
      <c r="AQ89" s="252"/>
      <c r="AR89" s="250"/>
      <c r="AS89" s="250"/>
      <c r="AV89" s="252"/>
      <c r="AW89" s="252"/>
      <c r="AX89" s="252"/>
      <c r="AY89" s="252"/>
      <c r="AZ89" s="252"/>
      <c r="BA89" s="252"/>
      <c r="BB89" s="311" t="e">
        <f>IF(AND(DAY(BB79)&gt;=8,DAY(BB79)&lt;=14,BB80="土"),1,0)</f>
        <v>#VALUE!</v>
      </c>
      <c r="BC89" s="252"/>
      <c r="BD89" s="250"/>
      <c r="BE89" s="250"/>
      <c r="BG89" s="252"/>
      <c r="BH89" s="252"/>
      <c r="BI89" s="252"/>
      <c r="BJ89" s="252"/>
      <c r="BK89" s="252"/>
      <c r="BL89" s="252"/>
      <c r="BM89" s="311" t="e">
        <f>IF(AND(DAY(BM79)&gt;=8,DAY(BM79)&lt;=14,BM80="土"),1,0)</f>
        <v>#VALUE!</v>
      </c>
      <c r="BN89" s="252"/>
      <c r="BO89" s="250"/>
      <c r="BP89" s="250"/>
      <c r="BU89" s="253">
        <f t="shared" si="62"/>
        <v>0</v>
      </c>
      <c r="BV89" s="253" t="str">
        <f t="shared" si="61"/>
        <v>OK</v>
      </c>
    </row>
    <row r="90" spans="1:74" ht="14.25" hidden="1" customHeight="1" x14ac:dyDescent="0.15">
      <c r="A90" s="250"/>
      <c r="B90" s="252"/>
      <c r="C90" s="252"/>
      <c r="D90" s="252"/>
      <c r="E90" s="252"/>
      <c r="F90" s="252"/>
      <c r="G90" s="252"/>
      <c r="H90" s="311">
        <f>IF(AND(DAY(H79)&gt;=8,DAY(H79)&lt;=14,H80="土",OR(H85="休",H85="雨")),1,0)</f>
        <v>0</v>
      </c>
      <c r="I90" s="252"/>
      <c r="J90" s="250"/>
      <c r="K90" s="250"/>
      <c r="L90" s="250"/>
      <c r="M90" s="252"/>
      <c r="N90" s="252"/>
      <c r="O90" s="252"/>
      <c r="P90" s="252"/>
      <c r="Q90" s="252"/>
      <c r="R90" s="252"/>
      <c r="S90" s="311">
        <f>IF(AND(DAY(S79)&gt;=8,DAY(S79)&lt;=14,S80="土",OR(S85="休",S85="雨")),1,0)</f>
        <v>0</v>
      </c>
      <c r="T90" s="252"/>
      <c r="U90" s="250"/>
      <c r="V90" s="250"/>
      <c r="Y90" s="252"/>
      <c r="Z90" s="252"/>
      <c r="AA90" s="252"/>
      <c r="AB90" s="252"/>
      <c r="AC90" s="252"/>
      <c r="AD90" s="252"/>
      <c r="AE90" s="311" t="e">
        <f>IF(AND(DAY(AE79)&gt;=8,DAY(AE79)&lt;=14,AE80="土",OR(AE85="休",AE85="雨")),1,0)</f>
        <v>#VALUE!</v>
      </c>
      <c r="AF90" s="252"/>
      <c r="AG90" s="250"/>
      <c r="AH90" s="250"/>
      <c r="AJ90" s="252"/>
      <c r="AK90" s="252"/>
      <c r="AL90" s="252"/>
      <c r="AM90" s="252"/>
      <c r="AN90" s="252"/>
      <c r="AO90" s="252"/>
      <c r="AP90" s="311" t="e">
        <f>IF(AND(DAY(AP79)&gt;=8,DAY(AP79)&lt;=14,AP80="土",OR(AP85="休",AP85="雨")),1,0)</f>
        <v>#VALUE!</v>
      </c>
      <c r="AQ90" s="252"/>
      <c r="AR90" s="250"/>
      <c r="AS90" s="250"/>
      <c r="AV90" s="252"/>
      <c r="AW90" s="252"/>
      <c r="AX90" s="252"/>
      <c r="AY90" s="252"/>
      <c r="AZ90" s="252"/>
      <c r="BA90" s="252"/>
      <c r="BB90" s="311" t="e">
        <f>IF(AND(DAY(BB79)&gt;=8,DAY(BB79)&lt;=14,BB80="土",OR(BB85="休",BB85="雨")),1,0)</f>
        <v>#VALUE!</v>
      </c>
      <c r="BC90" s="252"/>
      <c r="BD90" s="250"/>
      <c r="BE90" s="250"/>
      <c r="BG90" s="252"/>
      <c r="BH90" s="252"/>
      <c r="BI90" s="252"/>
      <c r="BJ90" s="252"/>
      <c r="BK90" s="252"/>
      <c r="BL90" s="252"/>
      <c r="BM90" s="311" t="e">
        <f>IF(AND(DAY(BM79)&gt;=8,DAY(BM79)&lt;=14,BM80="土",OR(BM85="休",BM85="雨")),1,0)</f>
        <v>#VALUE!</v>
      </c>
      <c r="BN90" s="252"/>
      <c r="BO90" s="250"/>
      <c r="BP90" s="250"/>
      <c r="BU90" s="253">
        <f t="shared" si="62"/>
        <v>0</v>
      </c>
      <c r="BV90" s="253" t="str">
        <f t="shared" si="61"/>
        <v>OK</v>
      </c>
    </row>
    <row r="91" spans="1:74" ht="14.25" customHeight="1" x14ac:dyDescent="0.15">
      <c r="A91" s="250"/>
      <c r="B91" s="252"/>
      <c r="C91" s="252"/>
      <c r="D91" s="252"/>
      <c r="E91" s="252"/>
      <c r="F91" s="252"/>
      <c r="G91" s="252"/>
      <c r="H91" s="252"/>
      <c r="I91" s="252"/>
      <c r="J91" s="250"/>
      <c r="K91" s="250"/>
      <c r="L91" s="250"/>
      <c r="M91" s="252"/>
      <c r="N91" s="252"/>
      <c r="O91" s="252"/>
      <c r="P91" s="252"/>
      <c r="Q91" s="252"/>
      <c r="R91" s="252"/>
      <c r="S91" s="252"/>
      <c r="T91" s="252"/>
      <c r="U91" s="250"/>
      <c r="V91" s="250"/>
      <c r="Y91" s="252"/>
      <c r="Z91" s="252"/>
      <c r="AA91" s="252"/>
      <c r="AB91" s="252"/>
      <c r="AC91" s="252"/>
      <c r="AD91" s="252"/>
      <c r="AE91" s="252"/>
      <c r="AF91" s="252"/>
      <c r="AG91" s="250"/>
      <c r="AH91" s="250"/>
      <c r="AJ91" s="252"/>
      <c r="AK91" s="252"/>
      <c r="AL91" s="252"/>
      <c r="AM91" s="252"/>
      <c r="AN91" s="252"/>
      <c r="AO91" s="252"/>
      <c r="AP91" s="252"/>
      <c r="AQ91" s="252"/>
      <c r="AR91" s="250"/>
      <c r="AS91" s="250"/>
      <c r="AV91" s="252"/>
      <c r="AW91" s="252"/>
      <c r="AX91" s="252"/>
      <c r="AY91" s="252"/>
      <c r="AZ91" s="252"/>
      <c r="BA91" s="252"/>
      <c r="BB91" s="252"/>
      <c r="BC91" s="252"/>
      <c r="BD91" s="250"/>
      <c r="BE91" s="250"/>
      <c r="BG91" s="252"/>
      <c r="BH91" s="252"/>
      <c r="BI91" s="252"/>
      <c r="BJ91" s="252"/>
      <c r="BK91" s="252"/>
      <c r="BL91" s="252"/>
      <c r="BM91" s="252"/>
      <c r="BN91" s="252"/>
      <c r="BO91" s="250"/>
      <c r="BP91" s="250"/>
    </row>
    <row r="92" spans="1:74" ht="14.25" customHeight="1" x14ac:dyDescent="0.15">
      <c r="A92" s="250"/>
      <c r="B92" s="250"/>
      <c r="C92" s="250"/>
      <c r="D92" s="250"/>
      <c r="E92" s="250"/>
      <c r="F92" s="250"/>
      <c r="G92" s="250"/>
      <c r="H92" s="250"/>
      <c r="I92" s="250"/>
      <c r="J92" s="250"/>
      <c r="K92" s="250"/>
      <c r="L92" s="250"/>
      <c r="M92" s="250"/>
      <c r="N92" s="250"/>
      <c r="O92" s="250"/>
      <c r="P92" s="250"/>
      <c r="Q92" s="250"/>
      <c r="R92" s="250"/>
      <c r="S92" s="250"/>
      <c r="T92" s="250"/>
      <c r="U92" s="250"/>
      <c r="V92" s="250"/>
    </row>
    <row r="93" spans="1:74" ht="14.25" hidden="1" customHeight="1" x14ac:dyDescent="0.15">
      <c r="A93" s="250"/>
      <c r="B93" s="250"/>
      <c r="C93" s="266">
        <f>YEAR(I77+1)</f>
        <v>2025</v>
      </c>
      <c r="D93" s="266">
        <f>MONTH(I77+1)</f>
        <v>11</v>
      </c>
      <c r="E93" s="266">
        <f>DAY(I77+1)</f>
        <v>3</v>
      </c>
      <c r="F93" s="266"/>
      <c r="G93" s="266"/>
      <c r="H93" s="266"/>
      <c r="I93" s="266"/>
      <c r="J93" s="250"/>
      <c r="K93" s="250"/>
      <c r="L93" s="250"/>
      <c r="M93" s="250"/>
      <c r="N93" s="266">
        <f>YEAR(T77+1)</f>
        <v>2025</v>
      </c>
      <c r="O93" s="266">
        <f>MONTH(T77+1)</f>
        <v>12</v>
      </c>
      <c r="P93" s="266">
        <f>DAY(T77+1)</f>
        <v>29</v>
      </c>
      <c r="Q93" s="266"/>
      <c r="R93" s="266"/>
      <c r="S93" s="266"/>
      <c r="T93" s="266"/>
      <c r="U93" s="250"/>
      <c r="V93" s="250"/>
      <c r="Y93" s="250"/>
      <c r="Z93" s="266">
        <f>YEAR(AF77+1)</f>
        <v>2026</v>
      </c>
      <c r="AA93" s="266">
        <f>MONTH(AF77+1)</f>
        <v>2</v>
      </c>
      <c r="AB93" s="266">
        <f>DAY(AF77+1)</f>
        <v>23</v>
      </c>
      <c r="AC93" s="266"/>
      <c r="AD93" s="266"/>
      <c r="AE93" s="266"/>
      <c r="AF93" s="266"/>
      <c r="AG93" s="250"/>
      <c r="AH93" s="250"/>
      <c r="AJ93" s="250"/>
      <c r="AK93" s="266">
        <f>YEAR(AQ77+1)</f>
        <v>2026</v>
      </c>
      <c r="AL93" s="266">
        <f>MONTH(AQ77+1)</f>
        <v>4</v>
      </c>
      <c r="AM93" s="266">
        <f>DAY(AQ77+1)</f>
        <v>20</v>
      </c>
      <c r="AN93" s="266"/>
      <c r="AO93" s="266"/>
      <c r="AP93" s="266"/>
      <c r="AQ93" s="266"/>
      <c r="AR93" s="250"/>
      <c r="AS93" s="250"/>
      <c r="AV93" s="250"/>
      <c r="AW93" s="266">
        <f>YEAR(BC77+1)</f>
        <v>2026</v>
      </c>
      <c r="AX93" s="266">
        <f>MONTH(BC77+1)</f>
        <v>6</v>
      </c>
      <c r="AY93" s="266">
        <f>DAY(BC77+1)</f>
        <v>15</v>
      </c>
      <c r="AZ93" s="266"/>
      <c r="BA93" s="266"/>
      <c r="BB93" s="266"/>
      <c r="BC93" s="266"/>
      <c r="BD93" s="250"/>
      <c r="BE93" s="250"/>
      <c r="BG93" s="250"/>
      <c r="BH93" s="266">
        <f>YEAR(BN77+1)</f>
        <v>2026</v>
      </c>
      <c r="BI93" s="266">
        <f>MONTH(BN77+1)</f>
        <v>8</v>
      </c>
      <c r="BJ93" s="266">
        <f>DAY(BN77+1)</f>
        <v>10</v>
      </c>
      <c r="BK93" s="266"/>
      <c r="BL93" s="266"/>
      <c r="BM93" s="266"/>
      <c r="BN93" s="266"/>
      <c r="BO93" s="250"/>
      <c r="BP93" s="250"/>
    </row>
    <row r="94" spans="1:74" ht="14.25" hidden="1" customHeight="1" x14ac:dyDescent="0.15">
      <c r="A94" s="250"/>
      <c r="B94" s="250"/>
      <c r="C94" s="267">
        <f>I77+1</f>
        <v>45964</v>
      </c>
      <c r="D94" s="267">
        <f>C94+1</f>
        <v>45965</v>
      </c>
      <c r="E94" s="267">
        <f t="shared" ref="E94:I94" si="63">D94+1</f>
        <v>45966</v>
      </c>
      <c r="F94" s="267">
        <f t="shared" si="63"/>
        <v>45967</v>
      </c>
      <c r="G94" s="267">
        <f t="shared" si="63"/>
        <v>45968</v>
      </c>
      <c r="H94" s="267">
        <f t="shared" si="63"/>
        <v>45969</v>
      </c>
      <c r="I94" s="267">
        <f t="shared" si="63"/>
        <v>45970</v>
      </c>
      <c r="J94" s="250"/>
      <c r="K94" s="250"/>
      <c r="L94" s="250"/>
      <c r="M94" s="250"/>
      <c r="N94" s="267">
        <f>T77+1</f>
        <v>46020</v>
      </c>
      <c r="O94" s="267">
        <f t="shared" ref="O94:T94" si="64">N94+1</f>
        <v>46021</v>
      </c>
      <c r="P94" s="267">
        <f t="shared" si="64"/>
        <v>46022</v>
      </c>
      <c r="Q94" s="267">
        <f t="shared" si="64"/>
        <v>46023</v>
      </c>
      <c r="R94" s="267">
        <f t="shared" si="64"/>
        <v>46024</v>
      </c>
      <c r="S94" s="267">
        <f t="shared" si="64"/>
        <v>46025</v>
      </c>
      <c r="T94" s="267">
        <f t="shared" si="64"/>
        <v>46026</v>
      </c>
      <c r="U94" s="250"/>
      <c r="V94" s="250"/>
      <c r="Y94" s="250"/>
      <c r="Z94" s="267">
        <f>AF77+1</f>
        <v>46076</v>
      </c>
      <c r="AA94" s="267">
        <f t="shared" ref="AA94:AF94" si="65">Z94+1</f>
        <v>46077</v>
      </c>
      <c r="AB94" s="267">
        <f t="shared" si="65"/>
        <v>46078</v>
      </c>
      <c r="AC94" s="267">
        <f t="shared" si="65"/>
        <v>46079</v>
      </c>
      <c r="AD94" s="267">
        <f t="shared" si="65"/>
        <v>46080</v>
      </c>
      <c r="AE94" s="267">
        <f t="shared" si="65"/>
        <v>46081</v>
      </c>
      <c r="AF94" s="267">
        <f t="shared" si="65"/>
        <v>46082</v>
      </c>
      <c r="AG94" s="250"/>
      <c r="AH94" s="250"/>
      <c r="AJ94" s="250"/>
      <c r="AK94" s="267">
        <f>AQ77+1</f>
        <v>46132</v>
      </c>
      <c r="AL94" s="267">
        <f t="shared" ref="AL94:AQ94" si="66">AK94+1</f>
        <v>46133</v>
      </c>
      <c r="AM94" s="267">
        <f t="shared" si="66"/>
        <v>46134</v>
      </c>
      <c r="AN94" s="267">
        <f t="shared" si="66"/>
        <v>46135</v>
      </c>
      <c r="AO94" s="267">
        <f t="shared" si="66"/>
        <v>46136</v>
      </c>
      <c r="AP94" s="267">
        <f t="shared" si="66"/>
        <v>46137</v>
      </c>
      <c r="AQ94" s="267">
        <f t="shared" si="66"/>
        <v>46138</v>
      </c>
      <c r="AR94" s="250"/>
      <c r="AS94" s="250"/>
      <c r="AV94" s="250"/>
      <c r="AW94" s="267">
        <f>BC77+1</f>
        <v>46188</v>
      </c>
      <c r="AX94" s="267">
        <f t="shared" ref="AX94:BC94" si="67">AW94+1</f>
        <v>46189</v>
      </c>
      <c r="AY94" s="267">
        <f t="shared" si="67"/>
        <v>46190</v>
      </c>
      <c r="AZ94" s="267">
        <f t="shared" si="67"/>
        <v>46191</v>
      </c>
      <c r="BA94" s="267">
        <f t="shared" si="67"/>
        <v>46192</v>
      </c>
      <c r="BB94" s="267">
        <f t="shared" si="67"/>
        <v>46193</v>
      </c>
      <c r="BC94" s="267">
        <f t="shared" si="67"/>
        <v>46194</v>
      </c>
      <c r="BD94" s="250"/>
      <c r="BE94" s="250"/>
      <c r="BG94" s="250"/>
      <c r="BH94" s="267">
        <f>BN77+1</f>
        <v>46244</v>
      </c>
      <c r="BI94" s="267">
        <f t="shared" ref="BI94:BN94" si="68">BH94+1</f>
        <v>46245</v>
      </c>
      <c r="BJ94" s="267">
        <f t="shared" si="68"/>
        <v>46246</v>
      </c>
      <c r="BK94" s="267">
        <f t="shared" si="68"/>
        <v>46247</v>
      </c>
      <c r="BL94" s="267">
        <f t="shared" si="68"/>
        <v>46248</v>
      </c>
      <c r="BM94" s="267">
        <f t="shared" si="68"/>
        <v>46249</v>
      </c>
      <c r="BN94" s="267">
        <f t="shared" si="68"/>
        <v>46250</v>
      </c>
      <c r="BO94" s="250"/>
      <c r="BP94" s="250"/>
    </row>
    <row r="95" spans="1:74" ht="14.25" customHeight="1" x14ac:dyDescent="0.15">
      <c r="A95" s="250"/>
      <c r="B95" s="268" t="s">
        <v>141</v>
      </c>
      <c r="C95" s="270">
        <f>DATE($C93,$D93,1)</f>
        <v>45962</v>
      </c>
      <c r="D95" s="271"/>
      <c r="E95" s="271"/>
      <c r="F95" s="271"/>
      <c r="G95" s="271"/>
      <c r="H95" s="271"/>
      <c r="I95" s="271"/>
      <c r="J95" s="271"/>
      <c r="K95" s="319"/>
      <c r="L95" s="250"/>
      <c r="M95" s="268" t="s">
        <v>141</v>
      </c>
      <c r="N95" s="270">
        <f>DATE($N93,$O93,1)</f>
        <v>45992</v>
      </c>
      <c r="O95" s="271"/>
      <c r="P95" s="271"/>
      <c r="Q95" s="271"/>
      <c r="R95" s="271"/>
      <c r="S95" s="271"/>
      <c r="T95" s="271"/>
      <c r="U95" s="271"/>
      <c r="V95" s="319"/>
      <c r="Y95" s="268" t="s">
        <v>141</v>
      </c>
      <c r="Z95" s="270">
        <f>DATE($N93,$O93,1)</f>
        <v>45992</v>
      </c>
      <c r="AA95" s="271"/>
      <c r="AB95" s="271"/>
      <c r="AC95" s="271"/>
      <c r="AD95" s="271"/>
      <c r="AE95" s="271"/>
      <c r="AF95" s="271"/>
      <c r="AG95" s="271"/>
      <c r="AH95" s="319"/>
      <c r="AJ95" s="268" t="s">
        <v>141</v>
      </c>
      <c r="AK95" s="270">
        <f>DATE($AK93,$AL93,1)</f>
        <v>46113</v>
      </c>
      <c r="AL95" s="271"/>
      <c r="AM95" s="271"/>
      <c r="AN95" s="271"/>
      <c r="AO95" s="271"/>
      <c r="AP95" s="271"/>
      <c r="AQ95" s="271"/>
      <c r="AR95" s="271"/>
      <c r="AS95" s="319"/>
      <c r="AV95" s="268" t="s">
        <v>141</v>
      </c>
      <c r="AW95" s="270">
        <f>DATE($AW93,$AX93,1)</f>
        <v>46174</v>
      </c>
      <c r="AX95" s="271"/>
      <c r="AY95" s="271"/>
      <c r="AZ95" s="271"/>
      <c r="BA95" s="271"/>
      <c r="BB95" s="271"/>
      <c r="BC95" s="271"/>
      <c r="BD95" s="271"/>
      <c r="BE95" s="319"/>
      <c r="BG95" s="268" t="s">
        <v>141</v>
      </c>
      <c r="BH95" s="270">
        <f>DATE($BH93,$BI93,1)</f>
        <v>46235</v>
      </c>
      <c r="BI95" s="271"/>
      <c r="BJ95" s="271"/>
      <c r="BK95" s="271"/>
      <c r="BL95" s="271"/>
      <c r="BM95" s="271"/>
      <c r="BN95" s="271"/>
      <c r="BO95" s="271"/>
      <c r="BP95" s="319"/>
    </row>
    <row r="96" spans="1:74" ht="14.25" customHeight="1" x14ac:dyDescent="0.15">
      <c r="A96" s="250"/>
      <c r="B96" s="272" t="s">
        <v>222</v>
      </c>
      <c r="C96" s="273">
        <f>IF(I77&lt;$G$5,I79+1,"")</f>
        <v>45964</v>
      </c>
      <c r="D96" s="274">
        <f t="shared" ref="D96:I96" si="69">IF(C94&lt;$G$5,C96+1,"")</f>
        <v>45965</v>
      </c>
      <c r="E96" s="274">
        <f t="shared" si="69"/>
        <v>45966</v>
      </c>
      <c r="F96" s="274">
        <f t="shared" si="69"/>
        <v>45967</v>
      </c>
      <c r="G96" s="274">
        <f t="shared" si="69"/>
        <v>45968</v>
      </c>
      <c r="H96" s="274">
        <f t="shared" si="69"/>
        <v>45969</v>
      </c>
      <c r="I96" s="274">
        <f t="shared" si="69"/>
        <v>45970</v>
      </c>
      <c r="J96" s="320" t="s">
        <v>177</v>
      </c>
      <c r="K96" s="321">
        <f>COUNTIFS(C97:I97,"土",C98:I98,"")+COUNTIFS(C97:I97,"日",C98:I98,"")</f>
        <v>2</v>
      </c>
      <c r="L96" s="250"/>
      <c r="M96" s="272" t="s">
        <v>222</v>
      </c>
      <c r="N96" s="273">
        <f>IF(T77&lt;$G$5,T79+1,"")</f>
        <v>46020</v>
      </c>
      <c r="O96" s="274">
        <f t="shared" ref="O96:T96" si="70">IF(N94&lt;$G$5,N96+1,"")</f>
        <v>46021</v>
      </c>
      <c r="P96" s="274">
        <f t="shared" si="70"/>
        <v>46022</v>
      </c>
      <c r="Q96" s="274">
        <f t="shared" si="70"/>
        <v>46023</v>
      </c>
      <c r="R96" s="274">
        <f t="shared" si="70"/>
        <v>46024</v>
      </c>
      <c r="S96" s="274">
        <f t="shared" si="70"/>
        <v>46025</v>
      </c>
      <c r="T96" s="274">
        <f t="shared" si="70"/>
        <v>46026</v>
      </c>
      <c r="U96" s="320" t="s">
        <v>177</v>
      </c>
      <c r="V96" s="321">
        <f>COUNTIFS(N97:T97,"土",N98:T98,"")+COUNTIFS(N97:T97,"日",N98:T98,"")</f>
        <v>2</v>
      </c>
      <c r="Y96" s="272" t="s">
        <v>222</v>
      </c>
      <c r="Z96" s="273" t="str">
        <f>IF(AF77&lt;$G$5,AF79+1,"")</f>
        <v/>
      </c>
      <c r="AA96" s="274" t="str">
        <f t="shared" ref="AA96:AF96" si="71">IF(Z94&lt;$G$5,Z96+1,"")</f>
        <v/>
      </c>
      <c r="AB96" s="274" t="str">
        <f t="shared" si="71"/>
        <v/>
      </c>
      <c r="AC96" s="274" t="str">
        <f t="shared" si="71"/>
        <v/>
      </c>
      <c r="AD96" s="274" t="str">
        <f t="shared" si="71"/>
        <v/>
      </c>
      <c r="AE96" s="274" t="str">
        <f t="shared" si="71"/>
        <v/>
      </c>
      <c r="AF96" s="274" t="str">
        <f t="shared" si="71"/>
        <v/>
      </c>
      <c r="AG96" s="320" t="s">
        <v>177</v>
      </c>
      <c r="AH96" s="321">
        <f>COUNTIFS(Z97:AF97,"土",Z98:AF98,"")+COUNTIFS(Z97:AF97,"日",Z98:AF98,"")</f>
        <v>0</v>
      </c>
      <c r="AJ96" s="272" t="s">
        <v>222</v>
      </c>
      <c r="AK96" s="273" t="str">
        <f>IF(AQ77&lt;$G$5,AQ79+1,"")</f>
        <v/>
      </c>
      <c r="AL96" s="274" t="str">
        <f t="shared" ref="AL96:AQ96" si="72">IF(AK94&lt;$G$5,AK96+1,"")</f>
        <v/>
      </c>
      <c r="AM96" s="274" t="str">
        <f t="shared" si="72"/>
        <v/>
      </c>
      <c r="AN96" s="274" t="str">
        <f t="shared" si="72"/>
        <v/>
      </c>
      <c r="AO96" s="274" t="str">
        <f t="shared" si="72"/>
        <v/>
      </c>
      <c r="AP96" s="274" t="str">
        <f t="shared" si="72"/>
        <v/>
      </c>
      <c r="AQ96" s="274" t="str">
        <f t="shared" si="72"/>
        <v/>
      </c>
      <c r="AR96" s="320" t="s">
        <v>177</v>
      </c>
      <c r="AS96" s="321">
        <f>COUNTIFS(AK97:AQ97,"土",AK98:AQ98,"")+COUNTIFS(AK97:AQ97,"日",AK98:AQ98,"")</f>
        <v>0</v>
      </c>
      <c r="AV96" s="272" t="s">
        <v>222</v>
      </c>
      <c r="AW96" s="273" t="str">
        <f>IF(BC77&lt;$G$5,BC79+1,"")</f>
        <v/>
      </c>
      <c r="AX96" s="274" t="str">
        <f t="shared" ref="AX96:BC96" si="73">IF(AW94&lt;$G$5,AW96+1,"")</f>
        <v/>
      </c>
      <c r="AY96" s="274" t="str">
        <f t="shared" si="73"/>
        <v/>
      </c>
      <c r="AZ96" s="274" t="str">
        <f t="shared" si="73"/>
        <v/>
      </c>
      <c r="BA96" s="274" t="str">
        <f t="shared" si="73"/>
        <v/>
      </c>
      <c r="BB96" s="274" t="str">
        <f t="shared" si="73"/>
        <v/>
      </c>
      <c r="BC96" s="274" t="str">
        <f t="shared" si="73"/>
        <v/>
      </c>
      <c r="BD96" s="320" t="s">
        <v>177</v>
      </c>
      <c r="BE96" s="321">
        <f>COUNTIFS(AW97:BC97,"土",AW98:BC98,"")+COUNTIFS(AW97:BC97,"日",AW98:BC98,"")</f>
        <v>0</v>
      </c>
      <c r="BG96" s="272" t="s">
        <v>222</v>
      </c>
      <c r="BH96" s="273" t="str">
        <f>IF(BN77&lt;$G$5,BN79+1,"")</f>
        <v/>
      </c>
      <c r="BI96" s="274" t="str">
        <f t="shared" ref="BI96:BN96" si="74">IF(BH94&lt;$G$5,BH96+1,"")</f>
        <v/>
      </c>
      <c r="BJ96" s="274" t="str">
        <f t="shared" si="74"/>
        <v/>
      </c>
      <c r="BK96" s="274" t="str">
        <f t="shared" si="74"/>
        <v/>
      </c>
      <c r="BL96" s="274" t="str">
        <f t="shared" si="74"/>
        <v/>
      </c>
      <c r="BM96" s="274" t="str">
        <f t="shared" si="74"/>
        <v/>
      </c>
      <c r="BN96" s="274" t="str">
        <f t="shared" si="74"/>
        <v/>
      </c>
      <c r="BO96" s="320" t="s">
        <v>177</v>
      </c>
      <c r="BP96" s="321">
        <f>COUNTIFS(BH97:BN97,"土",BH98:BN98,"")+COUNTIFS(BH97:BN97,"日",BH98:BN98,"")</f>
        <v>0</v>
      </c>
    </row>
    <row r="97" spans="1:74" ht="14.25" customHeight="1" x14ac:dyDescent="0.15">
      <c r="A97" s="250"/>
      <c r="B97" s="272" t="s">
        <v>65</v>
      </c>
      <c r="C97" s="279" t="str">
        <f>IF(C96="","","月")</f>
        <v>月</v>
      </c>
      <c r="D97" s="279" t="str">
        <f>IF(D96="","","火")</f>
        <v>火</v>
      </c>
      <c r="E97" s="279" t="str">
        <f>IF(E96="","","水")</f>
        <v>水</v>
      </c>
      <c r="F97" s="279" t="str">
        <f>IF(F96="","","木")</f>
        <v>木</v>
      </c>
      <c r="G97" s="279" t="str">
        <f>IF(G96="","","金")</f>
        <v>金</v>
      </c>
      <c r="H97" s="279" t="str">
        <f>IF(H96="","","土")</f>
        <v>土</v>
      </c>
      <c r="I97" s="279" t="str">
        <f>IF(I96="","","日")</f>
        <v>日</v>
      </c>
      <c r="J97" s="322" t="s">
        <v>234</v>
      </c>
      <c r="K97" s="323">
        <f>COUNTIF(C98:I98,"夏休")+COUNTIF(C98:I98,"冬休")+COUNTIF(C98:I98,"中止")+COUNTIF(C98:I98,"制作中")</f>
        <v>0</v>
      </c>
      <c r="L97" s="250"/>
      <c r="M97" s="272" t="s">
        <v>65</v>
      </c>
      <c r="N97" s="279" t="str">
        <f>IF(N96="","","月")</f>
        <v>月</v>
      </c>
      <c r="O97" s="279" t="str">
        <f>IF(O96="","","火")</f>
        <v>火</v>
      </c>
      <c r="P97" s="279" t="str">
        <f>IF(P96="","","水")</f>
        <v>水</v>
      </c>
      <c r="Q97" s="279" t="str">
        <f>IF(Q96="","","木")</f>
        <v>木</v>
      </c>
      <c r="R97" s="279" t="str">
        <f>IF(R96="","","金")</f>
        <v>金</v>
      </c>
      <c r="S97" s="279" t="str">
        <f>IF(S96="","","土")</f>
        <v>土</v>
      </c>
      <c r="T97" s="279" t="str">
        <f>IF(T96="","","日")</f>
        <v>日</v>
      </c>
      <c r="U97" s="322" t="s">
        <v>234</v>
      </c>
      <c r="V97" s="323">
        <f>COUNTIF(N98:T98,"夏休")+COUNTIF(N98:T98,"冬休")+COUNTIF(N98:T98,"中止")+COUNTIF(N98:T98,"制作中")</f>
        <v>0</v>
      </c>
      <c r="Y97" s="272" t="s">
        <v>65</v>
      </c>
      <c r="Z97" s="279" t="str">
        <f>IF(Z96="","","月")</f>
        <v/>
      </c>
      <c r="AA97" s="279" t="str">
        <f>IF(AA96="","","火")</f>
        <v/>
      </c>
      <c r="AB97" s="279" t="str">
        <f>IF(AB96="","","水")</f>
        <v/>
      </c>
      <c r="AC97" s="279" t="str">
        <f>IF(AC96="","","木")</f>
        <v/>
      </c>
      <c r="AD97" s="279" t="str">
        <f>IF(AD96="","","金")</f>
        <v/>
      </c>
      <c r="AE97" s="279" t="str">
        <f>IF(AE96="","","土")</f>
        <v/>
      </c>
      <c r="AF97" s="279" t="str">
        <f>IF(AF96="","","日")</f>
        <v/>
      </c>
      <c r="AG97" s="322" t="s">
        <v>234</v>
      </c>
      <c r="AH97" s="323">
        <f>COUNTIF(Z98:AF98,"夏休")+COUNTIF(Z98:AF98,"冬休")+COUNTIF(Z98:AF98,"中止")+COUNTIF(Z98:AF98,"制作中")</f>
        <v>0</v>
      </c>
      <c r="AJ97" s="272" t="s">
        <v>65</v>
      </c>
      <c r="AK97" s="279" t="str">
        <f>IF(AK96="","","月")</f>
        <v/>
      </c>
      <c r="AL97" s="279" t="str">
        <f>IF(AL96="","","火")</f>
        <v/>
      </c>
      <c r="AM97" s="279" t="str">
        <f>IF(AM96="","","水")</f>
        <v/>
      </c>
      <c r="AN97" s="279" t="str">
        <f>IF(AN96="","","木")</f>
        <v/>
      </c>
      <c r="AO97" s="279" t="str">
        <f>IF(AO96="","","金")</f>
        <v/>
      </c>
      <c r="AP97" s="279" t="str">
        <f>IF(AP96="","","土")</f>
        <v/>
      </c>
      <c r="AQ97" s="279" t="str">
        <f>IF(AQ96="","","日")</f>
        <v/>
      </c>
      <c r="AR97" s="322" t="s">
        <v>234</v>
      </c>
      <c r="AS97" s="323">
        <f>COUNTIF(AK98:AQ98,"夏休")+COUNTIF(AK98:AQ98,"冬休")+COUNTIF(AK98:AQ98,"中止")+COUNTIF(AK98:AQ98,"制作中")</f>
        <v>0</v>
      </c>
      <c r="AV97" s="272" t="s">
        <v>65</v>
      </c>
      <c r="AW97" s="279" t="str">
        <f>IF(AW96="","","月")</f>
        <v/>
      </c>
      <c r="AX97" s="279" t="str">
        <f>IF(AX96="","","火")</f>
        <v/>
      </c>
      <c r="AY97" s="279" t="str">
        <f>IF(AY96="","","水")</f>
        <v/>
      </c>
      <c r="AZ97" s="279" t="str">
        <f>IF(AZ96="","","木")</f>
        <v/>
      </c>
      <c r="BA97" s="279" t="str">
        <f>IF(BA96="","","金")</f>
        <v/>
      </c>
      <c r="BB97" s="279" t="str">
        <f>IF(BB96="","","土")</f>
        <v/>
      </c>
      <c r="BC97" s="279" t="str">
        <f>IF(BC96="","","日")</f>
        <v/>
      </c>
      <c r="BD97" s="322" t="s">
        <v>234</v>
      </c>
      <c r="BE97" s="323">
        <f>COUNTIF(AW98:BC98,"夏休")+COUNTIF(AW98:BC98,"冬休")+COUNTIF(AW98:BC98,"中止")+COUNTIF(AW98:BC98,"制作中")</f>
        <v>0</v>
      </c>
      <c r="BG97" s="272" t="s">
        <v>65</v>
      </c>
      <c r="BH97" s="279" t="str">
        <f>IF(BH96="","","月")</f>
        <v/>
      </c>
      <c r="BI97" s="279" t="str">
        <f>IF(BI96="","","火")</f>
        <v/>
      </c>
      <c r="BJ97" s="279" t="str">
        <f>IF(BJ96="","","水")</f>
        <v/>
      </c>
      <c r="BK97" s="279" t="str">
        <f>IF(BK96="","","木")</f>
        <v/>
      </c>
      <c r="BL97" s="279" t="str">
        <f>IF(BL96="","","金")</f>
        <v/>
      </c>
      <c r="BM97" s="279" t="str">
        <f>IF(BM96="","","土")</f>
        <v/>
      </c>
      <c r="BN97" s="279" t="str">
        <f>IF(BN96="","","日")</f>
        <v/>
      </c>
      <c r="BO97" s="322" t="s">
        <v>234</v>
      </c>
      <c r="BP97" s="323">
        <f>COUNTIF(BH98:BN98,"夏休")+COUNTIF(BH98:BN98,"冬休")+COUNTIF(BH98:BN98,"中止")+COUNTIF(BH98:BN98,"制作中")</f>
        <v>0</v>
      </c>
    </row>
    <row r="98" spans="1:74" ht="14.25" customHeight="1" x14ac:dyDescent="0.15">
      <c r="A98" s="250"/>
      <c r="B98" s="617" t="s">
        <v>234</v>
      </c>
      <c r="C98" s="618"/>
      <c r="D98" s="619"/>
      <c r="E98" s="619"/>
      <c r="F98" s="619"/>
      <c r="G98" s="619"/>
      <c r="H98" s="619"/>
      <c r="I98" s="621"/>
      <c r="J98" s="322" t="s">
        <v>66</v>
      </c>
      <c r="K98" s="323">
        <f>COUNT(C96:I96)-K97</f>
        <v>7</v>
      </c>
      <c r="L98" s="250"/>
      <c r="M98" s="617" t="s">
        <v>234</v>
      </c>
      <c r="N98" s="618"/>
      <c r="O98" s="619"/>
      <c r="P98" s="619"/>
      <c r="Q98" s="619"/>
      <c r="R98" s="619"/>
      <c r="S98" s="619"/>
      <c r="T98" s="621"/>
      <c r="U98" s="322" t="s">
        <v>66</v>
      </c>
      <c r="V98" s="323">
        <f>COUNT(N96:T96)-V97</f>
        <v>7</v>
      </c>
      <c r="Y98" s="617" t="s">
        <v>234</v>
      </c>
      <c r="Z98" s="618"/>
      <c r="AA98" s="619"/>
      <c r="AB98" s="619"/>
      <c r="AC98" s="619"/>
      <c r="AD98" s="619"/>
      <c r="AE98" s="619"/>
      <c r="AF98" s="621"/>
      <c r="AG98" s="322" t="s">
        <v>66</v>
      </c>
      <c r="AH98" s="323">
        <f>COUNT(Z96:AF96)-AH97</f>
        <v>0</v>
      </c>
      <c r="AJ98" s="617" t="s">
        <v>234</v>
      </c>
      <c r="AK98" s="618"/>
      <c r="AL98" s="619"/>
      <c r="AM98" s="619"/>
      <c r="AN98" s="619"/>
      <c r="AO98" s="619"/>
      <c r="AP98" s="619"/>
      <c r="AQ98" s="621"/>
      <c r="AR98" s="322" t="s">
        <v>66</v>
      </c>
      <c r="AS98" s="323">
        <f>COUNT(AK96:AQ96)-AS97</f>
        <v>0</v>
      </c>
      <c r="AV98" s="617" t="s">
        <v>234</v>
      </c>
      <c r="AW98" s="618"/>
      <c r="AX98" s="619"/>
      <c r="AY98" s="619"/>
      <c r="AZ98" s="619"/>
      <c r="BA98" s="619"/>
      <c r="BB98" s="619"/>
      <c r="BC98" s="621"/>
      <c r="BD98" s="322" t="s">
        <v>66</v>
      </c>
      <c r="BE98" s="323">
        <f>COUNT(AW96:BC96)-BE97</f>
        <v>0</v>
      </c>
      <c r="BG98" s="617" t="s">
        <v>234</v>
      </c>
      <c r="BH98" s="618"/>
      <c r="BI98" s="619"/>
      <c r="BJ98" s="619"/>
      <c r="BK98" s="619"/>
      <c r="BL98" s="619"/>
      <c r="BM98" s="619"/>
      <c r="BN98" s="621"/>
      <c r="BO98" s="322" t="s">
        <v>66</v>
      </c>
      <c r="BP98" s="323">
        <f>COUNT(BH96:BN96)-BP97</f>
        <v>0</v>
      </c>
    </row>
    <row r="99" spans="1:74" ht="14.25" customHeight="1" x14ac:dyDescent="0.15">
      <c r="A99" s="250"/>
      <c r="B99" s="617"/>
      <c r="C99" s="382"/>
      <c r="D99" s="372"/>
      <c r="E99" s="372"/>
      <c r="F99" s="372"/>
      <c r="G99" s="372"/>
      <c r="H99" s="372"/>
      <c r="I99" s="622"/>
      <c r="J99" s="322" t="s">
        <v>67</v>
      </c>
      <c r="K99" s="323">
        <f>COUNTIF(C100:I101,"休")</f>
        <v>0</v>
      </c>
      <c r="L99" s="250"/>
      <c r="M99" s="617"/>
      <c r="N99" s="382"/>
      <c r="O99" s="372"/>
      <c r="P99" s="372"/>
      <c r="Q99" s="372"/>
      <c r="R99" s="372"/>
      <c r="S99" s="372"/>
      <c r="T99" s="622"/>
      <c r="U99" s="322" t="s">
        <v>67</v>
      </c>
      <c r="V99" s="323">
        <f>COUNTIF(N100:T101,"休")</f>
        <v>0</v>
      </c>
      <c r="Y99" s="617"/>
      <c r="Z99" s="382"/>
      <c r="AA99" s="372"/>
      <c r="AB99" s="372"/>
      <c r="AC99" s="372"/>
      <c r="AD99" s="372"/>
      <c r="AE99" s="372"/>
      <c r="AF99" s="622"/>
      <c r="AG99" s="322" t="s">
        <v>67</v>
      </c>
      <c r="AH99" s="323">
        <f>COUNTIF(Z100:AF101,"休")</f>
        <v>0</v>
      </c>
      <c r="AJ99" s="617"/>
      <c r="AK99" s="382"/>
      <c r="AL99" s="372"/>
      <c r="AM99" s="372"/>
      <c r="AN99" s="372"/>
      <c r="AO99" s="372"/>
      <c r="AP99" s="372"/>
      <c r="AQ99" s="622"/>
      <c r="AR99" s="322" t="s">
        <v>67</v>
      </c>
      <c r="AS99" s="323">
        <f>COUNTIF(AK100:AQ101,"休")</f>
        <v>0</v>
      </c>
      <c r="AV99" s="617"/>
      <c r="AW99" s="382"/>
      <c r="AX99" s="372"/>
      <c r="AY99" s="372"/>
      <c r="AZ99" s="372"/>
      <c r="BA99" s="372"/>
      <c r="BB99" s="372"/>
      <c r="BC99" s="622"/>
      <c r="BD99" s="322" t="s">
        <v>67</v>
      </c>
      <c r="BE99" s="323">
        <f>COUNTIF(AW100:BC101,"休")</f>
        <v>0</v>
      </c>
      <c r="BG99" s="617"/>
      <c r="BH99" s="382"/>
      <c r="BI99" s="372"/>
      <c r="BJ99" s="372"/>
      <c r="BK99" s="372"/>
      <c r="BL99" s="372"/>
      <c r="BM99" s="372"/>
      <c r="BN99" s="622"/>
      <c r="BO99" s="322" t="s">
        <v>67</v>
      </c>
      <c r="BP99" s="323">
        <f>COUNTIF(BH100:BN101,"休")</f>
        <v>0</v>
      </c>
    </row>
    <row r="100" spans="1:74" ht="14.25" customHeight="1" x14ac:dyDescent="0.15">
      <c r="A100" s="250"/>
      <c r="B100" s="617" t="s">
        <v>60</v>
      </c>
      <c r="C100" s="623"/>
      <c r="D100" s="624"/>
      <c r="E100" s="624"/>
      <c r="F100" s="624"/>
      <c r="G100" s="624"/>
      <c r="H100" s="624"/>
      <c r="I100" s="625"/>
      <c r="J100" s="322" t="s">
        <v>68</v>
      </c>
      <c r="K100" s="326">
        <f>K99/K98</f>
        <v>0</v>
      </c>
      <c r="L100" s="250"/>
      <c r="M100" s="617" t="s">
        <v>60</v>
      </c>
      <c r="N100" s="623"/>
      <c r="O100" s="624"/>
      <c r="P100" s="624"/>
      <c r="Q100" s="624"/>
      <c r="R100" s="624"/>
      <c r="S100" s="624"/>
      <c r="T100" s="625"/>
      <c r="U100" s="322" t="s">
        <v>68</v>
      </c>
      <c r="V100" s="326">
        <f>V99/V98</f>
        <v>0</v>
      </c>
      <c r="Y100" s="617" t="s">
        <v>60</v>
      </c>
      <c r="Z100" s="623"/>
      <c r="AA100" s="624"/>
      <c r="AB100" s="624"/>
      <c r="AC100" s="624"/>
      <c r="AD100" s="624"/>
      <c r="AE100" s="624"/>
      <c r="AF100" s="625"/>
      <c r="AG100" s="322" t="s">
        <v>68</v>
      </c>
      <c r="AH100" s="326" t="e">
        <f>AH99/AH98</f>
        <v>#DIV/0!</v>
      </c>
      <c r="AJ100" s="617" t="s">
        <v>60</v>
      </c>
      <c r="AK100" s="623"/>
      <c r="AL100" s="624"/>
      <c r="AM100" s="624"/>
      <c r="AN100" s="624"/>
      <c r="AO100" s="624"/>
      <c r="AP100" s="624"/>
      <c r="AQ100" s="625"/>
      <c r="AR100" s="322" t="s">
        <v>68</v>
      </c>
      <c r="AS100" s="326" t="e">
        <f>AS99/AS98</f>
        <v>#DIV/0!</v>
      </c>
      <c r="AV100" s="617" t="s">
        <v>60</v>
      </c>
      <c r="AW100" s="623"/>
      <c r="AX100" s="624"/>
      <c r="AY100" s="624"/>
      <c r="AZ100" s="624"/>
      <c r="BA100" s="624"/>
      <c r="BB100" s="624"/>
      <c r="BC100" s="625"/>
      <c r="BD100" s="322" t="s">
        <v>68</v>
      </c>
      <c r="BE100" s="326" t="e">
        <f>BE99/BE98</f>
        <v>#DIV/0!</v>
      </c>
      <c r="BG100" s="617" t="s">
        <v>60</v>
      </c>
      <c r="BH100" s="623"/>
      <c r="BI100" s="624"/>
      <c r="BJ100" s="624"/>
      <c r="BK100" s="624"/>
      <c r="BL100" s="624"/>
      <c r="BM100" s="624"/>
      <c r="BN100" s="625"/>
      <c r="BO100" s="322" t="s">
        <v>68</v>
      </c>
      <c r="BP100" s="326" t="e">
        <f>BP99/BP98</f>
        <v>#DIV/0!</v>
      </c>
    </row>
    <row r="101" spans="1:74" ht="14.25" customHeight="1" x14ac:dyDescent="0.15">
      <c r="A101" s="250"/>
      <c r="B101" s="617"/>
      <c r="C101" s="623"/>
      <c r="D101" s="624"/>
      <c r="E101" s="624"/>
      <c r="F101" s="624"/>
      <c r="G101" s="624"/>
      <c r="H101" s="624"/>
      <c r="I101" s="625"/>
      <c r="J101" s="322" t="s">
        <v>57</v>
      </c>
      <c r="K101" s="323">
        <f>COUNTA(C102:I102)</f>
        <v>0</v>
      </c>
      <c r="L101" s="250"/>
      <c r="M101" s="617"/>
      <c r="N101" s="623"/>
      <c r="O101" s="624"/>
      <c r="P101" s="624"/>
      <c r="Q101" s="624"/>
      <c r="R101" s="624"/>
      <c r="S101" s="624"/>
      <c r="T101" s="625"/>
      <c r="U101" s="322" t="s">
        <v>57</v>
      </c>
      <c r="V101" s="323">
        <f>COUNTA(N102:T102)</f>
        <v>0</v>
      </c>
      <c r="Y101" s="617"/>
      <c r="Z101" s="623"/>
      <c r="AA101" s="624"/>
      <c r="AB101" s="624"/>
      <c r="AC101" s="624"/>
      <c r="AD101" s="624"/>
      <c r="AE101" s="624"/>
      <c r="AF101" s="625"/>
      <c r="AG101" s="322" t="s">
        <v>57</v>
      </c>
      <c r="AH101" s="323">
        <f>COUNTA(Z102:AF102)</f>
        <v>0</v>
      </c>
      <c r="AJ101" s="617"/>
      <c r="AK101" s="623"/>
      <c r="AL101" s="624"/>
      <c r="AM101" s="624"/>
      <c r="AN101" s="624"/>
      <c r="AO101" s="624"/>
      <c r="AP101" s="624"/>
      <c r="AQ101" s="625"/>
      <c r="AR101" s="322" t="s">
        <v>57</v>
      </c>
      <c r="AS101" s="323">
        <f>COUNTA(AK102:AQ102)</f>
        <v>0</v>
      </c>
      <c r="AV101" s="617"/>
      <c r="AW101" s="623"/>
      <c r="AX101" s="624"/>
      <c r="AY101" s="624"/>
      <c r="AZ101" s="624"/>
      <c r="BA101" s="624"/>
      <c r="BB101" s="624"/>
      <c r="BC101" s="625"/>
      <c r="BD101" s="322" t="s">
        <v>57</v>
      </c>
      <c r="BE101" s="323">
        <f>COUNTA(AW102:BC102)</f>
        <v>0</v>
      </c>
      <c r="BG101" s="617"/>
      <c r="BH101" s="623"/>
      <c r="BI101" s="624"/>
      <c r="BJ101" s="624"/>
      <c r="BK101" s="624"/>
      <c r="BL101" s="624"/>
      <c r="BM101" s="624"/>
      <c r="BN101" s="625"/>
      <c r="BO101" s="322" t="s">
        <v>57</v>
      </c>
      <c r="BP101" s="323">
        <f>COUNTA(BH102:BN102)</f>
        <v>0</v>
      </c>
    </row>
    <row r="102" spans="1:74" ht="14.25" customHeight="1" x14ac:dyDescent="0.15">
      <c r="A102" s="250"/>
      <c r="B102" s="617" t="s">
        <v>62</v>
      </c>
      <c r="C102" s="623"/>
      <c r="D102" s="624"/>
      <c r="E102" s="624"/>
      <c r="F102" s="624"/>
      <c r="G102" s="624"/>
      <c r="H102" s="624"/>
      <c r="I102" s="625"/>
      <c r="J102" s="322" t="s">
        <v>69</v>
      </c>
      <c r="K102" s="326">
        <f>K101/K98</f>
        <v>0</v>
      </c>
      <c r="L102" s="250"/>
      <c r="M102" s="617" t="s">
        <v>62</v>
      </c>
      <c r="N102" s="623"/>
      <c r="O102" s="624"/>
      <c r="P102" s="624"/>
      <c r="Q102" s="624"/>
      <c r="R102" s="624"/>
      <c r="S102" s="624"/>
      <c r="T102" s="625"/>
      <c r="U102" s="322" t="s">
        <v>69</v>
      </c>
      <c r="V102" s="326">
        <f>V101/V98</f>
        <v>0</v>
      </c>
      <c r="Y102" s="617" t="s">
        <v>62</v>
      </c>
      <c r="Z102" s="623"/>
      <c r="AA102" s="624"/>
      <c r="AB102" s="624"/>
      <c r="AC102" s="624"/>
      <c r="AD102" s="624"/>
      <c r="AE102" s="624"/>
      <c r="AF102" s="625"/>
      <c r="AG102" s="322" t="s">
        <v>69</v>
      </c>
      <c r="AH102" s="326" t="e">
        <f>AH101/AH98</f>
        <v>#DIV/0!</v>
      </c>
      <c r="AJ102" s="617" t="s">
        <v>62</v>
      </c>
      <c r="AK102" s="623"/>
      <c r="AL102" s="624"/>
      <c r="AM102" s="624"/>
      <c r="AN102" s="624"/>
      <c r="AO102" s="624"/>
      <c r="AP102" s="624"/>
      <c r="AQ102" s="625"/>
      <c r="AR102" s="322" t="s">
        <v>69</v>
      </c>
      <c r="AS102" s="326" t="e">
        <f>AS101/AS98</f>
        <v>#DIV/0!</v>
      </c>
      <c r="AV102" s="617" t="s">
        <v>62</v>
      </c>
      <c r="AW102" s="623"/>
      <c r="AX102" s="624"/>
      <c r="AY102" s="624"/>
      <c r="AZ102" s="624"/>
      <c r="BA102" s="624"/>
      <c r="BB102" s="624"/>
      <c r="BC102" s="625"/>
      <c r="BD102" s="322" t="s">
        <v>69</v>
      </c>
      <c r="BE102" s="326" t="e">
        <f>BE101/BE98</f>
        <v>#DIV/0!</v>
      </c>
      <c r="BG102" s="617" t="s">
        <v>62</v>
      </c>
      <c r="BH102" s="623"/>
      <c r="BI102" s="624"/>
      <c r="BJ102" s="624"/>
      <c r="BK102" s="624"/>
      <c r="BL102" s="624"/>
      <c r="BM102" s="624"/>
      <c r="BN102" s="625"/>
      <c r="BO102" s="322" t="s">
        <v>69</v>
      </c>
      <c r="BP102" s="326" t="e">
        <f>BP101/BP98</f>
        <v>#DIV/0!</v>
      </c>
    </row>
    <row r="103" spans="1:74" ht="14.25" customHeight="1" x14ac:dyDescent="0.15">
      <c r="A103" s="250"/>
      <c r="B103" s="628"/>
      <c r="C103" s="626"/>
      <c r="D103" s="627"/>
      <c r="E103" s="627"/>
      <c r="F103" s="627"/>
      <c r="G103" s="627"/>
      <c r="H103" s="627"/>
      <c r="I103" s="629"/>
      <c r="J103" s="327" t="s">
        <v>235</v>
      </c>
      <c r="K103" s="328" t="str">
        <f>IF(1&gt;K96,"対象外",IF(K101&gt;=K96,"OK","NG"))</f>
        <v>NG</v>
      </c>
      <c r="L103" s="250"/>
      <c r="M103" s="628"/>
      <c r="N103" s="626"/>
      <c r="O103" s="627"/>
      <c r="P103" s="627"/>
      <c r="Q103" s="627"/>
      <c r="R103" s="627"/>
      <c r="S103" s="627"/>
      <c r="T103" s="629"/>
      <c r="U103" s="327" t="s">
        <v>235</v>
      </c>
      <c r="V103" s="328" t="str">
        <f>IF(1&gt;V96,"対象外",IF(V101&gt;=V96,"OK","NG"))</f>
        <v>NG</v>
      </c>
      <c r="Y103" s="628"/>
      <c r="Z103" s="626"/>
      <c r="AA103" s="627"/>
      <c r="AB103" s="627"/>
      <c r="AC103" s="627"/>
      <c r="AD103" s="627"/>
      <c r="AE103" s="627"/>
      <c r="AF103" s="629"/>
      <c r="AG103" s="327" t="s">
        <v>235</v>
      </c>
      <c r="AH103" s="328" t="str">
        <f>IF(1&gt;AH96,"対象外",IF(AH101&gt;=AH96,"OK","NG"))</f>
        <v>対象外</v>
      </c>
      <c r="AJ103" s="628"/>
      <c r="AK103" s="626"/>
      <c r="AL103" s="627"/>
      <c r="AM103" s="627"/>
      <c r="AN103" s="627"/>
      <c r="AO103" s="627"/>
      <c r="AP103" s="627"/>
      <c r="AQ103" s="629"/>
      <c r="AR103" s="327" t="s">
        <v>235</v>
      </c>
      <c r="AS103" s="328" t="str">
        <f>IF(1&gt;AS96,"対象外",IF(AS101&gt;=AS96,"OK","NG"))</f>
        <v>対象外</v>
      </c>
      <c r="AV103" s="628"/>
      <c r="AW103" s="626"/>
      <c r="AX103" s="627"/>
      <c r="AY103" s="627"/>
      <c r="AZ103" s="627"/>
      <c r="BA103" s="627"/>
      <c r="BB103" s="627"/>
      <c r="BC103" s="629"/>
      <c r="BD103" s="327" t="s">
        <v>235</v>
      </c>
      <c r="BE103" s="328" t="str">
        <f>IF(1&gt;BE96,"対象外",IF(BE101&gt;=BE96,"OK","NG"))</f>
        <v>対象外</v>
      </c>
      <c r="BG103" s="628"/>
      <c r="BH103" s="626"/>
      <c r="BI103" s="627"/>
      <c r="BJ103" s="627"/>
      <c r="BK103" s="627"/>
      <c r="BL103" s="627"/>
      <c r="BM103" s="627"/>
      <c r="BN103" s="629"/>
      <c r="BO103" s="327" t="s">
        <v>235</v>
      </c>
      <c r="BP103" s="328" t="str">
        <f>IF(1&gt;BP96,"対象外",IF(BP101&gt;=BP96,"OK","NG"))</f>
        <v>対象外</v>
      </c>
      <c r="BV103" s="253" t="str">
        <f t="shared" si="61"/>
        <v>NG</v>
      </c>
    </row>
    <row r="104" spans="1:74" ht="14.25" hidden="1" customHeight="1" x14ac:dyDescent="0.15">
      <c r="A104" s="250"/>
      <c r="B104" s="252"/>
      <c r="C104" s="252"/>
      <c r="D104" s="252"/>
      <c r="E104" s="252"/>
      <c r="F104" s="252"/>
      <c r="G104" s="252"/>
      <c r="H104" s="311">
        <f>IF(AND(DAY(H96)&gt;=22,DAY(H96)&lt;=28,H97="土"),1,0)</f>
        <v>0</v>
      </c>
      <c r="I104" s="252"/>
      <c r="J104" s="250"/>
      <c r="K104" s="250"/>
      <c r="L104" s="250"/>
      <c r="M104" s="252"/>
      <c r="N104" s="252"/>
      <c r="O104" s="252"/>
      <c r="P104" s="252"/>
      <c r="Q104" s="252"/>
      <c r="R104" s="252"/>
      <c r="S104" s="311">
        <f>IF(AND(DAY(S96)&gt;=22,DAY(S96)&lt;=28,S97="土"),1,0)</f>
        <v>0</v>
      </c>
      <c r="T104" s="252"/>
      <c r="U104" s="250"/>
      <c r="V104" s="250"/>
      <c r="Y104" s="252"/>
      <c r="Z104" s="252"/>
      <c r="AA104" s="252"/>
      <c r="AB104" s="252"/>
      <c r="AC104" s="252"/>
      <c r="AD104" s="252"/>
      <c r="AE104" s="311" t="e">
        <f>IF(AND(DAY(AE96)&gt;=22,DAY(AE96)&lt;=28,AE97="土"),1,0)</f>
        <v>#VALUE!</v>
      </c>
      <c r="AF104" s="252"/>
      <c r="AG104" s="250"/>
      <c r="AH104" s="250"/>
      <c r="AJ104" s="252"/>
      <c r="AK104" s="252"/>
      <c r="AL104" s="252"/>
      <c r="AM104" s="252"/>
      <c r="AN104" s="252"/>
      <c r="AO104" s="252"/>
      <c r="AP104" s="311" t="e">
        <f>IF(AND(DAY(AP96)&gt;=22,DAY(AP96)&lt;=28,AP97="土"),1,0)</f>
        <v>#VALUE!</v>
      </c>
      <c r="AQ104" s="252"/>
      <c r="AR104" s="250"/>
      <c r="AS104" s="250"/>
      <c r="AV104" s="252"/>
      <c r="AW104" s="252"/>
      <c r="AX104" s="252"/>
      <c r="AY104" s="252"/>
      <c r="AZ104" s="252"/>
      <c r="BA104" s="252"/>
      <c r="BB104" s="311" t="e">
        <f>IF(AND(DAY(BB96)&gt;=22,DAY(BB96)&lt;=28,BB97="土"),1,0)</f>
        <v>#VALUE!</v>
      </c>
      <c r="BC104" s="252"/>
      <c r="BD104" s="250"/>
      <c r="BE104" s="250"/>
      <c r="BG104" s="252"/>
      <c r="BH104" s="252"/>
      <c r="BI104" s="252"/>
      <c r="BJ104" s="252"/>
      <c r="BK104" s="252"/>
      <c r="BL104" s="252"/>
      <c r="BM104" s="311" t="e">
        <f>IF(AND(DAY(BM96)&gt;=22,DAY(BM96)&lt;=28,BM97="土"),1,0)</f>
        <v>#VALUE!</v>
      </c>
      <c r="BN104" s="252"/>
      <c r="BO104" s="250"/>
      <c r="BP104" s="250"/>
      <c r="BU104" s="253">
        <f t="shared" si="62"/>
        <v>0</v>
      </c>
      <c r="BV104" s="253" t="str">
        <f t="shared" si="61"/>
        <v>NG</v>
      </c>
    </row>
    <row r="105" spans="1:74" ht="14.25" hidden="1" customHeight="1" x14ac:dyDescent="0.15">
      <c r="A105" s="250"/>
      <c r="B105" s="252"/>
      <c r="C105" s="252"/>
      <c r="D105" s="252"/>
      <c r="E105" s="252"/>
      <c r="F105" s="252"/>
      <c r="G105" s="252"/>
      <c r="H105" s="311">
        <f>IF(AND(DAY(H96)&gt;=22,DAY(H96)&lt;=28,H97="土",OR(H102="休",H102="雨")),1,0)</f>
        <v>0</v>
      </c>
      <c r="I105" s="252"/>
      <c r="J105" s="250"/>
      <c r="K105" s="250"/>
      <c r="L105" s="250"/>
      <c r="M105" s="252"/>
      <c r="N105" s="252"/>
      <c r="O105" s="252"/>
      <c r="P105" s="252"/>
      <c r="Q105" s="252"/>
      <c r="R105" s="252"/>
      <c r="S105" s="311">
        <f>IF(AND(DAY(S96)&gt;=22,DAY(S96)&lt;=28,S97="土",OR(S102="休",S102="雨")),1,0)</f>
        <v>0</v>
      </c>
      <c r="T105" s="252"/>
      <c r="U105" s="250"/>
      <c r="V105" s="250"/>
      <c r="Y105" s="252"/>
      <c r="Z105" s="252"/>
      <c r="AA105" s="252"/>
      <c r="AB105" s="252"/>
      <c r="AC105" s="252"/>
      <c r="AD105" s="252"/>
      <c r="AE105" s="311" t="e">
        <f>IF(AND(DAY(AE96)&gt;=22,DAY(AE96)&lt;=28,AE97="土",OR(AE102="休",AE102="雨")),1,0)</f>
        <v>#VALUE!</v>
      </c>
      <c r="AF105" s="252"/>
      <c r="AG105" s="250"/>
      <c r="AH105" s="250"/>
      <c r="AJ105" s="252"/>
      <c r="AK105" s="252"/>
      <c r="AL105" s="252"/>
      <c r="AM105" s="252"/>
      <c r="AN105" s="252"/>
      <c r="AO105" s="252"/>
      <c r="AP105" s="311" t="e">
        <f>IF(AND(DAY(AP96)&gt;=22,DAY(AP96)&lt;=28,AP97="土",OR(AP102="休",AP102="雨")),1,0)</f>
        <v>#VALUE!</v>
      </c>
      <c r="AQ105" s="252"/>
      <c r="AR105" s="250"/>
      <c r="AS105" s="250"/>
      <c r="AV105" s="252"/>
      <c r="AW105" s="252"/>
      <c r="AX105" s="252"/>
      <c r="AY105" s="252"/>
      <c r="AZ105" s="252"/>
      <c r="BA105" s="252"/>
      <c r="BB105" s="311" t="e">
        <f>IF(AND(DAY(BB96)&gt;=22,DAY(BB96)&lt;=28,BB97="土",OR(BB102="休",BB102="雨")),1,0)</f>
        <v>#VALUE!</v>
      </c>
      <c r="BC105" s="252"/>
      <c r="BD105" s="250"/>
      <c r="BE105" s="250"/>
      <c r="BG105" s="252"/>
      <c r="BH105" s="252"/>
      <c r="BI105" s="252"/>
      <c r="BJ105" s="252"/>
      <c r="BK105" s="252"/>
      <c r="BL105" s="252"/>
      <c r="BM105" s="311" t="e">
        <f>IF(AND(DAY(BM96)&gt;=22,DAY(BM96)&lt;=28,BM97="土",OR(BM102="休",BM102="雨")),1,0)</f>
        <v>#VALUE!</v>
      </c>
      <c r="BN105" s="252"/>
      <c r="BO105" s="250"/>
      <c r="BP105" s="250"/>
      <c r="BU105" s="253">
        <f t="shared" si="62"/>
        <v>0</v>
      </c>
      <c r="BV105" s="253" t="str">
        <f t="shared" si="61"/>
        <v>OK</v>
      </c>
    </row>
    <row r="106" spans="1:74" ht="14.25" hidden="1" customHeight="1" x14ac:dyDescent="0.15">
      <c r="A106" s="250"/>
      <c r="B106" s="252"/>
      <c r="C106" s="252"/>
      <c r="D106" s="252"/>
      <c r="E106" s="252"/>
      <c r="F106" s="252"/>
      <c r="G106" s="252"/>
      <c r="H106" s="311">
        <f>IF(AND(DAY(H96)&gt;=8,DAY(H96)&lt;=14,H97="土"),1,0)</f>
        <v>1</v>
      </c>
      <c r="I106" s="252"/>
      <c r="J106" s="250"/>
      <c r="K106" s="250"/>
      <c r="L106" s="250"/>
      <c r="M106" s="252"/>
      <c r="N106" s="252"/>
      <c r="O106" s="252"/>
      <c r="P106" s="252"/>
      <c r="Q106" s="252"/>
      <c r="R106" s="252"/>
      <c r="S106" s="311">
        <f>IF(AND(DAY(S96)&gt;=8,DAY(S96)&lt;=14,S97="土"),1,0)</f>
        <v>0</v>
      </c>
      <c r="T106" s="252"/>
      <c r="U106" s="250"/>
      <c r="V106" s="250"/>
      <c r="Y106" s="252"/>
      <c r="Z106" s="252"/>
      <c r="AA106" s="252"/>
      <c r="AB106" s="252"/>
      <c r="AC106" s="252"/>
      <c r="AD106" s="252"/>
      <c r="AE106" s="311" t="e">
        <f>IF(AND(DAY(AE96)&gt;=8,DAY(AE96)&lt;=14,AE97="土"),1,0)</f>
        <v>#VALUE!</v>
      </c>
      <c r="AF106" s="252"/>
      <c r="AG106" s="250"/>
      <c r="AH106" s="250"/>
      <c r="AJ106" s="252"/>
      <c r="AK106" s="252"/>
      <c r="AL106" s="252"/>
      <c r="AM106" s="252"/>
      <c r="AN106" s="252"/>
      <c r="AO106" s="252"/>
      <c r="AP106" s="311" t="e">
        <f>IF(AND(DAY(AP96)&gt;=8,DAY(AP96)&lt;=14,AP97="土"),1,0)</f>
        <v>#VALUE!</v>
      </c>
      <c r="AQ106" s="252"/>
      <c r="AR106" s="250"/>
      <c r="AS106" s="250"/>
      <c r="AV106" s="252"/>
      <c r="AW106" s="252"/>
      <c r="AX106" s="252"/>
      <c r="AY106" s="252"/>
      <c r="AZ106" s="252"/>
      <c r="BA106" s="252"/>
      <c r="BB106" s="311" t="e">
        <f>IF(AND(DAY(BB96)&gt;=8,DAY(BB96)&lt;=14,BB97="土"),1,0)</f>
        <v>#VALUE!</v>
      </c>
      <c r="BC106" s="252"/>
      <c r="BD106" s="250"/>
      <c r="BE106" s="250"/>
      <c r="BG106" s="252"/>
      <c r="BH106" s="252"/>
      <c r="BI106" s="252"/>
      <c r="BJ106" s="252"/>
      <c r="BK106" s="252"/>
      <c r="BL106" s="252"/>
      <c r="BM106" s="311" t="e">
        <f>IF(AND(DAY(BM96)&gt;=8,DAY(BM96)&lt;=14,BM97="土"),1,0)</f>
        <v>#VALUE!</v>
      </c>
      <c r="BN106" s="252"/>
      <c r="BO106" s="250"/>
      <c r="BP106" s="250"/>
      <c r="BU106" s="253">
        <f t="shared" si="62"/>
        <v>1</v>
      </c>
      <c r="BV106" s="253" t="str">
        <f t="shared" si="61"/>
        <v>OK</v>
      </c>
    </row>
    <row r="107" spans="1:74" ht="14.25" hidden="1" customHeight="1" x14ac:dyDescent="0.15">
      <c r="A107" s="250"/>
      <c r="B107" s="252"/>
      <c r="C107" s="252"/>
      <c r="D107" s="252"/>
      <c r="E107" s="252"/>
      <c r="F107" s="252"/>
      <c r="G107" s="252"/>
      <c r="H107" s="311">
        <f>IF(AND(DAY(H96)&gt;=8,DAY(H96)&lt;=14,H97="土",OR(H102="休",H102="雨")),1,0)</f>
        <v>0</v>
      </c>
      <c r="I107" s="252"/>
      <c r="J107" s="250"/>
      <c r="K107" s="250"/>
      <c r="L107" s="250"/>
      <c r="M107" s="252"/>
      <c r="N107" s="252"/>
      <c r="O107" s="252"/>
      <c r="P107" s="252"/>
      <c r="Q107" s="252"/>
      <c r="R107" s="252"/>
      <c r="S107" s="311">
        <f>IF(AND(DAY(S96)&gt;=8,DAY(S96)&lt;=14,S97="土",OR(S102="休",S102="雨")),1,0)</f>
        <v>0</v>
      </c>
      <c r="T107" s="252"/>
      <c r="U107" s="250"/>
      <c r="V107" s="250"/>
      <c r="Y107" s="252"/>
      <c r="Z107" s="252"/>
      <c r="AA107" s="252"/>
      <c r="AB107" s="252"/>
      <c r="AC107" s="252"/>
      <c r="AD107" s="252"/>
      <c r="AE107" s="311" t="e">
        <f>IF(AND(DAY(AE96)&gt;=8,DAY(AE96)&lt;=14,AE97="土",OR(AE102="休",AE102="雨")),1,0)</f>
        <v>#VALUE!</v>
      </c>
      <c r="AF107" s="252"/>
      <c r="AG107" s="250"/>
      <c r="AH107" s="250"/>
      <c r="AJ107" s="252"/>
      <c r="AK107" s="252"/>
      <c r="AL107" s="252"/>
      <c r="AM107" s="252"/>
      <c r="AN107" s="252"/>
      <c r="AO107" s="252"/>
      <c r="AP107" s="311" t="e">
        <f>IF(AND(DAY(AP96)&gt;=8,DAY(AP96)&lt;=14,AP97="土",OR(AP102="休",AP102="雨")),1,0)</f>
        <v>#VALUE!</v>
      </c>
      <c r="AQ107" s="252"/>
      <c r="AR107" s="250"/>
      <c r="AS107" s="250"/>
      <c r="AV107" s="252"/>
      <c r="AW107" s="252"/>
      <c r="AX107" s="252"/>
      <c r="AY107" s="252"/>
      <c r="AZ107" s="252"/>
      <c r="BA107" s="252"/>
      <c r="BB107" s="311" t="e">
        <f>IF(AND(DAY(BB96)&gt;=8,DAY(BB96)&lt;=14,BB97="土",OR(BB102="休",BB102="雨")),1,0)</f>
        <v>#VALUE!</v>
      </c>
      <c r="BC107" s="252"/>
      <c r="BD107" s="250"/>
      <c r="BE107" s="250"/>
      <c r="BG107" s="252"/>
      <c r="BH107" s="252"/>
      <c r="BI107" s="252"/>
      <c r="BJ107" s="252"/>
      <c r="BK107" s="252"/>
      <c r="BL107" s="252"/>
      <c r="BM107" s="311" t="e">
        <f>IF(AND(DAY(BM96)&gt;=8,DAY(BM96)&lt;=14,BM97="土",OR(BM102="休",BM102="雨")),1,0)</f>
        <v>#VALUE!</v>
      </c>
      <c r="BN107" s="252"/>
      <c r="BO107" s="250"/>
      <c r="BP107" s="250"/>
      <c r="BU107" s="253">
        <f t="shared" si="62"/>
        <v>0</v>
      </c>
      <c r="BV107" s="253" t="str">
        <f t="shared" si="61"/>
        <v>OK</v>
      </c>
    </row>
    <row r="108" spans="1:74" ht="14.25" customHeight="1" x14ac:dyDescent="0.15">
      <c r="A108" s="250"/>
      <c r="B108" s="252"/>
      <c r="C108" s="252"/>
      <c r="D108" s="252"/>
      <c r="E108" s="252"/>
      <c r="F108" s="252"/>
      <c r="G108" s="252"/>
      <c r="H108" s="252"/>
      <c r="I108" s="252"/>
      <c r="J108" s="250"/>
      <c r="K108" s="250"/>
      <c r="L108" s="250"/>
      <c r="M108" s="252"/>
      <c r="N108" s="252"/>
      <c r="O108" s="252"/>
      <c r="P108" s="252"/>
      <c r="Q108" s="252"/>
      <c r="R108" s="252"/>
      <c r="S108" s="252"/>
      <c r="T108" s="252"/>
      <c r="U108" s="250"/>
      <c r="V108" s="250"/>
      <c r="Y108" s="252"/>
      <c r="Z108" s="252"/>
      <c r="AA108" s="252"/>
      <c r="AB108" s="252"/>
      <c r="AC108" s="252"/>
      <c r="AD108" s="252"/>
      <c r="AE108" s="252"/>
      <c r="AF108" s="252"/>
      <c r="AG108" s="250"/>
      <c r="AH108" s="250"/>
      <c r="AJ108" s="252"/>
      <c r="AK108" s="252"/>
      <c r="AL108" s="252"/>
      <c r="AM108" s="252"/>
      <c r="AN108" s="252"/>
      <c r="AO108" s="252"/>
      <c r="AP108" s="252"/>
      <c r="AQ108" s="252"/>
      <c r="AR108" s="250"/>
      <c r="AS108" s="250"/>
      <c r="AV108" s="252"/>
      <c r="AW108" s="252"/>
      <c r="AX108" s="252"/>
      <c r="AY108" s="252"/>
      <c r="AZ108" s="252"/>
      <c r="BA108" s="252"/>
      <c r="BB108" s="252"/>
      <c r="BC108" s="252"/>
      <c r="BD108" s="250"/>
      <c r="BE108" s="250"/>
      <c r="BG108" s="252"/>
      <c r="BH108" s="252"/>
      <c r="BI108" s="252"/>
      <c r="BJ108" s="252"/>
      <c r="BK108" s="252"/>
      <c r="BL108" s="252"/>
      <c r="BM108" s="252"/>
      <c r="BN108" s="252"/>
      <c r="BO108" s="250"/>
      <c r="BP108" s="250"/>
    </row>
    <row r="109" spans="1:74" ht="14.25" customHeight="1" x14ac:dyDescent="0.15">
      <c r="A109" s="250"/>
      <c r="B109" s="250"/>
      <c r="C109" s="250"/>
      <c r="D109" s="250"/>
      <c r="E109" s="250"/>
      <c r="F109" s="250"/>
      <c r="G109" s="250"/>
      <c r="H109" s="250"/>
      <c r="I109" s="250"/>
      <c r="J109" s="250"/>
      <c r="K109" s="250"/>
      <c r="L109" s="250"/>
      <c r="M109" s="250"/>
      <c r="N109" s="250"/>
      <c r="O109" s="250"/>
      <c r="P109" s="250"/>
      <c r="Q109" s="250"/>
      <c r="R109" s="250"/>
      <c r="S109" s="250"/>
      <c r="T109" s="250"/>
      <c r="U109" s="250"/>
      <c r="V109" s="250"/>
    </row>
    <row r="110" spans="1:74" ht="14.25" hidden="1" customHeight="1" x14ac:dyDescent="0.15">
      <c r="A110" s="250"/>
      <c r="B110" s="250"/>
      <c r="C110" s="266">
        <f>YEAR(I94+1)</f>
        <v>2025</v>
      </c>
      <c r="D110" s="266">
        <f>MONTH(I94+1)</f>
        <v>11</v>
      </c>
      <c r="E110" s="266">
        <f>DAY(I94+1)</f>
        <v>10</v>
      </c>
      <c r="F110" s="266"/>
      <c r="G110" s="266"/>
      <c r="H110" s="266"/>
      <c r="I110" s="266"/>
      <c r="J110" s="250"/>
      <c r="K110" s="250"/>
      <c r="L110" s="250"/>
      <c r="M110" s="250"/>
      <c r="N110" s="266">
        <f>YEAR(T94+1)</f>
        <v>2026</v>
      </c>
      <c r="O110" s="266">
        <f>MONTH(T94+1)</f>
        <v>1</v>
      </c>
      <c r="P110" s="266">
        <f>DAY(T94+1)</f>
        <v>5</v>
      </c>
      <c r="Q110" s="266"/>
      <c r="R110" s="266"/>
      <c r="S110" s="266"/>
      <c r="T110" s="266"/>
      <c r="U110" s="250"/>
      <c r="V110" s="250"/>
      <c r="Y110" s="250"/>
      <c r="Z110" s="266">
        <f>YEAR(AF94+1)</f>
        <v>2026</v>
      </c>
      <c r="AA110" s="266">
        <f>MONTH(AF94+1)</f>
        <v>3</v>
      </c>
      <c r="AB110" s="266">
        <f>DAY(AF94+1)</f>
        <v>2</v>
      </c>
      <c r="AC110" s="266"/>
      <c r="AD110" s="266"/>
      <c r="AE110" s="266"/>
      <c r="AF110" s="266"/>
      <c r="AG110" s="250"/>
      <c r="AH110" s="250"/>
      <c r="AJ110" s="250"/>
      <c r="AK110" s="266">
        <f>YEAR(AQ94+1)</f>
        <v>2026</v>
      </c>
      <c r="AL110" s="266">
        <f>MONTH(AQ94+1)</f>
        <v>4</v>
      </c>
      <c r="AM110" s="266">
        <f>DAY(AQ94+1)</f>
        <v>27</v>
      </c>
      <c r="AN110" s="266"/>
      <c r="AO110" s="266"/>
      <c r="AP110" s="266"/>
      <c r="AQ110" s="266"/>
      <c r="AR110" s="250"/>
      <c r="AS110" s="250"/>
      <c r="AV110" s="250"/>
      <c r="AW110" s="266">
        <f>YEAR(BC94+1)</f>
        <v>2026</v>
      </c>
      <c r="AX110" s="266">
        <f>MONTH(BC94+1)</f>
        <v>6</v>
      </c>
      <c r="AY110" s="266">
        <f>DAY(BC94+1)</f>
        <v>22</v>
      </c>
      <c r="AZ110" s="266"/>
      <c r="BA110" s="266"/>
      <c r="BB110" s="266"/>
      <c r="BC110" s="266"/>
      <c r="BD110" s="250"/>
      <c r="BE110" s="250"/>
      <c r="BG110" s="250"/>
      <c r="BH110" s="266">
        <f>YEAR(BN94+1)</f>
        <v>2026</v>
      </c>
      <c r="BI110" s="266">
        <f>MONTH(BN94+1)</f>
        <v>8</v>
      </c>
      <c r="BJ110" s="266">
        <f>DAY(BN94+1)</f>
        <v>17</v>
      </c>
      <c r="BK110" s="266"/>
      <c r="BL110" s="266"/>
      <c r="BM110" s="266"/>
      <c r="BN110" s="266"/>
      <c r="BO110" s="250"/>
      <c r="BP110" s="250"/>
    </row>
    <row r="111" spans="1:74" ht="14.25" hidden="1" customHeight="1" x14ac:dyDescent="0.15">
      <c r="A111" s="250"/>
      <c r="B111" s="250"/>
      <c r="C111" s="267">
        <f>I94+1</f>
        <v>45971</v>
      </c>
      <c r="D111" s="267">
        <f>C111+1</f>
        <v>45972</v>
      </c>
      <c r="E111" s="267">
        <f t="shared" ref="E111:I111" si="75">D111+1</f>
        <v>45973</v>
      </c>
      <c r="F111" s="267">
        <f t="shared" si="75"/>
        <v>45974</v>
      </c>
      <c r="G111" s="267">
        <f t="shared" si="75"/>
        <v>45975</v>
      </c>
      <c r="H111" s="267">
        <f t="shared" si="75"/>
        <v>45976</v>
      </c>
      <c r="I111" s="267">
        <f t="shared" si="75"/>
        <v>45977</v>
      </c>
      <c r="J111" s="250"/>
      <c r="K111" s="250"/>
      <c r="L111" s="250"/>
      <c r="M111" s="250"/>
      <c r="N111" s="267">
        <f>T94+1</f>
        <v>46027</v>
      </c>
      <c r="O111" s="267">
        <f t="shared" ref="O111:T111" si="76">N111+1</f>
        <v>46028</v>
      </c>
      <c r="P111" s="267">
        <f t="shared" si="76"/>
        <v>46029</v>
      </c>
      <c r="Q111" s="267">
        <f t="shared" si="76"/>
        <v>46030</v>
      </c>
      <c r="R111" s="267">
        <f t="shared" si="76"/>
        <v>46031</v>
      </c>
      <c r="S111" s="267">
        <f t="shared" si="76"/>
        <v>46032</v>
      </c>
      <c r="T111" s="267">
        <f t="shared" si="76"/>
        <v>46033</v>
      </c>
      <c r="U111" s="250"/>
      <c r="V111" s="250"/>
      <c r="Y111" s="250"/>
      <c r="Z111" s="267">
        <f>AF94+1</f>
        <v>46083</v>
      </c>
      <c r="AA111" s="267">
        <f t="shared" ref="AA111:AF111" si="77">Z111+1</f>
        <v>46084</v>
      </c>
      <c r="AB111" s="267">
        <f t="shared" si="77"/>
        <v>46085</v>
      </c>
      <c r="AC111" s="267">
        <f t="shared" si="77"/>
        <v>46086</v>
      </c>
      <c r="AD111" s="267">
        <f t="shared" si="77"/>
        <v>46087</v>
      </c>
      <c r="AE111" s="267">
        <f t="shared" si="77"/>
        <v>46088</v>
      </c>
      <c r="AF111" s="267">
        <f t="shared" si="77"/>
        <v>46089</v>
      </c>
      <c r="AG111" s="250"/>
      <c r="AH111" s="250"/>
      <c r="AJ111" s="250"/>
      <c r="AK111" s="267">
        <f>AQ94+1</f>
        <v>46139</v>
      </c>
      <c r="AL111" s="267">
        <f t="shared" ref="AL111:AQ111" si="78">AK111+1</f>
        <v>46140</v>
      </c>
      <c r="AM111" s="267">
        <f t="shared" si="78"/>
        <v>46141</v>
      </c>
      <c r="AN111" s="267">
        <f t="shared" si="78"/>
        <v>46142</v>
      </c>
      <c r="AO111" s="267">
        <f t="shared" si="78"/>
        <v>46143</v>
      </c>
      <c r="AP111" s="267">
        <f t="shared" si="78"/>
        <v>46144</v>
      </c>
      <c r="AQ111" s="267">
        <f t="shared" si="78"/>
        <v>46145</v>
      </c>
      <c r="AR111" s="250"/>
      <c r="AS111" s="250"/>
      <c r="AV111" s="250"/>
      <c r="AW111" s="267">
        <f>BC94+1</f>
        <v>46195</v>
      </c>
      <c r="AX111" s="267">
        <f t="shared" ref="AX111:BC111" si="79">AW111+1</f>
        <v>46196</v>
      </c>
      <c r="AY111" s="267">
        <f t="shared" si="79"/>
        <v>46197</v>
      </c>
      <c r="AZ111" s="267">
        <f t="shared" si="79"/>
        <v>46198</v>
      </c>
      <c r="BA111" s="267">
        <f t="shared" si="79"/>
        <v>46199</v>
      </c>
      <c r="BB111" s="267">
        <f t="shared" si="79"/>
        <v>46200</v>
      </c>
      <c r="BC111" s="267">
        <f t="shared" si="79"/>
        <v>46201</v>
      </c>
      <c r="BD111" s="250"/>
      <c r="BE111" s="250"/>
      <c r="BG111" s="250"/>
      <c r="BH111" s="267">
        <f>BN94+1</f>
        <v>46251</v>
      </c>
      <c r="BI111" s="267">
        <f t="shared" ref="BI111:BN111" si="80">BH111+1</f>
        <v>46252</v>
      </c>
      <c r="BJ111" s="267">
        <f t="shared" si="80"/>
        <v>46253</v>
      </c>
      <c r="BK111" s="267">
        <f t="shared" si="80"/>
        <v>46254</v>
      </c>
      <c r="BL111" s="267">
        <f t="shared" si="80"/>
        <v>46255</v>
      </c>
      <c r="BM111" s="267">
        <f t="shared" si="80"/>
        <v>46256</v>
      </c>
      <c r="BN111" s="267">
        <f t="shared" si="80"/>
        <v>46257</v>
      </c>
      <c r="BO111" s="250"/>
      <c r="BP111" s="250"/>
    </row>
    <row r="112" spans="1:74" ht="14.25" customHeight="1" x14ac:dyDescent="0.15">
      <c r="A112" s="250"/>
      <c r="B112" s="268" t="s">
        <v>141</v>
      </c>
      <c r="C112" s="270">
        <f>DATE($C110,$D110,1)</f>
        <v>45962</v>
      </c>
      <c r="D112" s="271"/>
      <c r="E112" s="271"/>
      <c r="F112" s="271"/>
      <c r="G112" s="271"/>
      <c r="H112" s="271"/>
      <c r="I112" s="271"/>
      <c r="J112" s="271"/>
      <c r="K112" s="319"/>
      <c r="L112" s="250"/>
      <c r="M112" s="268" t="s">
        <v>141</v>
      </c>
      <c r="N112" s="270">
        <f>DATE($N110,$O110,1)</f>
        <v>46023</v>
      </c>
      <c r="O112" s="271"/>
      <c r="P112" s="271"/>
      <c r="Q112" s="271"/>
      <c r="R112" s="271"/>
      <c r="S112" s="271"/>
      <c r="T112" s="271"/>
      <c r="U112" s="271"/>
      <c r="V112" s="319"/>
      <c r="Y112" s="268" t="s">
        <v>141</v>
      </c>
      <c r="Z112" s="270">
        <f>DATE($Z110,$AA110,1)</f>
        <v>46082</v>
      </c>
      <c r="AA112" s="271"/>
      <c r="AB112" s="271"/>
      <c r="AC112" s="271"/>
      <c r="AD112" s="271"/>
      <c r="AE112" s="271"/>
      <c r="AF112" s="271"/>
      <c r="AG112" s="271"/>
      <c r="AH112" s="319"/>
      <c r="AJ112" s="268" t="s">
        <v>141</v>
      </c>
      <c r="AK112" s="270">
        <f>DATE($AK110,$AL110,1)</f>
        <v>46113</v>
      </c>
      <c r="AL112" s="271"/>
      <c r="AM112" s="271"/>
      <c r="AN112" s="271"/>
      <c r="AO112" s="271"/>
      <c r="AP112" s="271"/>
      <c r="AQ112" s="271"/>
      <c r="AR112" s="271"/>
      <c r="AS112" s="319"/>
      <c r="AV112" s="268" t="s">
        <v>141</v>
      </c>
      <c r="AW112" s="270">
        <f>DATE($AW110,$AX110,1)</f>
        <v>46174</v>
      </c>
      <c r="AX112" s="271"/>
      <c r="AY112" s="271"/>
      <c r="AZ112" s="271"/>
      <c r="BA112" s="271"/>
      <c r="BB112" s="271"/>
      <c r="BC112" s="271"/>
      <c r="BD112" s="271"/>
      <c r="BE112" s="319"/>
      <c r="BG112" s="268" t="s">
        <v>141</v>
      </c>
      <c r="BH112" s="270">
        <f>DATE($BH110,$BI110,1)</f>
        <v>46235</v>
      </c>
      <c r="BI112" s="271"/>
      <c r="BJ112" s="271"/>
      <c r="BK112" s="271"/>
      <c r="BL112" s="271"/>
      <c r="BM112" s="271"/>
      <c r="BN112" s="271"/>
      <c r="BO112" s="271"/>
      <c r="BP112" s="319"/>
    </row>
    <row r="113" spans="1:74" ht="14.25" customHeight="1" x14ac:dyDescent="0.15">
      <c r="A113" s="250"/>
      <c r="B113" s="272" t="s">
        <v>222</v>
      </c>
      <c r="C113" s="273">
        <f>IF(I94&lt;$G$5,I96+1,"")</f>
        <v>45971</v>
      </c>
      <c r="D113" s="274">
        <f t="shared" ref="D113:I113" si="81">IF(C111&lt;$G$5,C113+1,"")</f>
        <v>45972</v>
      </c>
      <c r="E113" s="274">
        <f t="shared" si="81"/>
        <v>45973</v>
      </c>
      <c r="F113" s="274">
        <f t="shared" si="81"/>
        <v>45974</v>
      </c>
      <c r="G113" s="274">
        <f t="shared" si="81"/>
        <v>45975</v>
      </c>
      <c r="H113" s="274">
        <f t="shared" si="81"/>
        <v>45976</v>
      </c>
      <c r="I113" s="274">
        <f t="shared" si="81"/>
        <v>45977</v>
      </c>
      <c r="J113" s="320" t="s">
        <v>177</v>
      </c>
      <c r="K113" s="321">
        <f>COUNTIFS(C114:I114,"土",C115:I115,"")+COUNTIFS(C114:I114,"日",C115:I115,"")</f>
        <v>2</v>
      </c>
      <c r="L113" s="250"/>
      <c r="M113" s="272" t="s">
        <v>222</v>
      </c>
      <c r="N113" s="273">
        <f>IF(T94&lt;$G$5,T96+1,"")</f>
        <v>46027</v>
      </c>
      <c r="O113" s="274">
        <f t="shared" ref="O113:T113" si="82">IF(N111&lt;$G$5,N113+1,"")</f>
        <v>46028</v>
      </c>
      <c r="P113" s="274">
        <f t="shared" si="82"/>
        <v>46029</v>
      </c>
      <c r="Q113" s="274">
        <f t="shared" si="82"/>
        <v>46030</v>
      </c>
      <c r="R113" s="274">
        <f t="shared" si="82"/>
        <v>46031</v>
      </c>
      <c r="S113" s="274">
        <f t="shared" si="82"/>
        <v>46032</v>
      </c>
      <c r="T113" s="274">
        <f t="shared" si="82"/>
        <v>46033</v>
      </c>
      <c r="U113" s="320" t="s">
        <v>177</v>
      </c>
      <c r="V113" s="321">
        <f>COUNTIFS(N114:T114,"土",N115:T115,"")+COUNTIFS(N114:T114,"日",N115:T115,"")</f>
        <v>2</v>
      </c>
      <c r="Y113" s="272" t="s">
        <v>222</v>
      </c>
      <c r="Z113" s="273" t="str">
        <f>IF(AF94&lt;$G$5,AF96+1,"")</f>
        <v/>
      </c>
      <c r="AA113" s="274" t="str">
        <f t="shared" ref="AA113:AF113" si="83">IF(Z111&lt;$G$5,Z113+1,"")</f>
        <v/>
      </c>
      <c r="AB113" s="274" t="str">
        <f t="shared" si="83"/>
        <v/>
      </c>
      <c r="AC113" s="274" t="str">
        <f t="shared" si="83"/>
        <v/>
      </c>
      <c r="AD113" s="274" t="str">
        <f t="shared" si="83"/>
        <v/>
      </c>
      <c r="AE113" s="274" t="str">
        <f t="shared" si="83"/>
        <v/>
      </c>
      <c r="AF113" s="274" t="str">
        <f t="shared" si="83"/>
        <v/>
      </c>
      <c r="AG113" s="320" t="s">
        <v>177</v>
      </c>
      <c r="AH113" s="321">
        <f>COUNTIFS(Z114:AF114,"土",Z115:AF115,"")+COUNTIFS(Z114:AF114,"日",Z115:AF115,"")</f>
        <v>0</v>
      </c>
      <c r="AJ113" s="272" t="s">
        <v>222</v>
      </c>
      <c r="AK113" s="273" t="str">
        <f>IF(AQ94&lt;$G$5,AQ96+1,"")</f>
        <v/>
      </c>
      <c r="AL113" s="274" t="str">
        <f t="shared" ref="AL113:AQ113" si="84">IF(AK111&lt;$G$5,AK113+1,"")</f>
        <v/>
      </c>
      <c r="AM113" s="274" t="str">
        <f t="shared" si="84"/>
        <v/>
      </c>
      <c r="AN113" s="274" t="str">
        <f t="shared" si="84"/>
        <v/>
      </c>
      <c r="AO113" s="274" t="str">
        <f t="shared" si="84"/>
        <v/>
      </c>
      <c r="AP113" s="274" t="str">
        <f t="shared" si="84"/>
        <v/>
      </c>
      <c r="AQ113" s="274" t="str">
        <f t="shared" si="84"/>
        <v/>
      </c>
      <c r="AR113" s="320" t="s">
        <v>177</v>
      </c>
      <c r="AS113" s="321">
        <f>COUNTIFS(AK114:AQ114,"土",AK115:AQ115,"")+COUNTIFS(AK114:AQ114,"日",AK115:AQ115,"")</f>
        <v>0</v>
      </c>
      <c r="AV113" s="272" t="s">
        <v>222</v>
      </c>
      <c r="AW113" s="273" t="str">
        <f>IF(BC94&lt;$G$5,BC96+1,"")</f>
        <v/>
      </c>
      <c r="AX113" s="274" t="str">
        <f t="shared" ref="AX113:BC113" si="85">IF(AW111&lt;$G$5,AW113+1,"")</f>
        <v/>
      </c>
      <c r="AY113" s="274" t="str">
        <f t="shared" si="85"/>
        <v/>
      </c>
      <c r="AZ113" s="274" t="str">
        <f t="shared" si="85"/>
        <v/>
      </c>
      <c r="BA113" s="274" t="str">
        <f t="shared" si="85"/>
        <v/>
      </c>
      <c r="BB113" s="274" t="str">
        <f t="shared" si="85"/>
        <v/>
      </c>
      <c r="BC113" s="274" t="str">
        <f t="shared" si="85"/>
        <v/>
      </c>
      <c r="BD113" s="320" t="s">
        <v>177</v>
      </c>
      <c r="BE113" s="321">
        <f>COUNTIFS(AW114:BC114,"土",AW115:BC115,"")+COUNTIFS(AW114:BC114,"日",AW115:BC115,"")</f>
        <v>0</v>
      </c>
      <c r="BG113" s="272" t="s">
        <v>222</v>
      </c>
      <c r="BH113" s="273" t="str">
        <f>IF(BN94&lt;$G$5,BN96+1,"")</f>
        <v/>
      </c>
      <c r="BI113" s="274" t="str">
        <f t="shared" ref="BI113:BN113" si="86">IF(BH111&lt;$G$5,BH113+1,"")</f>
        <v/>
      </c>
      <c r="BJ113" s="274" t="str">
        <f t="shared" si="86"/>
        <v/>
      </c>
      <c r="BK113" s="274" t="str">
        <f t="shared" si="86"/>
        <v/>
      </c>
      <c r="BL113" s="274" t="str">
        <f t="shared" si="86"/>
        <v/>
      </c>
      <c r="BM113" s="274" t="str">
        <f t="shared" si="86"/>
        <v/>
      </c>
      <c r="BN113" s="274" t="str">
        <f t="shared" si="86"/>
        <v/>
      </c>
      <c r="BO113" s="320" t="s">
        <v>177</v>
      </c>
      <c r="BP113" s="321">
        <f>COUNTIFS(BH114:BN114,"土",BH115:BN115,"")+COUNTIFS(BH114:BN114,"日",BH115:BN115,"")</f>
        <v>0</v>
      </c>
    </row>
    <row r="114" spans="1:74" ht="14.25" customHeight="1" x14ac:dyDescent="0.15">
      <c r="A114" s="250"/>
      <c r="B114" s="272" t="s">
        <v>65</v>
      </c>
      <c r="C114" s="279" t="str">
        <f>IF(C113="","","月")</f>
        <v>月</v>
      </c>
      <c r="D114" s="279" t="str">
        <f>IF(D113="","","火")</f>
        <v>火</v>
      </c>
      <c r="E114" s="279" t="str">
        <f>IF(E113="","","水")</f>
        <v>水</v>
      </c>
      <c r="F114" s="279" t="str">
        <f>IF(F113="","","木")</f>
        <v>木</v>
      </c>
      <c r="G114" s="279" t="str">
        <f>IF(G113="","","金")</f>
        <v>金</v>
      </c>
      <c r="H114" s="279" t="str">
        <f>IF(H113="","","土")</f>
        <v>土</v>
      </c>
      <c r="I114" s="279" t="str">
        <f>IF(I113="","","日")</f>
        <v>日</v>
      </c>
      <c r="J114" s="322" t="s">
        <v>234</v>
      </c>
      <c r="K114" s="323">
        <f>COUNTIF(C115:I115,"夏休")+COUNTIF(C115:I115,"冬休")+COUNTIF(C115:I115,"中止")+COUNTIF(C115:I115,"制作中")</f>
        <v>0</v>
      </c>
      <c r="L114" s="250"/>
      <c r="M114" s="272" t="s">
        <v>65</v>
      </c>
      <c r="N114" s="279" t="str">
        <f>IF(N113="","","月")</f>
        <v>月</v>
      </c>
      <c r="O114" s="279" t="str">
        <f>IF(O113="","","火")</f>
        <v>火</v>
      </c>
      <c r="P114" s="279" t="str">
        <f>IF(P113="","","水")</f>
        <v>水</v>
      </c>
      <c r="Q114" s="279" t="str">
        <f>IF(Q113="","","木")</f>
        <v>木</v>
      </c>
      <c r="R114" s="279" t="str">
        <f>IF(R113="","","金")</f>
        <v>金</v>
      </c>
      <c r="S114" s="279" t="str">
        <f>IF(S113="","","土")</f>
        <v>土</v>
      </c>
      <c r="T114" s="279" t="str">
        <f>IF(T113="","","日")</f>
        <v>日</v>
      </c>
      <c r="U114" s="322" t="s">
        <v>234</v>
      </c>
      <c r="V114" s="323">
        <f>COUNTIF(N115:T115,"夏休")+COUNTIF(N115:T115,"冬休")+COUNTIF(N115:T115,"中止")+COUNTIF(N115:T115,"制作中")</f>
        <v>0</v>
      </c>
      <c r="Y114" s="272" t="s">
        <v>65</v>
      </c>
      <c r="Z114" s="279" t="str">
        <f>IF(Z113="","","月")</f>
        <v/>
      </c>
      <c r="AA114" s="279" t="str">
        <f>IF(AA113="","","火")</f>
        <v/>
      </c>
      <c r="AB114" s="279" t="str">
        <f>IF(AB113="","","水")</f>
        <v/>
      </c>
      <c r="AC114" s="279" t="str">
        <f>IF(AC113="","","木")</f>
        <v/>
      </c>
      <c r="AD114" s="279" t="str">
        <f>IF(AD113="","","金")</f>
        <v/>
      </c>
      <c r="AE114" s="279" t="str">
        <f>IF(AE113="","","土")</f>
        <v/>
      </c>
      <c r="AF114" s="279" t="str">
        <f>IF(AF113="","","日")</f>
        <v/>
      </c>
      <c r="AG114" s="322" t="s">
        <v>234</v>
      </c>
      <c r="AH114" s="323">
        <f>COUNTIF(Z115:AF115,"夏休")+COUNTIF(Z115:AF115,"冬休")+COUNTIF(Z115:AF115,"中止")+COUNTIF(Z115:AF115,"制作中")</f>
        <v>0</v>
      </c>
      <c r="AJ114" s="272" t="s">
        <v>65</v>
      </c>
      <c r="AK114" s="279" t="str">
        <f>IF(AK113="","","月")</f>
        <v/>
      </c>
      <c r="AL114" s="279" t="str">
        <f>IF(AL113="","","火")</f>
        <v/>
      </c>
      <c r="AM114" s="279" t="str">
        <f>IF(AM113="","","水")</f>
        <v/>
      </c>
      <c r="AN114" s="279" t="str">
        <f>IF(AN113="","","木")</f>
        <v/>
      </c>
      <c r="AO114" s="279" t="str">
        <f>IF(AO113="","","金")</f>
        <v/>
      </c>
      <c r="AP114" s="279" t="str">
        <f>IF(AP113="","","土")</f>
        <v/>
      </c>
      <c r="AQ114" s="279" t="str">
        <f>IF(AQ113="","","日")</f>
        <v/>
      </c>
      <c r="AR114" s="322" t="s">
        <v>234</v>
      </c>
      <c r="AS114" s="323">
        <f>COUNTIF(AK115:AQ115,"夏休")+COUNTIF(AK115:AQ115,"冬休")+COUNTIF(AK115:AQ115,"中止")+COUNTIF(AK115:AQ115,"制作中")</f>
        <v>0</v>
      </c>
      <c r="AV114" s="272" t="s">
        <v>65</v>
      </c>
      <c r="AW114" s="279" t="str">
        <f>IF(AW113="","","月")</f>
        <v/>
      </c>
      <c r="AX114" s="279" t="str">
        <f>IF(AX113="","","火")</f>
        <v/>
      </c>
      <c r="AY114" s="279" t="str">
        <f>IF(AY113="","","水")</f>
        <v/>
      </c>
      <c r="AZ114" s="279" t="str">
        <f>IF(AZ113="","","木")</f>
        <v/>
      </c>
      <c r="BA114" s="279" t="str">
        <f>IF(BA113="","","金")</f>
        <v/>
      </c>
      <c r="BB114" s="279" t="str">
        <f>IF(BB113="","","土")</f>
        <v/>
      </c>
      <c r="BC114" s="279" t="str">
        <f>IF(BC113="","","日")</f>
        <v/>
      </c>
      <c r="BD114" s="322" t="s">
        <v>234</v>
      </c>
      <c r="BE114" s="323">
        <f>COUNTIF(AW115:BC115,"夏休")+COUNTIF(AW115:BC115,"冬休")+COUNTIF(AW115:BC115,"中止")+COUNTIF(AW115:BC115,"制作中")</f>
        <v>0</v>
      </c>
      <c r="BG114" s="272" t="s">
        <v>65</v>
      </c>
      <c r="BH114" s="279" t="str">
        <f>IF(BH113="","","月")</f>
        <v/>
      </c>
      <c r="BI114" s="279" t="str">
        <f>IF(BI113="","","火")</f>
        <v/>
      </c>
      <c r="BJ114" s="279" t="str">
        <f>IF(BJ113="","","水")</f>
        <v/>
      </c>
      <c r="BK114" s="279" t="str">
        <f>IF(BK113="","","木")</f>
        <v/>
      </c>
      <c r="BL114" s="279" t="str">
        <f>IF(BL113="","","金")</f>
        <v/>
      </c>
      <c r="BM114" s="279" t="str">
        <f>IF(BM113="","","土")</f>
        <v/>
      </c>
      <c r="BN114" s="279" t="str">
        <f>IF(BN113="","","日")</f>
        <v/>
      </c>
      <c r="BO114" s="322" t="s">
        <v>234</v>
      </c>
      <c r="BP114" s="323">
        <f>COUNTIF(BH115:BN115,"夏休")+COUNTIF(BH115:BN115,"冬休")+COUNTIF(BH115:BN115,"中止")+COUNTIF(BH115:BN115,"制作中")</f>
        <v>0</v>
      </c>
    </row>
    <row r="115" spans="1:74" ht="14.25" customHeight="1" x14ac:dyDescent="0.15">
      <c r="A115" s="250"/>
      <c r="B115" s="617" t="s">
        <v>234</v>
      </c>
      <c r="C115" s="618"/>
      <c r="D115" s="619"/>
      <c r="E115" s="619"/>
      <c r="F115" s="619"/>
      <c r="G115" s="619"/>
      <c r="H115" s="619"/>
      <c r="I115" s="621"/>
      <c r="J115" s="322" t="s">
        <v>66</v>
      </c>
      <c r="K115" s="323">
        <f>COUNT(C113:I113)-K114</f>
        <v>7</v>
      </c>
      <c r="L115" s="250"/>
      <c r="M115" s="617" t="s">
        <v>234</v>
      </c>
      <c r="N115" s="618"/>
      <c r="O115" s="619"/>
      <c r="P115" s="619"/>
      <c r="Q115" s="619"/>
      <c r="R115" s="619"/>
      <c r="S115" s="619"/>
      <c r="T115" s="621"/>
      <c r="U115" s="322" t="s">
        <v>66</v>
      </c>
      <c r="V115" s="323">
        <f>COUNT(N113:T113)-V114</f>
        <v>7</v>
      </c>
      <c r="Y115" s="617" t="s">
        <v>234</v>
      </c>
      <c r="Z115" s="618"/>
      <c r="AA115" s="619"/>
      <c r="AB115" s="619"/>
      <c r="AC115" s="619"/>
      <c r="AD115" s="619"/>
      <c r="AE115" s="619"/>
      <c r="AF115" s="621"/>
      <c r="AG115" s="322" t="s">
        <v>66</v>
      </c>
      <c r="AH115" s="323">
        <f>COUNT(Z113:AF113)-AH114</f>
        <v>0</v>
      </c>
      <c r="AJ115" s="617" t="s">
        <v>234</v>
      </c>
      <c r="AK115" s="618"/>
      <c r="AL115" s="619"/>
      <c r="AM115" s="619"/>
      <c r="AN115" s="619"/>
      <c r="AO115" s="619"/>
      <c r="AP115" s="619"/>
      <c r="AQ115" s="621"/>
      <c r="AR115" s="322" t="s">
        <v>66</v>
      </c>
      <c r="AS115" s="323">
        <f>COUNT(AK113:AQ113)-AS114</f>
        <v>0</v>
      </c>
      <c r="AV115" s="617" t="s">
        <v>234</v>
      </c>
      <c r="AW115" s="618"/>
      <c r="AX115" s="619"/>
      <c r="AY115" s="619"/>
      <c r="AZ115" s="619"/>
      <c r="BA115" s="619"/>
      <c r="BB115" s="619"/>
      <c r="BC115" s="621"/>
      <c r="BD115" s="322" t="s">
        <v>66</v>
      </c>
      <c r="BE115" s="323">
        <f>COUNT(AW113:BC113)-BE114</f>
        <v>0</v>
      </c>
      <c r="BG115" s="617" t="s">
        <v>234</v>
      </c>
      <c r="BH115" s="618"/>
      <c r="BI115" s="619"/>
      <c r="BJ115" s="619"/>
      <c r="BK115" s="619"/>
      <c r="BL115" s="619"/>
      <c r="BM115" s="619"/>
      <c r="BN115" s="621"/>
      <c r="BO115" s="322" t="s">
        <v>66</v>
      </c>
      <c r="BP115" s="323">
        <f>COUNT(BH113:BN113)-BP114</f>
        <v>0</v>
      </c>
    </row>
    <row r="116" spans="1:74" ht="14.25" customHeight="1" x14ac:dyDescent="0.15">
      <c r="A116" s="250"/>
      <c r="B116" s="617"/>
      <c r="C116" s="382"/>
      <c r="D116" s="372"/>
      <c r="E116" s="372"/>
      <c r="F116" s="372"/>
      <c r="G116" s="372"/>
      <c r="H116" s="372"/>
      <c r="I116" s="622"/>
      <c r="J116" s="322" t="s">
        <v>67</v>
      </c>
      <c r="K116" s="323">
        <f>COUNTIF(C117:I118,"休")</f>
        <v>0</v>
      </c>
      <c r="L116" s="250"/>
      <c r="M116" s="617"/>
      <c r="N116" s="382"/>
      <c r="O116" s="372"/>
      <c r="P116" s="372"/>
      <c r="Q116" s="372"/>
      <c r="R116" s="372"/>
      <c r="S116" s="372"/>
      <c r="T116" s="622"/>
      <c r="U116" s="322" t="s">
        <v>67</v>
      </c>
      <c r="V116" s="323">
        <f>COUNTIF(N117:T118,"休")</f>
        <v>0</v>
      </c>
      <c r="Y116" s="617"/>
      <c r="Z116" s="382"/>
      <c r="AA116" s="372"/>
      <c r="AB116" s="372"/>
      <c r="AC116" s="372"/>
      <c r="AD116" s="372"/>
      <c r="AE116" s="372"/>
      <c r="AF116" s="622"/>
      <c r="AG116" s="322" t="s">
        <v>67</v>
      </c>
      <c r="AH116" s="323">
        <f>COUNTIF(Z117:AF118,"休")</f>
        <v>0</v>
      </c>
      <c r="AJ116" s="617"/>
      <c r="AK116" s="382"/>
      <c r="AL116" s="372"/>
      <c r="AM116" s="372"/>
      <c r="AN116" s="372"/>
      <c r="AO116" s="372"/>
      <c r="AP116" s="372"/>
      <c r="AQ116" s="622"/>
      <c r="AR116" s="322" t="s">
        <v>67</v>
      </c>
      <c r="AS116" s="323">
        <f>COUNTIF(AK117:AQ118,"休")</f>
        <v>0</v>
      </c>
      <c r="AV116" s="617"/>
      <c r="AW116" s="382"/>
      <c r="AX116" s="372"/>
      <c r="AY116" s="372"/>
      <c r="AZ116" s="372"/>
      <c r="BA116" s="372"/>
      <c r="BB116" s="372"/>
      <c r="BC116" s="622"/>
      <c r="BD116" s="322" t="s">
        <v>67</v>
      </c>
      <c r="BE116" s="323">
        <f>COUNTIF(AW117:BC118,"休")</f>
        <v>0</v>
      </c>
      <c r="BG116" s="617"/>
      <c r="BH116" s="382"/>
      <c r="BI116" s="372"/>
      <c r="BJ116" s="372"/>
      <c r="BK116" s="372"/>
      <c r="BL116" s="372"/>
      <c r="BM116" s="372"/>
      <c r="BN116" s="622"/>
      <c r="BO116" s="322" t="s">
        <v>67</v>
      </c>
      <c r="BP116" s="323">
        <f>COUNTIF(BH117:BN118,"休")</f>
        <v>0</v>
      </c>
    </row>
    <row r="117" spans="1:74" ht="14.25" customHeight="1" x14ac:dyDescent="0.15">
      <c r="A117" s="250"/>
      <c r="B117" s="617" t="s">
        <v>60</v>
      </c>
      <c r="C117" s="623"/>
      <c r="D117" s="624"/>
      <c r="E117" s="624"/>
      <c r="F117" s="624"/>
      <c r="G117" s="624"/>
      <c r="H117" s="624"/>
      <c r="I117" s="625"/>
      <c r="J117" s="322" t="s">
        <v>68</v>
      </c>
      <c r="K117" s="326">
        <f>K116/K115</f>
        <v>0</v>
      </c>
      <c r="L117" s="250"/>
      <c r="M117" s="617" t="s">
        <v>60</v>
      </c>
      <c r="N117" s="623"/>
      <c r="O117" s="624"/>
      <c r="P117" s="624"/>
      <c r="Q117" s="624"/>
      <c r="R117" s="624"/>
      <c r="S117" s="624"/>
      <c r="T117" s="625"/>
      <c r="U117" s="322" t="s">
        <v>68</v>
      </c>
      <c r="V117" s="326">
        <f>V116/V115</f>
        <v>0</v>
      </c>
      <c r="Y117" s="617" t="s">
        <v>60</v>
      </c>
      <c r="Z117" s="623"/>
      <c r="AA117" s="624"/>
      <c r="AB117" s="624"/>
      <c r="AC117" s="624"/>
      <c r="AD117" s="624"/>
      <c r="AE117" s="624"/>
      <c r="AF117" s="625"/>
      <c r="AG117" s="322" t="s">
        <v>68</v>
      </c>
      <c r="AH117" s="326" t="e">
        <f>AH116/AH115</f>
        <v>#DIV/0!</v>
      </c>
      <c r="AJ117" s="617" t="s">
        <v>60</v>
      </c>
      <c r="AK117" s="623"/>
      <c r="AL117" s="624"/>
      <c r="AM117" s="624"/>
      <c r="AN117" s="624"/>
      <c r="AO117" s="624"/>
      <c r="AP117" s="624"/>
      <c r="AQ117" s="625"/>
      <c r="AR117" s="322" t="s">
        <v>68</v>
      </c>
      <c r="AS117" s="326" t="e">
        <f>AS116/AS115</f>
        <v>#DIV/0!</v>
      </c>
      <c r="AV117" s="617" t="s">
        <v>60</v>
      </c>
      <c r="AW117" s="623"/>
      <c r="AX117" s="624"/>
      <c r="AY117" s="624"/>
      <c r="AZ117" s="624"/>
      <c r="BA117" s="624"/>
      <c r="BB117" s="624"/>
      <c r="BC117" s="625"/>
      <c r="BD117" s="322" t="s">
        <v>68</v>
      </c>
      <c r="BE117" s="326" t="e">
        <f>BE116/BE115</f>
        <v>#DIV/0!</v>
      </c>
      <c r="BG117" s="617" t="s">
        <v>60</v>
      </c>
      <c r="BH117" s="623"/>
      <c r="BI117" s="624"/>
      <c r="BJ117" s="624"/>
      <c r="BK117" s="624"/>
      <c r="BL117" s="624"/>
      <c r="BM117" s="624"/>
      <c r="BN117" s="625"/>
      <c r="BO117" s="322" t="s">
        <v>68</v>
      </c>
      <c r="BP117" s="326" t="e">
        <f>BP116/BP115</f>
        <v>#DIV/0!</v>
      </c>
    </row>
    <row r="118" spans="1:74" ht="14.25" customHeight="1" x14ac:dyDescent="0.15">
      <c r="A118" s="250"/>
      <c r="B118" s="617"/>
      <c r="C118" s="623"/>
      <c r="D118" s="624"/>
      <c r="E118" s="624"/>
      <c r="F118" s="624"/>
      <c r="G118" s="624"/>
      <c r="H118" s="624"/>
      <c r="I118" s="625"/>
      <c r="J118" s="322" t="s">
        <v>57</v>
      </c>
      <c r="K118" s="323">
        <f>COUNTA(C119:I119)</f>
        <v>0</v>
      </c>
      <c r="L118" s="250"/>
      <c r="M118" s="617"/>
      <c r="N118" s="623"/>
      <c r="O118" s="624"/>
      <c r="P118" s="624"/>
      <c r="Q118" s="624"/>
      <c r="R118" s="624"/>
      <c r="S118" s="624"/>
      <c r="T118" s="625"/>
      <c r="U118" s="322" t="s">
        <v>57</v>
      </c>
      <c r="V118" s="323">
        <f>COUNTA(N119:T119)</f>
        <v>0</v>
      </c>
      <c r="Y118" s="617"/>
      <c r="Z118" s="623"/>
      <c r="AA118" s="624"/>
      <c r="AB118" s="624"/>
      <c r="AC118" s="624"/>
      <c r="AD118" s="624"/>
      <c r="AE118" s="624"/>
      <c r="AF118" s="625"/>
      <c r="AG118" s="322" t="s">
        <v>57</v>
      </c>
      <c r="AH118" s="323">
        <f>COUNTA(Z119:AF119)</f>
        <v>0</v>
      </c>
      <c r="AJ118" s="617"/>
      <c r="AK118" s="623"/>
      <c r="AL118" s="624"/>
      <c r="AM118" s="624"/>
      <c r="AN118" s="624"/>
      <c r="AO118" s="624"/>
      <c r="AP118" s="624"/>
      <c r="AQ118" s="625"/>
      <c r="AR118" s="322" t="s">
        <v>57</v>
      </c>
      <c r="AS118" s="323">
        <f>COUNTA(AK119:AQ119)</f>
        <v>0</v>
      </c>
      <c r="AV118" s="617"/>
      <c r="AW118" s="623"/>
      <c r="AX118" s="624"/>
      <c r="AY118" s="624"/>
      <c r="AZ118" s="624"/>
      <c r="BA118" s="624"/>
      <c r="BB118" s="624"/>
      <c r="BC118" s="625"/>
      <c r="BD118" s="322" t="s">
        <v>57</v>
      </c>
      <c r="BE118" s="323">
        <f>COUNTA(AW119:BC119)</f>
        <v>0</v>
      </c>
      <c r="BG118" s="617"/>
      <c r="BH118" s="623"/>
      <c r="BI118" s="624"/>
      <c r="BJ118" s="624"/>
      <c r="BK118" s="624"/>
      <c r="BL118" s="624"/>
      <c r="BM118" s="624"/>
      <c r="BN118" s="625"/>
      <c r="BO118" s="322" t="s">
        <v>57</v>
      </c>
      <c r="BP118" s="323">
        <f>COUNTA(BH119:BN119)</f>
        <v>0</v>
      </c>
    </row>
    <row r="119" spans="1:74" ht="14.25" customHeight="1" x14ac:dyDescent="0.15">
      <c r="A119" s="250"/>
      <c r="B119" s="617" t="s">
        <v>62</v>
      </c>
      <c r="C119" s="623"/>
      <c r="D119" s="624"/>
      <c r="E119" s="624"/>
      <c r="F119" s="624"/>
      <c r="G119" s="624"/>
      <c r="H119" s="624"/>
      <c r="I119" s="625"/>
      <c r="J119" s="322" t="s">
        <v>69</v>
      </c>
      <c r="K119" s="326">
        <f>K118/K115</f>
        <v>0</v>
      </c>
      <c r="L119" s="250"/>
      <c r="M119" s="617" t="s">
        <v>62</v>
      </c>
      <c r="N119" s="623"/>
      <c r="O119" s="624"/>
      <c r="P119" s="624"/>
      <c r="Q119" s="624"/>
      <c r="R119" s="624"/>
      <c r="S119" s="624"/>
      <c r="T119" s="625"/>
      <c r="U119" s="322" t="s">
        <v>69</v>
      </c>
      <c r="V119" s="326">
        <f>V118/V115</f>
        <v>0</v>
      </c>
      <c r="Y119" s="617" t="s">
        <v>62</v>
      </c>
      <c r="Z119" s="623"/>
      <c r="AA119" s="624"/>
      <c r="AB119" s="624"/>
      <c r="AC119" s="624"/>
      <c r="AD119" s="624"/>
      <c r="AE119" s="624"/>
      <c r="AF119" s="625"/>
      <c r="AG119" s="322" t="s">
        <v>69</v>
      </c>
      <c r="AH119" s="326" t="e">
        <f>AH118/AH115</f>
        <v>#DIV/0!</v>
      </c>
      <c r="AJ119" s="617" t="s">
        <v>62</v>
      </c>
      <c r="AK119" s="623"/>
      <c r="AL119" s="624"/>
      <c r="AM119" s="624"/>
      <c r="AN119" s="624"/>
      <c r="AO119" s="624"/>
      <c r="AP119" s="624"/>
      <c r="AQ119" s="625"/>
      <c r="AR119" s="322" t="s">
        <v>69</v>
      </c>
      <c r="AS119" s="326" t="e">
        <f>AS118/AS115</f>
        <v>#DIV/0!</v>
      </c>
      <c r="AV119" s="617" t="s">
        <v>62</v>
      </c>
      <c r="AW119" s="623"/>
      <c r="AX119" s="624"/>
      <c r="AY119" s="624"/>
      <c r="AZ119" s="624"/>
      <c r="BA119" s="624"/>
      <c r="BB119" s="624"/>
      <c r="BC119" s="625"/>
      <c r="BD119" s="322" t="s">
        <v>69</v>
      </c>
      <c r="BE119" s="326" t="e">
        <f>BE118/BE115</f>
        <v>#DIV/0!</v>
      </c>
      <c r="BG119" s="617" t="s">
        <v>62</v>
      </c>
      <c r="BH119" s="623"/>
      <c r="BI119" s="624"/>
      <c r="BJ119" s="624"/>
      <c r="BK119" s="624"/>
      <c r="BL119" s="624"/>
      <c r="BM119" s="624"/>
      <c r="BN119" s="625"/>
      <c r="BO119" s="322" t="s">
        <v>69</v>
      </c>
      <c r="BP119" s="326" t="e">
        <f>BP118/BP115</f>
        <v>#DIV/0!</v>
      </c>
    </row>
    <row r="120" spans="1:74" ht="14.25" customHeight="1" x14ac:dyDescent="0.15">
      <c r="A120" s="250"/>
      <c r="B120" s="628"/>
      <c r="C120" s="626"/>
      <c r="D120" s="627"/>
      <c r="E120" s="627"/>
      <c r="F120" s="627"/>
      <c r="G120" s="627"/>
      <c r="H120" s="627"/>
      <c r="I120" s="629"/>
      <c r="J120" s="327" t="s">
        <v>235</v>
      </c>
      <c r="K120" s="328" t="str">
        <f>IF(1&gt;K113,"対象外",IF(K118&gt;=K113,"OK","NG"))</f>
        <v>NG</v>
      </c>
      <c r="L120" s="250"/>
      <c r="M120" s="628"/>
      <c r="N120" s="626"/>
      <c r="O120" s="627"/>
      <c r="P120" s="627"/>
      <c r="Q120" s="627"/>
      <c r="R120" s="627"/>
      <c r="S120" s="627"/>
      <c r="T120" s="629"/>
      <c r="U120" s="327" t="s">
        <v>235</v>
      </c>
      <c r="V120" s="328" t="str">
        <f>IF(1&gt;V113,"対象外",IF(V118&gt;=V113,"OK","NG"))</f>
        <v>NG</v>
      </c>
      <c r="Y120" s="628"/>
      <c r="Z120" s="626"/>
      <c r="AA120" s="627"/>
      <c r="AB120" s="627"/>
      <c r="AC120" s="627"/>
      <c r="AD120" s="627"/>
      <c r="AE120" s="627"/>
      <c r="AF120" s="629"/>
      <c r="AG120" s="327" t="s">
        <v>235</v>
      </c>
      <c r="AH120" s="328" t="str">
        <f>IF(1&gt;AH113,"対象外",IF(AH118&gt;=AH113,"OK","NG"))</f>
        <v>対象外</v>
      </c>
      <c r="AJ120" s="628"/>
      <c r="AK120" s="626"/>
      <c r="AL120" s="627"/>
      <c r="AM120" s="627"/>
      <c r="AN120" s="627"/>
      <c r="AO120" s="627"/>
      <c r="AP120" s="627"/>
      <c r="AQ120" s="629"/>
      <c r="AR120" s="327" t="s">
        <v>235</v>
      </c>
      <c r="AS120" s="328" t="str">
        <f>IF(1&gt;AS113,"対象外",IF(AS118&gt;=AS113,"OK","NG"))</f>
        <v>対象外</v>
      </c>
      <c r="AV120" s="628"/>
      <c r="AW120" s="626"/>
      <c r="AX120" s="627"/>
      <c r="AY120" s="627"/>
      <c r="AZ120" s="627"/>
      <c r="BA120" s="627"/>
      <c r="BB120" s="627"/>
      <c r="BC120" s="629"/>
      <c r="BD120" s="327" t="s">
        <v>235</v>
      </c>
      <c r="BE120" s="328" t="str">
        <f>IF(1&gt;BE113,"対象外",IF(BE118&gt;=BE113,"OK","NG"))</f>
        <v>対象外</v>
      </c>
      <c r="BG120" s="628"/>
      <c r="BH120" s="626"/>
      <c r="BI120" s="627"/>
      <c r="BJ120" s="627"/>
      <c r="BK120" s="627"/>
      <c r="BL120" s="627"/>
      <c r="BM120" s="627"/>
      <c r="BN120" s="629"/>
      <c r="BO120" s="327" t="s">
        <v>235</v>
      </c>
      <c r="BP120" s="328" t="str">
        <f>IF(1&gt;BP113,"対象外",IF(BP118&gt;=BP113,"OK","NG"))</f>
        <v>対象外</v>
      </c>
      <c r="BV120" s="253" t="str">
        <f t="shared" si="61"/>
        <v>NG</v>
      </c>
    </row>
    <row r="121" spans="1:74" ht="14.25" hidden="1" customHeight="1" x14ac:dyDescent="0.15">
      <c r="A121" s="250"/>
      <c r="B121" s="252"/>
      <c r="C121" s="252"/>
      <c r="D121" s="252"/>
      <c r="E121" s="252"/>
      <c r="F121" s="252"/>
      <c r="G121" s="252"/>
      <c r="H121" s="311">
        <f>IF(AND(DAY(H113)&gt;=22,DAY(H113)&lt;=28,H114="土"),1,0)</f>
        <v>0</v>
      </c>
      <c r="I121" s="252"/>
      <c r="J121" s="250"/>
      <c r="K121" s="250"/>
      <c r="L121" s="250"/>
      <c r="M121" s="252"/>
      <c r="N121" s="252"/>
      <c r="O121" s="252"/>
      <c r="P121" s="252"/>
      <c r="Q121" s="252"/>
      <c r="R121" s="252"/>
      <c r="S121" s="311">
        <f>IF(AND(DAY(S113)&gt;=22,DAY(S113)&lt;=28,S114="土"),1,0)</f>
        <v>0</v>
      </c>
      <c r="T121" s="252"/>
      <c r="U121" s="250"/>
      <c r="V121" s="250"/>
      <c r="Y121" s="252"/>
      <c r="Z121" s="252"/>
      <c r="AA121" s="252"/>
      <c r="AB121" s="252"/>
      <c r="AC121" s="252"/>
      <c r="AD121" s="252"/>
      <c r="AE121" s="311" t="e">
        <f>IF(AND(DAY(AE113)&gt;=22,DAY(AE113)&lt;=28,AE114="土"),1,0)</f>
        <v>#VALUE!</v>
      </c>
      <c r="AF121" s="252"/>
      <c r="AG121" s="250"/>
      <c r="AH121" s="250"/>
      <c r="AJ121" s="252"/>
      <c r="AK121" s="252"/>
      <c r="AL121" s="252"/>
      <c r="AM121" s="252"/>
      <c r="AN121" s="252"/>
      <c r="AO121" s="252"/>
      <c r="AP121" s="311" t="e">
        <f>IF(AND(DAY(AP113)&gt;=22,DAY(AP113)&lt;=28,AP114="土"),1,0)</f>
        <v>#VALUE!</v>
      </c>
      <c r="AQ121" s="252"/>
      <c r="AR121" s="250"/>
      <c r="AS121" s="250"/>
      <c r="AV121" s="252"/>
      <c r="AW121" s="252"/>
      <c r="AX121" s="252"/>
      <c r="AY121" s="252"/>
      <c r="AZ121" s="252"/>
      <c r="BA121" s="252"/>
      <c r="BB121" s="311" t="e">
        <f>IF(AND(DAY(BB113)&gt;=22,DAY(BB113)&lt;=28,BB114="土"),1,0)</f>
        <v>#VALUE!</v>
      </c>
      <c r="BC121" s="252"/>
      <c r="BD121" s="250"/>
      <c r="BE121" s="250"/>
      <c r="BG121" s="252"/>
      <c r="BH121" s="252"/>
      <c r="BI121" s="252"/>
      <c r="BJ121" s="252"/>
      <c r="BK121" s="252"/>
      <c r="BL121" s="252"/>
      <c r="BM121" s="311" t="e">
        <f>IF(AND(DAY(BM113)&gt;=22,DAY(BM113)&lt;=28,BM114="土"),1,0)</f>
        <v>#VALUE!</v>
      </c>
      <c r="BN121" s="252"/>
      <c r="BO121" s="250"/>
      <c r="BP121" s="250"/>
      <c r="BU121" s="253">
        <f t="shared" si="62"/>
        <v>0</v>
      </c>
      <c r="BV121" s="253" t="str">
        <f t="shared" si="61"/>
        <v>NG</v>
      </c>
    </row>
    <row r="122" spans="1:74" ht="14.25" hidden="1" customHeight="1" x14ac:dyDescent="0.15">
      <c r="A122" s="250"/>
      <c r="B122" s="252"/>
      <c r="C122" s="252"/>
      <c r="D122" s="252"/>
      <c r="E122" s="252"/>
      <c r="F122" s="252"/>
      <c r="G122" s="252"/>
      <c r="H122" s="311">
        <f>IF(AND(DAY(H113)&gt;=22,DAY(H113)&lt;=28,H114="土",OR(H119="休",H119="雨")),1,0)</f>
        <v>0</v>
      </c>
      <c r="I122" s="252"/>
      <c r="J122" s="250"/>
      <c r="K122" s="250"/>
      <c r="L122" s="250"/>
      <c r="M122" s="252"/>
      <c r="N122" s="252"/>
      <c r="O122" s="252"/>
      <c r="P122" s="252"/>
      <c r="Q122" s="252"/>
      <c r="R122" s="252"/>
      <c r="S122" s="311">
        <f>IF(AND(DAY(S113)&gt;=22,DAY(S113)&lt;=28,S114="土",OR(S119="休",S119="雨")),1,0)</f>
        <v>0</v>
      </c>
      <c r="T122" s="252"/>
      <c r="U122" s="250"/>
      <c r="V122" s="250"/>
      <c r="Y122" s="252"/>
      <c r="Z122" s="252"/>
      <c r="AA122" s="252"/>
      <c r="AB122" s="252"/>
      <c r="AC122" s="252"/>
      <c r="AD122" s="252"/>
      <c r="AE122" s="311" t="e">
        <f>IF(AND(DAY(AE113)&gt;=22,DAY(AE113)&lt;=28,AE114="土",OR(AE119="休",AE119="雨")),1,0)</f>
        <v>#VALUE!</v>
      </c>
      <c r="AF122" s="252"/>
      <c r="AG122" s="250"/>
      <c r="AH122" s="250"/>
      <c r="AJ122" s="252"/>
      <c r="AK122" s="252"/>
      <c r="AL122" s="252"/>
      <c r="AM122" s="252"/>
      <c r="AN122" s="252"/>
      <c r="AO122" s="252"/>
      <c r="AP122" s="311" t="e">
        <f>IF(AND(DAY(AP113)&gt;=22,DAY(AP113)&lt;=28,AP114="土",OR(AP119="休",AP119="雨")),1,0)</f>
        <v>#VALUE!</v>
      </c>
      <c r="AQ122" s="252"/>
      <c r="AR122" s="250"/>
      <c r="AS122" s="250"/>
      <c r="AV122" s="252"/>
      <c r="AW122" s="252"/>
      <c r="AX122" s="252"/>
      <c r="AY122" s="252"/>
      <c r="AZ122" s="252"/>
      <c r="BA122" s="252"/>
      <c r="BB122" s="311" t="e">
        <f>IF(AND(DAY(BB113)&gt;=22,DAY(BB113)&lt;=28,BB114="土",OR(BB119="休",BB119="雨")),1,0)</f>
        <v>#VALUE!</v>
      </c>
      <c r="BC122" s="252"/>
      <c r="BD122" s="250"/>
      <c r="BE122" s="250"/>
      <c r="BG122" s="252"/>
      <c r="BH122" s="252"/>
      <c r="BI122" s="252"/>
      <c r="BJ122" s="252"/>
      <c r="BK122" s="252"/>
      <c r="BL122" s="252"/>
      <c r="BM122" s="311" t="e">
        <f>IF(AND(DAY(BM113)&gt;=22,DAY(BM113)&lt;=28,BM114="土",OR(BM119="休",BM119="雨")),1,0)</f>
        <v>#VALUE!</v>
      </c>
      <c r="BN122" s="252"/>
      <c r="BO122" s="250"/>
      <c r="BP122" s="250"/>
      <c r="BU122" s="253">
        <f t="shared" si="62"/>
        <v>0</v>
      </c>
      <c r="BV122" s="253" t="str">
        <f t="shared" si="61"/>
        <v>OK</v>
      </c>
    </row>
    <row r="123" spans="1:74" ht="14.25" hidden="1" customHeight="1" x14ac:dyDescent="0.15">
      <c r="A123" s="250"/>
      <c r="B123" s="252"/>
      <c r="C123" s="252"/>
      <c r="D123" s="252"/>
      <c r="E123" s="252"/>
      <c r="F123" s="252"/>
      <c r="G123" s="252"/>
      <c r="H123" s="311">
        <f>IF(AND(DAY(H113)&gt;=8,DAY(H113)&lt;=14,H114="土"),1,0)</f>
        <v>0</v>
      </c>
      <c r="I123" s="252"/>
      <c r="J123" s="250"/>
      <c r="K123" s="250"/>
      <c r="L123" s="250"/>
      <c r="M123" s="252"/>
      <c r="N123" s="252"/>
      <c r="O123" s="252"/>
      <c r="P123" s="252"/>
      <c r="Q123" s="252"/>
      <c r="R123" s="252"/>
      <c r="S123" s="311">
        <f>IF(AND(DAY(S113)&gt;=8,DAY(S113)&lt;=14,S114="土"),1,0)</f>
        <v>1</v>
      </c>
      <c r="T123" s="252"/>
      <c r="U123" s="250"/>
      <c r="V123" s="250"/>
      <c r="Y123" s="252"/>
      <c r="Z123" s="252"/>
      <c r="AA123" s="252"/>
      <c r="AB123" s="252"/>
      <c r="AC123" s="252"/>
      <c r="AD123" s="252"/>
      <c r="AE123" s="311" t="e">
        <f>IF(AND(DAY(AE113)&gt;=8,DAY(AE113)&lt;=14,AE114="土"),1,0)</f>
        <v>#VALUE!</v>
      </c>
      <c r="AF123" s="252"/>
      <c r="AG123" s="250"/>
      <c r="AH123" s="250"/>
      <c r="AJ123" s="252"/>
      <c r="AK123" s="252"/>
      <c r="AL123" s="252"/>
      <c r="AM123" s="252"/>
      <c r="AN123" s="252"/>
      <c r="AO123" s="252"/>
      <c r="AP123" s="311" t="e">
        <f>IF(AND(DAY(AP113)&gt;=8,DAY(AP113)&lt;=14,AP114="土"),1,0)</f>
        <v>#VALUE!</v>
      </c>
      <c r="AQ123" s="252"/>
      <c r="AR123" s="250"/>
      <c r="AS123" s="250"/>
      <c r="AV123" s="252"/>
      <c r="AW123" s="252"/>
      <c r="AX123" s="252"/>
      <c r="AY123" s="252"/>
      <c r="AZ123" s="252"/>
      <c r="BA123" s="252"/>
      <c r="BB123" s="311" t="e">
        <f>IF(AND(DAY(BB113)&gt;=8,DAY(BB113)&lt;=14,BB114="土"),1,0)</f>
        <v>#VALUE!</v>
      </c>
      <c r="BC123" s="252"/>
      <c r="BD123" s="250"/>
      <c r="BE123" s="250"/>
      <c r="BG123" s="252"/>
      <c r="BH123" s="252"/>
      <c r="BI123" s="252"/>
      <c r="BJ123" s="252"/>
      <c r="BK123" s="252"/>
      <c r="BL123" s="252"/>
      <c r="BM123" s="311" t="e">
        <f>IF(AND(DAY(BM113)&gt;=8,DAY(BM113)&lt;=14,BM114="土"),1,0)</f>
        <v>#VALUE!</v>
      </c>
      <c r="BN123" s="252"/>
      <c r="BO123" s="250"/>
      <c r="BP123" s="250"/>
      <c r="BU123" s="253">
        <f t="shared" si="62"/>
        <v>1</v>
      </c>
      <c r="BV123" s="253" t="str">
        <f t="shared" si="61"/>
        <v>OK</v>
      </c>
    </row>
    <row r="124" spans="1:74" ht="14.25" hidden="1" customHeight="1" x14ac:dyDescent="0.15">
      <c r="A124" s="250"/>
      <c r="B124" s="252"/>
      <c r="C124" s="252"/>
      <c r="D124" s="252"/>
      <c r="E124" s="252"/>
      <c r="F124" s="252"/>
      <c r="G124" s="252"/>
      <c r="H124" s="311">
        <f>IF(AND(DAY(H113)&gt;=8,DAY(H113)&lt;=14,H114="土",OR(H119="休",H119="雨")),1,0)</f>
        <v>0</v>
      </c>
      <c r="I124" s="252"/>
      <c r="J124" s="250"/>
      <c r="K124" s="250"/>
      <c r="L124" s="250"/>
      <c r="M124" s="252"/>
      <c r="N124" s="252"/>
      <c r="O124" s="252"/>
      <c r="P124" s="252"/>
      <c r="Q124" s="252"/>
      <c r="R124" s="252"/>
      <c r="S124" s="311">
        <f>IF(AND(DAY(S113)&gt;=8,DAY(S113)&lt;=14,S114="土",OR(S119="休",S119="雨")),1,0)</f>
        <v>0</v>
      </c>
      <c r="T124" s="252"/>
      <c r="U124" s="250"/>
      <c r="V124" s="250"/>
      <c r="Y124" s="252"/>
      <c r="Z124" s="252"/>
      <c r="AA124" s="252"/>
      <c r="AB124" s="252"/>
      <c r="AC124" s="252"/>
      <c r="AD124" s="252"/>
      <c r="AE124" s="311" t="e">
        <f>IF(AND(DAY(AE113)&gt;=8,DAY(AE113)&lt;=14,AE114="土",OR(AE119="休",AE119="雨")),1,0)</f>
        <v>#VALUE!</v>
      </c>
      <c r="AF124" s="252"/>
      <c r="AG124" s="250"/>
      <c r="AH124" s="250"/>
      <c r="AJ124" s="252"/>
      <c r="AK124" s="252"/>
      <c r="AL124" s="252"/>
      <c r="AM124" s="252"/>
      <c r="AN124" s="252"/>
      <c r="AO124" s="252"/>
      <c r="AP124" s="311" t="e">
        <f>IF(AND(DAY(AP113)&gt;=8,DAY(AP113)&lt;=14,AP114="土",OR(AP119="休",AP119="雨")),1,0)</f>
        <v>#VALUE!</v>
      </c>
      <c r="AQ124" s="252"/>
      <c r="AR124" s="250"/>
      <c r="AS124" s="250"/>
      <c r="AV124" s="252"/>
      <c r="AW124" s="252"/>
      <c r="AX124" s="252"/>
      <c r="AY124" s="252"/>
      <c r="AZ124" s="252"/>
      <c r="BA124" s="252"/>
      <c r="BB124" s="311" t="e">
        <f>IF(AND(DAY(BB113)&gt;=8,DAY(BB113)&lt;=14,BB114="土",OR(BB119="休",BB119="雨")),1,0)</f>
        <v>#VALUE!</v>
      </c>
      <c r="BC124" s="252"/>
      <c r="BD124" s="250"/>
      <c r="BE124" s="250"/>
      <c r="BG124" s="252"/>
      <c r="BH124" s="252"/>
      <c r="BI124" s="252"/>
      <c r="BJ124" s="252"/>
      <c r="BK124" s="252"/>
      <c r="BL124" s="252"/>
      <c r="BM124" s="311" t="e">
        <f>IF(AND(DAY(BM113)&gt;=8,DAY(BM113)&lt;=14,BM114="土",OR(BM119="休",BM119="雨")),1,0)</f>
        <v>#VALUE!</v>
      </c>
      <c r="BN124" s="252"/>
      <c r="BO124" s="250"/>
      <c r="BP124" s="250"/>
      <c r="BU124" s="253">
        <f t="shared" si="62"/>
        <v>0</v>
      </c>
      <c r="BV124" s="253" t="str">
        <f t="shared" si="61"/>
        <v>OK</v>
      </c>
    </row>
    <row r="125" spans="1:74" ht="14.25" customHeight="1" x14ac:dyDescent="0.15">
      <c r="A125" s="250"/>
      <c r="B125" s="252"/>
      <c r="C125" s="252"/>
      <c r="D125" s="252"/>
      <c r="E125" s="252"/>
      <c r="F125" s="252"/>
      <c r="G125" s="252"/>
      <c r="H125" s="252"/>
      <c r="I125" s="252"/>
      <c r="J125" s="250"/>
      <c r="K125" s="250"/>
      <c r="L125" s="250"/>
      <c r="M125" s="252"/>
      <c r="N125" s="252"/>
      <c r="O125" s="252"/>
      <c r="P125" s="252"/>
      <c r="Q125" s="252"/>
      <c r="R125" s="252"/>
      <c r="S125" s="252"/>
      <c r="T125" s="252"/>
      <c r="U125" s="250"/>
      <c r="V125" s="250"/>
      <c r="Y125" s="252"/>
      <c r="Z125" s="252"/>
      <c r="AA125" s="252"/>
      <c r="AB125" s="252"/>
      <c r="AC125" s="252"/>
      <c r="AD125" s="252"/>
      <c r="AE125" s="252"/>
      <c r="AF125" s="252"/>
      <c r="AG125" s="250"/>
      <c r="AH125" s="250"/>
      <c r="AJ125" s="252"/>
      <c r="AK125" s="252"/>
      <c r="AL125" s="252"/>
      <c r="AM125" s="252"/>
      <c r="AN125" s="252"/>
      <c r="AO125" s="252"/>
      <c r="AP125" s="252"/>
      <c r="AQ125" s="252"/>
      <c r="AR125" s="250"/>
      <c r="AS125" s="250"/>
      <c r="AV125" s="252"/>
      <c r="AW125" s="252"/>
      <c r="AX125" s="252"/>
      <c r="AY125" s="252"/>
      <c r="AZ125" s="252"/>
      <c r="BA125" s="252"/>
      <c r="BB125" s="252"/>
      <c r="BC125" s="252"/>
      <c r="BD125" s="250"/>
      <c r="BE125" s="250"/>
      <c r="BG125" s="252"/>
      <c r="BH125" s="252"/>
      <c r="BI125" s="252"/>
      <c r="BJ125" s="252"/>
      <c r="BK125" s="252"/>
      <c r="BL125" s="252"/>
      <c r="BM125" s="252"/>
      <c r="BN125" s="252"/>
      <c r="BO125" s="250"/>
      <c r="BP125" s="250"/>
    </row>
    <row r="126" spans="1:74" ht="14.25" customHeight="1" x14ac:dyDescent="0.15">
      <c r="A126" s="250"/>
      <c r="B126" s="250"/>
      <c r="C126" s="250"/>
      <c r="D126" s="250"/>
      <c r="E126" s="250"/>
      <c r="F126" s="250"/>
      <c r="G126" s="250"/>
      <c r="H126" s="250"/>
      <c r="I126" s="250"/>
      <c r="J126" s="250"/>
      <c r="K126" s="250"/>
      <c r="L126" s="250"/>
      <c r="M126" s="250"/>
      <c r="N126" s="250"/>
      <c r="O126" s="250"/>
      <c r="P126" s="250"/>
      <c r="Q126" s="250"/>
      <c r="R126" s="250"/>
      <c r="S126" s="250"/>
      <c r="T126" s="250"/>
      <c r="U126" s="250"/>
      <c r="V126" s="250"/>
    </row>
    <row r="127" spans="1:74" ht="14.25" hidden="1" customHeight="1" x14ac:dyDescent="0.15">
      <c r="A127" s="250"/>
      <c r="B127" s="250"/>
      <c r="C127" s="266">
        <f>YEAR(I111+1)</f>
        <v>2025</v>
      </c>
      <c r="D127" s="266">
        <f>MONTH(I111+1)</f>
        <v>11</v>
      </c>
      <c r="E127" s="266">
        <f>DAY(I111+1)</f>
        <v>17</v>
      </c>
      <c r="F127" s="266"/>
      <c r="G127" s="266"/>
      <c r="H127" s="266"/>
      <c r="I127" s="266"/>
      <c r="J127" s="250"/>
      <c r="K127" s="250"/>
      <c r="L127" s="250"/>
      <c r="M127" s="250"/>
      <c r="N127" s="266">
        <f>YEAR(T111+1)</f>
        <v>2026</v>
      </c>
      <c r="O127" s="266">
        <f>MONTH(T111+1)</f>
        <v>1</v>
      </c>
      <c r="P127" s="266">
        <f>DAY(T111+1)</f>
        <v>12</v>
      </c>
      <c r="Q127" s="266"/>
      <c r="R127" s="266"/>
      <c r="S127" s="266"/>
      <c r="T127" s="266"/>
      <c r="U127" s="250"/>
      <c r="V127" s="250"/>
      <c r="Y127" s="250"/>
      <c r="Z127" s="266">
        <f>YEAR(AF111+1)</f>
        <v>2026</v>
      </c>
      <c r="AA127" s="266">
        <f>MONTH(AF111+1)</f>
        <v>3</v>
      </c>
      <c r="AB127" s="266">
        <f>DAY(AF111+1)</f>
        <v>9</v>
      </c>
      <c r="AC127" s="266"/>
      <c r="AD127" s="266"/>
      <c r="AE127" s="266"/>
      <c r="AF127" s="266"/>
      <c r="AG127" s="250"/>
      <c r="AH127" s="250"/>
      <c r="AJ127" s="250"/>
      <c r="AK127" s="266">
        <f>YEAR(AQ111+1)</f>
        <v>2026</v>
      </c>
      <c r="AL127" s="266">
        <f>MONTH(AQ111+1)</f>
        <v>5</v>
      </c>
      <c r="AM127" s="266">
        <f>DAY(AQ111+1)</f>
        <v>4</v>
      </c>
      <c r="AN127" s="266"/>
      <c r="AO127" s="266"/>
      <c r="AP127" s="266"/>
      <c r="AQ127" s="266"/>
      <c r="AR127" s="250"/>
      <c r="AS127" s="250"/>
      <c r="AV127" s="250"/>
      <c r="AW127" s="266">
        <f>YEAR(BC111+1)</f>
        <v>2026</v>
      </c>
      <c r="AX127" s="266">
        <f>MONTH(BC111+1)</f>
        <v>6</v>
      </c>
      <c r="AY127" s="266">
        <f>DAY(BC111+1)</f>
        <v>29</v>
      </c>
      <c r="AZ127" s="266"/>
      <c r="BA127" s="266"/>
      <c r="BB127" s="266"/>
      <c r="BC127" s="266"/>
      <c r="BD127" s="250"/>
      <c r="BE127" s="250"/>
      <c r="BG127" s="250"/>
      <c r="BH127" s="266">
        <f>YEAR(BN111+1)</f>
        <v>2026</v>
      </c>
      <c r="BI127" s="266">
        <f>MONTH(BN111+1)</f>
        <v>8</v>
      </c>
      <c r="BJ127" s="266">
        <f>DAY(BN111+1)</f>
        <v>24</v>
      </c>
      <c r="BK127" s="266"/>
      <c r="BL127" s="266"/>
      <c r="BM127" s="266"/>
      <c r="BN127" s="266"/>
      <c r="BO127" s="250"/>
      <c r="BP127" s="250"/>
    </row>
    <row r="128" spans="1:74" ht="14.25" hidden="1" customHeight="1" x14ac:dyDescent="0.15">
      <c r="A128" s="250"/>
      <c r="B128" s="250"/>
      <c r="C128" s="267">
        <f>I111+1</f>
        <v>45978</v>
      </c>
      <c r="D128" s="267">
        <f>C128+1</f>
        <v>45979</v>
      </c>
      <c r="E128" s="267">
        <f t="shared" ref="E128:I128" si="87">D128+1</f>
        <v>45980</v>
      </c>
      <c r="F128" s="267">
        <f t="shared" si="87"/>
        <v>45981</v>
      </c>
      <c r="G128" s="267">
        <f t="shared" si="87"/>
        <v>45982</v>
      </c>
      <c r="H128" s="267">
        <f t="shared" si="87"/>
        <v>45983</v>
      </c>
      <c r="I128" s="267">
        <f t="shared" si="87"/>
        <v>45984</v>
      </c>
      <c r="J128" s="250"/>
      <c r="K128" s="250"/>
      <c r="L128" s="250"/>
      <c r="M128" s="250"/>
      <c r="N128" s="267">
        <f>T111+1</f>
        <v>46034</v>
      </c>
      <c r="O128" s="267">
        <f t="shared" ref="O128:T128" si="88">N128+1</f>
        <v>46035</v>
      </c>
      <c r="P128" s="267">
        <f t="shared" si="88"/>
        <v>46036</v>
      </c>
      <c r="Q128" s="267">
        <f t="shared" si="88"/>
        <v>46037</v>
      </c>
      <c r="R128" s="267">
        <f t="shared" si="88"/>
        <v>46038</v>
      </c>
      <c r="S128" s="267">
        <f t="shared" si="88"/>
        <v>46039</v>
      </c>
      <c r="T128" s="267">
        <f t="shared" si="88"/>
        <v>46040</v>
      </c>
      <c r="U128" s="250"/>
      <c r="V128" s="250"/>
      <c r="Y128" s="250"/>
      <c r="Z128" s="267">
        <f>AF111+1</f>
        <v>46090</v>
      </c>
      <c r="AA128" s="267">
        <f t="shared" ref="AA128:AF128" si="89">Z128+1</f>
        <v>46091</v>
      </c>
      <c r="AB128" s="267">
        <f t="shared" si="89"/>
        <v>46092</v>
      </c>
      <c r="AC128" s="267">
        <f t="shared" si="89"/>
        <v>46093</v>
      </c>
      <c r="AD128" s="267">
        <f t="shared" si="89"/>
        <v>46094</v>
      </c>
      <c r="AE128" s="267">
        <f t="shared" si="89"/>
        <v>46095</v>
      </c>
      <c r="AF128" s="267">
        <f t="shared" si="89"/>
        <v>46096</v>
      </c>
      <c r="AG128" s="250"/>
      <c r="AH128" s="250"/>
      <c r="AJ128" s="250"/>
      <c r="AK128" s="267">
        <f>AQ111+1</f>
        <v>46146</v>
      </c>
      <c r="AL128" s="267">
        <f t="shared" ref="AL128:AQ128" si="90">AK128+1</f>
        <v>46147</v>
      </c>
      <c r="AM128" s="267">
        <f t="shared" si="90"/>
        <v>46148</v>
      </c>
      <c r="AN128" s="267">
        <f t="shared" si="90"/>
        <v>46149</v>
      </c>
      <c r="AO128" s="267">
        <f t="shared" si="90"/>
        <v>46150</v>
      </c>
      <c r="AP128" s="267">
        <f t="shared" si="90"/>
        <v>46151</v>
      </c>
      <c r="AQ128" s="267">
        <f t="shared" si="90"/>
        <v>46152</v>
      </c>
      <c r="AR128" s="250"/>
      <c r="AS128" s="250"/>
      <c r="AV128" s="250"/>
      <c r="AW128" s="267">
        <f>BC111+1</f>
        <v>46202</v>
      </c>
      <c r="AX128" s="267">
        <f t="shared" ref="AX128:BC128" si="91">AW128+1</f>
        <v>46203</v>
      </c>
      <c r="AY128" s="267">
        <f t="shared" si="91"/>
        <v>46204</v>
      </c>
      <c r="AZ128" s="267">
        <f t="shared" si="91"/>
        <v>46205</v>
      </c>
      <c r="BA128" s="267">
        <f t="shared" si="91"/>
        <v>46206</v>
      </c>
      <c r="BB128" s="267">
        <f t="shared" si="91"/>
        <v>46207</v>
      </c>
      <c r="BC128" s="267">
        <f t="shared" si="91"/>
        <v>46208</v>
      </c>
      <c r="BD128" s="250"/>
      <c r="BE128" s="250"/>
      <c r="BG128" s="250"/>
      <c r="BH128" s="267">
        <f>BN111+1</f>
        <v>46258</v>
      </c>
      <c r="BI128" s="267">
        <f t="shared" ref="BI128:BN128" si="92">BH128+1</f>
        <v>46259</v>
      </c>
      <c r="BJ128" s="267">
        <f t="shared" si="92"/>
        <v>46260</v>
      </c>
      <c r="BK128" s="267">
        <f t="shared" si="92"/>
        <v>46261</v>
      </c>
      <c r="BL128" s="267">
        <f t="shared" si="92"/>
        <v>46262</v>
      </c>
      <c r="BM128" s="267">
        <f t="shared" si="92"/>
        <v>46263</v>
      </c>
      <c r="BN128" s="267">
        <f t="shared" si="92"/>
        <v>46264</v>
      </c>
      <c r="BO128" s="250"/>
      <c r="BP128" s="250"/>
    </row>
    <row r="129" spans="1:74" ht="14.25" customHeight="1" x14ac:dyDescent="0.15">
      <c r="A129" s="250"/>
      <c r="B129" s="268" t="s">
        <v>141</v>
      </c>
      <c r="C129" s="270">
        <f>DATE($C127,$D127,1)</f>
        <v>45962</v>
      </c>
      <c r="D129" s="271"/>
      <c r="E129" s="271"/>
      <c r="F129" s="271"/>
      <c r="G129" s="271"/>
      <c r="H129" s="271"/>
      <c r="I129" s="271"/>
      <c r="J129" s="271"/>
      <c r="K129" s="319"/>
      <c r="L129" s="250"/>
      <c r="M129" s="268" t="s">
        <v>141</v>
      </c>
      <c r="N129" s="270">
        <f>DATE($N127,$O127,1)</f>
        <v>46023</v>
      </c>
      <c r="O129" s="271"/>
      <c r="P129" s="271"/>
      <c r="Q129" s="271"/>
      <c r="R129" s="271"/>
      <c r="S129" s="271"/>
      <c r="T129" s="271"/>
      <c r="U129" s="271"/>
      <c r="V129" s="319"/>
      <c r="Y129" s="268" t="s">
        <v>141</v>
      </c>
      <c r="Z129" s="270">
        <f>DATE($Z127,$AA127,1)</f>
        <v>46082</v>
      </c>
      <c r="AA129" s="271"/>
      <c r="AB129" s="271"/>
      <c r="AC129" s="271"/>
      <c r="AD129" s="271"/>
      <c r="AE129" s="271"/>
      <c r="AF129" s="271"/>
      <c r="AG129" s="271"/>
      <c r="AH129" s="319"/>
      <c r="AJ129" s="268" t="s">
        <v>141</v>
      </c>
      <c r="AK129" s="270">
        <f>DATE($AK127,$AL127,1)</f>
        <v>46143</v>
      </c>
      <c r="AL129" s="271"/>
      <c r="AM129" s="271"/>
      <c r="AN129" s="271"/>
      <c r="AO129" s="271"/>
      <c r="AP129" s="271"/>
      <c r="AQ129" s="271"/>
      <c r="AR129" s="271"/>
      <c r="AS129" s="319"/>
      <c r="AV129" s="268" t="s">
        <v>141</v>
      </c>
      <c r="AW129" s="270">
        <f>DATE($AW127,$AX127,1)</f>
        <v>46174</v>
      </c>
      <c r="AX129" s="271"/>
      <c r="AY129" s="271"/>
      <c r="AZ129" s="271"/>
      <c r="BA129" s="271"/>
      <c r="BB129" s="271"/>
      <c r="BC129" s="271"/>
      <c r="BD129" s="271"/>
      <c r="BE129" s="319"/>
      <c r="BG129" s="268" t="s">
        <v>141</v>
      </c>
      <c r="BH129" s="270">
        <f>DATE($BH127,$BI127,1)</f>
        <v>46235</v>
      </c>
      <c r="BI129" s="271"/>
      <c r="BJ129" s="271"/>
      <c r="BK129" s="271"/>
      <c r="BL129" s="271"/>
      <c r="BM129" s="271"/>
      <c r="BN129" s="271"/>
      <c r="BO129" s="271"/>
      <c r="BP129" s="319"/>
    </row>
    <row r="130" spans="1:74" ht="14.25" customHeight="1" x14ac:dyDescent="0.15">
      <c r="A130" s="250"/>
      <c r="B130" s="272" t="s">
        <v>222</v>
      </c>
      <c r="C130" s="273">
        <f>IF(I111&lt;$G$5,I113+1,"")</f>
        <v>45978</v>
      </c>
      <c r="D130" s="274">
        <f t="shared" ref="D130:I130" si="93">IF(C128&lt;$G$5,C130+1,"")</f>
        <v>45979</v>
      </c>
      <c r="E130" s="274">
        <f t="shared" si="93"/>
        <v>45980</v>
      </c>
      <c r="F130" s="274">
        <f t="shared" si="93"/>
        <v>45981</v>
      </c>
      <c r="G130" s="274">
        <f t="shared" si="93"/>
        <v>45982</v>
      </c>
      <c r="H130" s="274">
        <f t="shared" si="93"/>
        <v>45983</v>
      </c>
      <c r="I130" s="274">
        <f t="shared" si="93"/>
        <v>45984</v>
      </c>
      <c r="J130" s="320" t="s">
        <v>177</v>
      </c>
      <c r="K130" s="321">
        <f>COUNTIFS(C131:I131,"土",C132:I132,"")+COUNTIFS(C131:I131,"日",C132:I132,"")</f>
        <v>2</v>
      </c>
      <c r="L130" s="250"/>
      <c r="M130" s="272" t="s">
        <v>222</v>
      </c>
      <c r="N130" s="273">
        <f>IF(T111&lt;$G$5,T113+1,"")</f>
        <v>46034</v>
      </c>
      <c r="O130" s="274">
        <f t="shared" ref="O130:T130" si="94">IF(N128&lt;$G$5,N130+1,"")</f>
        <v>46035</v>
      </c>
      <c r="P130" s="274">
        <f t="shared" si="94"/>
        <v>46036</v>
      </c>
      <c r="Q130" s="274">
        <f t="shared" si="94"/>
        <v>46037</v>
      </c>
      <c r="R130" s="274" t="str">
        <f t="shared" si="94"/>
        <v/>
      </c>
      <c r="S130" s="274" t="str">
        <f t="shared" si="94"/>
        <v/>
      </c>
      <c r="T130" s="274" t="str">
        <f t="shared" si="94"/>
        <v/>
      </c>
      <c r="U130" s="320" t="s">
        <v>177</v>
      </c>
      <c r="V130" s="321">
        <f>COUNTIFS(N131:T131,"土",N132:T132,"")+COUNTIFS(N131:T131,"日",N132:T132,"")</f>
        <v>0</v>
      </c>
      <c r="Y130" s="272" t="s">
        <v>222</v>
      </c>
      <c r="Z130" s="273" t="str">
        <f>IF(AF111&lt;$G$5,AF113+1,"")</f>
        <v/>
      </c>
      <c r="AA130" s="274" t="str">
        <f t="shared" ref="AA130:AF130" si="95">IF(Z128&lt;$G$5,Z130+1,"")</f>
        <v/>
      </c>
      <c r="AB130" s="274" t="str">
        <f t="shared" si="95"/>
        <v/>
      </c>
      <c r="AC130" s="274" t="str">
        <f t="shared" si="95"/>
        <v/>
      </c>
      <c r="AD130" s="274" t="str">
        <f t="shared" si="95"/>
        <v/>
      </c>
      <c r="AE130" s="274" t="str">
        <f t="shared" si="95"/>
        <v/>
      </c>
      <c r="AF130" s="274" t="str">
        <f t="shared" si="95"/>
        <v/>
      </c>
      <c r="AG130" s="320" t="s">
        <v>177</v>
      </c>
      <c r="AH130" s="321">
        <f>COUNTIFS(Z131:AF131,"土",Z132:AF132,"")+COUNTIFS(Z131:AF131,"日",Z132:AF132,"")</f>
        <v>0</v>
      </c>
      <c r="AJ130" s="272" t="s">
        <v>222</v>
      </c>
      <c r="AK130" s="273" t="str">
        <f>IF(AQ111&lt;$G$5,AQ113+1,"")</f>
        <v/>
      </c>
      <c r="AL130" s="274" t="str">
        <f t="shared" ref="AL130:AQ130" si="96">IF(AK128&lt;$G$5,AK130+1,"")</f>
        <v/>
      </c>
      <c r="AM130" s="274" t="str">
        <f t="shared" si="96"/>
        <v/>
      </c>
      <c r="AN130" s="274" t="str">
        <f t="shared" si="96"/>
        <v/>
      </c>
      <c r="AO130" s="274" t="str">
        <f t="shared" si="96"/>
        <v/>
      </c>
      <c r="AP130" s="274" t="str">
        <f t="shared" si="96"/>
        <v/>
      </c>
      <c r="AQ130" s="274" t="str">
        <f t="shared" si="96"/>
        <v/>
      </c>
      <c r="AR130" s="320" t="s">
        <v>177</v>
      </c>
      <c r="AS130" s="321">
        <f>COUNTIFS(AK131:AQ131,"土",AK132:AQ132,"")+COUNTIFS(AK131:AQ131,"日",AK132:AQ132,"")</f>
        <v>0</v>
      </c>
      <c r="AV130" s="272" t="s">
        <v>222</v>
      </c>
      <c r="AW130" s="273" t="str">
        <f>IF(BC111&lt;$G$5,BC113+1,"")</f>
        <v/>
      </c>
      <c r="AX130" s="274" t="str">
        <f t="shared" ref="AX130:BC130" si="97">IF(AW128&lt;$G$5,AW130+1,"")</f>
        <v/>
      </c>
      <c r="AY130" s="274" t="str">
        <f t="shared" si="97"/>
        <v/>
      </c>
      <c r="AZ130" s="274" t="str">
        <f t="shared" si="97"/>
        <v/>
      </c>
      <c r="BA130" s="274" t="str">
        <f t="shared" si="97"/>
        <v/>
      </c>
      <c r="BB130" s="274" t="str">
        <f t="shared" si="97"/>
        <v/>
      </c>
      <c r="BC130" s="274" t="str">
        <f t="shared" si="97"/>
        <v/>
      </c>
      <c r="BD130" s="320" t="s">
        <v>177</v>
      </c>
      <c r="BE130" s="321">
        <f>COUNTIFS(AW131:BC131,"土",AW132:BC132,"")+COUNTIFS(AW131:BC131,"日",AW132:BC132,"")</f>
        <v>0</v>
      </c>
      <c r="BG130" s="272" t="s">
        <v>222</v>
      </c>
      <c r="BH130" s="273" t="str">
        <f>IF(BN111&lt;$G$5,BN113+1,"")</f>
        <v/>
      </c>
      <c r="BI130" s="274" t="str">
        <f t="shared" ref="BI130:BN130" si="98">IF(BH128&lt;$G$5,BH130+1,"")</f>
        <v/>
      </c>
      <c r="BJ130" s="274" t="str">
        <f t="shared" si="98"/>
        <v/>
      </c>
      <c r="BK130" s="274" t="str">
        <f t="shared" si="98"/>
        <v/>
      </c>
      <c r="BL130" s="274" t="str">
        <f t="shared" si="98"/>
        <v/>
      </c>
      <c r="BM130" s="274" t="str">
        <f t="shared" si="98"/>
        <v/>
      </c>
      <c r="BN130" s="274" t="str">
        <f t="shared" si="98"/>
        <v/>
      </c>
      <c r="BO130" s="320" t="s">
        <v>177</v>
      </c>
      <c r="BP130" s="321">
        <f>COUNTIFS(BH131:BN131,"土",BH132:BN132,"")+COUNTIFS(BH131:BN131,"日",BH132:BN132,"")</f>
        <v>0</v>
      </c>
    </row>
    <row r="131" spans="1:74" ht="14.25" customHeight="1" x14ac:dyDescent="0.15">
      <c r="A131" s="250"/>
      <c r="B131" s="272" t="s">
        <v>65</v>
      </c>
      <c r="C131" s="279" t="str">
        <f>IF(C130="","","月")</f>
        <v>月</v>
      </c>
      <c r="D131" s="279" t="str">
        <f>IF(D130="","","火")</f>
        <v>火</v>
      </c>
      <c r="E131" s="279" t="str">
        <f>IF(E130="","","水")</f>
        <v>水</v>
      </c>
      <c r="F131" s="279" t="str">
        <f>IF(F130="","","木")</f>
        <v>木</v>
      </c>
      <c r="G131" s="279" t="str">
        <f>IF(G130="","","金")</f>
        <v>金</v>
      </c>
      <c r="H131" s="279" t="str">
        <f>IF(H130="","","土")</f>
        <v>土</v>
      </c>
      <c r="I131" s="279" t="str">
        <f>IF(I130="","","日")</f>
        <v>日</v>
      </c>
      <c r="J131" s="322" t="s">
        <v>234</v>
      </c>
      <c r="K131" s="323">
        <f>COUNTIF(C132:I132,"夏休")+COUNTIF(C132:I132,"冬休")+COUNTIF(C132:I132,"中止")+COUNTIF(C132:I132,"制作中")</f>
        <v>0</v>
      </c>
      <c r="L131" s="250"/>
      <c r="M131" s="272" t="s">
        <v>65</v>
      </c>
      <c r="N131" s="279" t="str">
        <f>IF(N130="","","月")</f>
        <v>月</v>
      </c>
      <c r="O131" s="279" t="str">
        <f>IF(O130="","","火")</f>
        <v>火</v>
      </c>
      <c r="P131" s="279" t="str">
        <f>IF(P130="","","水")</f>
        <v>水</v>
      </c>
      <c r="Q131" s="279" t="str">
        <f>IF(Q130="","","木")</f>
        <v>木</v>
      </c>
      <c r="R131" s="279" t="str">
        <f>IF(R130="","","金")</f>
        <v/>
      </c>
      <c r="S131" s="279" t="str">
        <f>IF(S130="","","土")</f>
        <v/>
      </c>
      <c r="T131" s="279" t="str">
        <f>IF(T130="","","日")</f>
        <v/>
      </c>
      <c r="U131" s="322" t="s">
        <v>234</v>
      </c>
      <c r="V131" s="323">
        <f>COUNTIF(N132:T132,"夏休")+COUNTIF(N132:T132,"冬休")+COUNTIF(N132:T132,"中止")+COUNTIF(N132:T132,"制作中")</f>
        <v>0</v>
      </c>
      <c r="Y131" s="272" t="s">
        <v>65</v>
      </c>
      <c r="Z131" s="279" t="str">
        <f>IF(Z130="","","月")</f>
        <v/>
      </c>
      <c r="AA131" s="279" t="str">
        <f>IF(AA130="","","火")</f>
        <v/>
      </c>
      <c r="AB131" s="279" t="str">
        <f>IF(AB130="","","水")</f>
        <v/>
      </c>
      <c r="AC131" s="279" t="str">
        <f>IF(AC130="","","木")</f>
        <v/>
      </c>
      <c r="AD131" s="279" t="str">
        <f>IF(AD130="","","金")</f>
        <v/>
      </c>
      <c r="AE131" s="279" t="str">
        <f>IF(AE130="","","土")</f>
        <v/>
      </c>
      <c r="AF131" s="279" t="str">
        <f>IF(AF130="","","日")</f>
        <v/>
      </c>
      <c r="AG131" s="322" t="s">
        <v>234</v>
      </c>
      <c r="AH131" s="323">
        <f>COUNTIF(Z132:AF132,"夏休")+COUNTIF(Z132:AF132,"冬休")+COUNTIF(Z132:AF132,"中止")+COUNTIF(Z132:AF132,"制作中")</f>
        <v>0</v>
      </c>
      <c r="AJ131" s="272" t="s">
        <v>65</v>
      </c>
      <c r="AK131" s="279" t="str">
        <f>IF(AK130="","","月")</f>
        <v/>
      </c>
      <c r="AL131" s="279" t="str">
        <f>IF(AL130="","","火")</f>
        <v/>
      </c>
      <c r="AM131" s="279" t="str">
        <f>IF(AM130="","","水")</f>
        <v/>
      </c>
      <c r="AN131" s="279" t="str">
        <f>IF(AN130="","","木")</f>
        <v/>
      </c>
      <c r="AO131" s="279" t="str">
        <f>IF(AO130="","","金")</f>
        <v/>
      </c>
      <c r="AP131" s="279" t="str">
        <f>IF(AP130="","","土")</f>
        <v/>
      </c>
      <c r="AQ131" s="279" t="str">
        <f>IF(AQ130="","","日")</f>
        <v/>
      </c>
      <c r="AR131" s="322" t="s">
        <v>234</v>
      </c>
      <c r="AS131" s="323">
        <f>COUNTIF(AK132:AQ132,"夏休")+COUNTIF(AK132:AQ132,"冬休")+COUNTIF(AK132:AQ132,"中止")+COUNTIF(AK132:AQ132,"制作中")</f>
        <v>0</v>
      </c>
      <c r="AV131" s="272" t="s">
        <v>65</v>
      </c>
      <c r="AW131" s="279" t="str">
        <f>IF(AW130="","","月")</f>
        <v/>
      </c>
      <c r="AX131" s="279" t="str">
        <f>IF(AX130="","","火")</f>
        <v/>
      </c>
      <c r="AY131" s="279" t="str">
        <f>IF(AY130="","","水")</f>
        <v/>
      </c>
      <c r="AZ131" s="279" t="str">
        <f>IF(AZ130="","","木")</f>
        <v/>
      </c>
      <c r="BA131" s="279" t="str">
        <f>IF(BA130="","","金")</f>
        <v/>
      </c>
      <c r="BB131" s="279" t="str">
        <f>IF(BB130="","","土")</f>
        <v/>
      </c>
      <c r="BC131" s="279" t="str">
        <f>IF(BC130="","","日")</f>
        <v/>
      </c>
      <c r="BD131" s="322" t="s">
        <v>234</v>
      </c>
      <c r="BE131" s="323">
        <f>COUNTIF(AW132:BC132,"夏休")+COUNTIF(AW132:BC132,"冬休")+COUNTIF(AW132:BC132,"中止")+COUNTIF(AW132:BC132,"制作中")</f>
        <v>0</v>
      </c>
      <c r="BG131" s="272" t="s">
        <v>65</v>
      </c>
      <c r="BH131" s="279" t="str">
        <f>IF(BH130="","","月")</f>
        <v/>
      </c>
      <c r="BI131" s="279" t="str">
        <f>IF(BI130="","","火")</f>
        <v/>
      </c>
      <c r="BJ131" s="279" t="str">
        <f>IF(BJ130="","","水")</f>
        <v/>
      </c>
      <c r="BK131" s="279" t="str">
        <f>IF(BK130="","","木")</f>
        <v/>
      </c>
      <c r="BL131" s="279" t="str">
        <f>IF(BL130="","","金")</f>
        <v/>
      </c>
      <c r="BM131" s="279" t="str">
        <f>IF(BM130="","","土")</f>
        <v/>
      </c>
      <c r="BN131" s="279" t="str">
        <f>IF(BN130="","","日")</f>
        <v/>
      </c>
      <c r="BO131" s="322" t="s">
        <v>234</v>
      </c>
      <c r="BP131" s="323">
        <f>COUNTIF(BH132:BN132,"夏休")+COUNTIF(BH132:BN132,"冬休")+COUNTIF(BH132:BN132,"中止")+COUNTIF(BH132:BN132,"制作中")</f>
        <v>0</v>
      </c>
    </row>
    <row r="132" spans="1:74" ht="14.25" customHeight="1" x14ac:dyDescent="0.15">
      <c r="A132" s="250"/>
      <c r="B132" s="617" t="s">
        <v>234</v>
      </c>
      <c r="C132" s="618"/>
      <c r="D132" s="619"/>
      <c r="E132" s="619"/>
      <c r="F132" s="619"/>
      <c r="G132" s="619"/>
      <c r="H132" s="619"/>
      <c r="I132" s="621"/>
      <c r="J132" s="322" t="s">
        <v>66</v>
      </c>
      <c r="K132" s="323">
        <f>COUNT(C130:I130)-K131</f>
        <v>7</v>
      </c>
      <c r="L132" s="250"/>
      <c r="M132" s="617" t="s">
        <v>234</v>
      </c>
      <c r="N132" s="618"/>
      <c r="O132" s="619"/>
      <c r="P132" s="619"/>
      <c r="Q132" s="619"/>
      <c r="R132" s="619"/>
      <c r="S132" s="619"/>
      <c r="T132" s="621"/>
      <c r="U132" s="322" t="s">
        <v>66</v>
      </c>
      <c r="V132" s="323">
        <f>COUNT(N130:T130)-V131</f>
        <v>4</v>
      </c>
      <c r="Y132" s="617" t="s">
        <v>234</v>
      </c>
      <c r="Z132" s="618"/>
      <c r="AA132" s="619"/>
      <c r="AB132" s="619"/>
      <c r="AC132" s="619"/>
      <c r="AD132" s="619"/>
      <c r="AE132" s="619"/>
      <c r="AF132" s="621"/>
      <c r="AG132" s="322" t="s">
        <v>66</v>
      </c>
      <c r="AH132" s="323">
        <f>COUNT(Z130:AF130)-AH131</f>
        <v>0</v>
      </c>
      <c r="AJ132" s="617" t="s">
        <v>234</v>
      </c>
      <c r="AK132" s="618"/>
      <c r="AL132" s="619"/>
      <c r="AM132" s="619"/>
      <c r="AN132" s="619"/>
      <c r="AO132" s="619"/>
      <c r="AP132" s="619"/>
      <c r="AQ132" s="621"/>
      <c r="AR132" s="322" t="s">
        <v>66</v>
      </c>
      <c r="AS132" s="323">
        <f>COUNT(AK130:AQ130)-AS131</f>
        <v>0</v>
      </c>
      <c r="AV132" s="617" t="s">
        <v>234</v>
      </c>
      <c r="AW132" s="618"/>
      <c r="AX132" s="619"/>
      <c r="AY132" s="619"/>
      <c r="AZ132" s="619"/>
      <c r="BA132" s="619"/>
      <c r="BB132" s="619"/>
      <c r="BC132" s="621"/>
      <c r="BD132" s="322" t="s">
        <v>66</v>
      </c>
      <c r="BE132" s="323">
        <f>COUNT(AW130:BC130)-BE131</f>
        <v>0</v>
      </c>
      <c r="BG132" s="617" t="s">
        <v>234</v>
      </c>
      <c r="BH132" s="618"/>
      <c r="BI132" s="619"/>
      <c r="BJ132" s="619"/>
      <c r="BK132" s="619"/>
      <c r="BL132" s="619"/>
      <c r="BM132" s="619"/>
      <c r="BN132" s="621"/>
      <c r="BO132" s="322" t="s">
        <v>66</v>
      </c>
      <c r="BP132" s="323">
        <f>COUNT(BH130:BN130)-BP131</f>
        <v>0</v>
      </c>
    </row>
    <row r="133" spans="1:74" ht="14.25" customHeight="1" x14ac:dyDescent="0.15">
      <c r="A133" s="250"/>
      <c r="B133" s="617"/>
      <c r="C133" s="382"/>
      <c r="D133" s="372"/>
      <c r="E133" s="372"/>
      <c r="F133" s="372"/>
      <c r="G133" s="372"/>
      <c r="H133" s="372"/>
      <c r="I133" s="622"/>
      <c r="J133" s="322" t="s">
        <v>67</v>
      </c>
      <c r="K133" s="323">
        <f>COUNTIF(C134:I135,"休")</f>
        <v>0</v>
      </c>
      <c r="L133" s="250"/>
      <c r="M133" s="617"/>
      <c r="N133" s="382"/>
      <c r="O133" s="372"/>
      <c r="P133" s="372"/>
      <c r="Q133" s="372"/>
      <c r="R133" s="372"/>
      <c r="S133" s="372"/>
      <c r="T133" s="622"/>
      <c r="U133" s="322" t="s">
        <v>67</v>
      </c>
      <c r="V133" s="323">
        <f>COUNTIF(N134:T135,"休")</f>
        <v>0</v>
      </c>
      <c r="Y133" s="617"/>
      <c r="Z133" s="382"/>
      <c r="AA133" s="372"/>
      <c r="AB133" s="372"/>
      <c r="AC133" s="372"/>
      <c r="AD133" s="372"/>
      <c r="AE133" s="372"/>
      <c r="AF133" s="622"/>
      <c r="AG133" s="322" t="s">
        <v>67</v>
      </c>
      <c r="AH133" s="323">
        <f>COUNTIF(Z134:AF135,"休")</f>
        <v>0</v>
      </c>
      <c r="AJ133" s="617"/>
      <c r="AK133" s="382"/>
      <c r="AL133" s="372"/>
      <c r="AM133" s="372"/>
      <c r="AN133" s="372"/>
      <c r="AO133" s="372"/>
      <c r="AP133" s="372"/>
      <c r="AQ133" s="622"/>
      <c r="AR133" s="322" t="s">
        <v>67</v>
      </c>
      <c r="AS133" s="323">
        <f>COUNTIF(AK134:AQ135,"休")</f>
        <v>0</v>
      </c>
      <c r="AV133" s="617"/>
      <c r="AW133" s="382"/>
      <c r="AX133" s="372"/>
      <c r="AY133" s="372"/>
      <c r="AZ133" s="372"/>
      <c r="BA133" s="372"/>
      <c r="BB133" s="372"/>
      <c r="BC133" s="622"/>
      <c r="BD133" s="322" t="s">
        <v>67</v>
      </c>
      <c r="BE133" s="323">
        <f>COUNTIF(AW134:BC135,"休")</f>
        <v>0</v>
      </c>
      <c r="BG133" s="617"/>
      <c r="BH133" s="382"/>
      <c r="BI133" s="372"/>
      <c r="BJ133" s="372"/>
      <c r="BK133" s="372"/>
      <c r="BL133" s="372"/>
      <c r="BM133" s="372"/>
      <c r="BN133" s="622"/>
      <c r="BO133" s="322" t="s">
        <v>67</v>
      </c>
      <c r="BP133" s="323">
        <f>COUNTIF(BH134:BN135,"休")</f>
        <v>0</v>
      </c>
    </row>
    <row r="134" spans="1:74" ht="14.25" customHeight="1" x14ac:dyDescent="0.15">
      <c r="A134" s="250"/>
      <c r="B134" s="617" t="s">
        <v>60</v>
      </c>
      <c r="C134" s="623"/>
      <c r="D134" s="624"/>
      <c r="E134" s="624"/>
      <c r="F134" s="624"/>
      <c r="G134" s="624"/>
      <c r="H134" s="624"/>
      <c r="I134" s="625"/>
      <c r="J134" s="322" t="s">
        <v>68</v>
      </c>
      <c r="K134" s="326">
        <f>K133/K132</f>
        <v>0</v>
      </c>
      <c r="L134" s="250"/>
      <c r="M134" s="617" t="s">
        <v>60</v>
      </c>
      <c r="N134" s="623"/>
      <c r="O134" s="624"/>
      <c r="P134" s="624"/>
      <c r="Q134" s="624"/>
      <c r="R134" s="624"/>
      <c r="S134" s="624"/>
      <c r="T134" s="625"/>
      <c r="U134" s="322" t="s">
        <v>68</v>
      </c>
      <c r="V134" s="326">
        <f>V133/V132</f>
        <v>0</v>
      </c>
      <c r="Y134" s="617" t="s">
        <v>60</v>
      </c>
      <c r="Z134" s="623"/>
      <c r="AA134" s="624"/>
      <c r="AB134" s="624"/>
      <c r="AC134" s="624"/>
      <c r="AD134" s="624"/>
      <c r="AE134" s="624"/>
      <c r="AF134" s="625"/>
      <c r="AG134" s="322" t="s">
        <v>68</v>
      </c>
      <c r="AH134" s="326" t="e">
        <f>AH133/AH132</f>
        <v>#DIV/0!</v>
      </c>
      <c r="AJ134" s="617" t="s">
        <v>60</v>
      </c>
      <c r="AK134" s="623"/>
      <c r="AL134" s="624"/>
      <c r="AM134" s="624"/>
      <c r="AN134" s="624"/>
      <c r="AO134" s="624"/>
      <c r="AP134" s="624"/>
      <c r="AQ134" s="625"/>
      <c r="AR134" s="322" t="s">
        <v>68</v>
      </c>
      <c r="AS134" s="326" t="e">
        <f>AS133/AS132</f>
        <v>#DIV/0!</v>
      </c>
      <c r="AV134" s="617" t="s">
        <v>60</v>
      </c>
      <c r="AW134" s="623"/>
      <c r="AX134" s="624"/>
      <c r="AY134" s="624"/>
      <c r="AZ134" s="624"/>
      <c r="BA134" s="624"/>
      <c r="BB134" s="624"/>
      <c r="BC134" s="625"/>
      <c r="BD134" s="322" t="s">
        <v>68</v>
      </c>
      <c r="BE134" s="326" t="e">
        <f>BE133/BE132</f>
        <v>#DIV/0!</v>
      </c>
      <c r="BG134" s="617" t="s">
        <v>60</v>
      </c>
      <c r="BH134" s="623"/>
      <c r="BI134" s="624"/>
      <c r="BJ134" s="624"/>
      <c r="BK134" s="624"/>
      <c r="BL134" s="624"/>
      <c r="BM134" s="624"/>
      <c r="BN134" s="625"/>
      <c r="BO134" s="322" t="s">
        <v>68</v>
      </c>
      <c r="BP134" s="326" t="e">
        <f>BP133/BP132</f>
        <v>#DIV/0!</v>
      </c>
    </row>
    <row r="135" spans="1:74" ht="14.25" customHeight="1" x14ac:dyDescent="0.15">
      <c r="A135" s="250"/>
      <c r="B135" s="617"/>
      <c r="C135" s="623"/>
      <c r="D135" s="624"/>
      <c r="E135" s="624"/>
      <c r="F135" s="624"/>
      <c r="G135" s="624"/>
      <c r="H135" s="624"/>
      <c r="I135" s="625"/>
      <c r="J135" s="322" t="s">
        <v>57</v>
      </c>
      <c r="K135" s="323">
        <f>COUNTA(C136:I136)</f>
        <v>0</v>
      </c>
      <c r="L135" s="250"/>
      <c r="M135" s="617"/>
      <c r="N135" s="623"/>
      <c r="O135" s="624"/>
      <c r="P135" s="624"/>
      <c r="Q135" s="624"/>
      <c r="R135" s="624"/>
      <c r="S135" s="624"/>
      <c r="T135" s="625"/>
      <c r="U135" s="322" t="s">
        <v>57</v>
      </c>
      <c r="V135" s="323">
        <f>COUNTA(N136:T136)</f>
        <v>0</v>
      </c>
      <c r="Y135" s="617"/>
      <c r="Z135" s="623"/>
      <c r="AA135" s="624"/>
      <c r="AB135" s="624"/>
      <c r="AC135" s="624"/>
      <c r="AD135" s="624"/>
      <c r="AE135" s="624"/>
      <c r="AF135" s="625"/>
      <c r="AG135" s="322" t="s">
        <v>57</v>
      </c>
      <c r="AH135" s="323">
        <f>COUNTA(Z136:AF136)</f>
        <v>0</v>
      </c>
      <c r="AJ135" s="617"/>
      <c r="AK135" s="623"/>
      <c r="AL135" s="624"/>
      <c r="AM135" s="624"/>
      <c r="AN135" s="624"/>
      <c r="AO135" s="624"/>
      <c r="AP135" s="624"/>
      <c r="AQ135" s="625"/>
      <c r="AR135" s="322" t="s">
        <v>57</v>
      </c>
      <c r="AS135" s="323">
        <f>COUNTA(AK136:AQ136)</f>
        <v>0</v>
      </c>
      <c r="AV135" s="617"/>
      <c r="AW135" s="623"/>
      <c r="AX135" s="624"/>
      <c r="AY135" s="624"/>
      <c r="AZ135" s="624"/>
      <c r="BA135" s="624"/>
      <c r="BB135" s="624"/>
      <c r="BC135" s="625"/>
      <c r="BD135" s="322" t="s">
        <v>57</v>
      </c>
      <c r="BE135" s="323">
        <f>COUNTA(AW136:BC136)</f>
        <v>0</v>
      </c>
      <c r="BG135" s="617"/>
      <c r="BH135" s="623"/>
      <c r="BI135" s="624"/>
      <c r="BJ135" s="624"/>
      <c r="BK135" s="624"/>
      <c r="BL135" s="624"/>
      <c r="BM135" s="624"/>
      <c r="BN135" s="625"/>
      <c r="BO135" s="322" t="s">
        <v>57</v>
      </c>
      <c r="BP135" s="323">
        <f>COUNTA(BH136:BN136)</f>
        <v>0</v>
      </c>
    </row>
    <row r="136" spans="1:74" ht="14.25" customHeight="1" x14ac:dyDescent="0.15">
      <c r="A136" s="250"/>
      <c r="B136" s="617" t="s">
        <v>62</v>
      </c>
      <c r="C136" s="623"/>
      <c r="D136" s="624"/>
      <c r="E136" s="624"/>
      <c r="F136" s="624"/>
      <c r="G136" s="624"/>
      <c r="H136" s="624"/>
      <c r="I136" s="625"/>
      <c r="J136" s="322" t="s">
        <v>69</v>
      </c>
      <c r="K136" s="326">
        <f>K135/K132</f>
        <v>0</v>
      </c>
      <c r="L136" s="250"/>
      <c r="M136" s="617" t="s">
        <v>62</v>
      </c>
      <c r="N136" s="623"/>
      <c r="O136" s="624"/>
      <c r="P136" s="624"/>
      <c r="Q136" s="624"/>
      <c r="R136" s="624"/>
      <c r="S136" s="624"/>
      <c r="T136" s="625"/>
      <c r="U136" s="322" t="s">
        <v>69</v>
      </c>
      <c r="V136" s="326">
        <f>V135/V132</f>
        <v>0</v>
      </c>
      <c r="Y136" s="617" t="s">
        <v>62</v>
      </c>
      <c r="Z136" s="623"/>
      <c r="AA136" s="624"/>
      <c r="AB136" s="624"/>
      <c r="AC136" s="624"/>
      <c r="AD136" s="624"/>
      <c r="AE136" s="624"/>
      <c r="AF136" s="625"/>
      <c r="AG136" s="322" t="s">
        <v>69</v>
      </c>
      <c r="AH136" s="326" t="e">
        <f>AH135/AH132</f>
        <v>#DIV/0!</v>
      </c>
      <c r="AJ136" s="617" t="s">
        <v>62</v>
      </c>
      <c r="AK136" s="623"/>
      <c r="AL136" s="624"/>
      <c r="AM136" s="624"/>
      <c r="AN136" s="624"/>
      <c r="AO136" s="624"/>
      <c r="AP136" s="624"/>
      <c r="AQ136" s="625"/>
      <c r="AR136" s="322" t="s">
        <v>69</v>
      </c>
      <c r="AS136" s="326" t="e">
        <f>AS135/AS132</f>
        <v>#DIV/0!</v>
      </c>
      <c r="AV136" s="617" t="s">
        <v>62</v>
      </c>
      <c r="AW136" s="623"/>
      <c r="AX136" s="624"/>
      <c r="AY136" s="624"/>
      <c r="AZ136" s="624"/>
      <c r="BA136" s="624"/>
      <c r="BB136" s="624"/>
      <c r="BC136" s="625"/>
      <c r="BD136" s="322" t="s">
        <v>69</v>
      </c>
      <c r="BE136" s="326" t="e">
        <f>BE135/BE132</f>
        <v>#DIV/0!</v>
      </c>
      <c r="BG136" s="617" t="s">
        <v>62</v>
      </c>
      <c r="BH136" s="623"/>
      <c r="BI136" s="624"/>
      <c r="BJ136" s="624"/>
      <c r="BK136" s="624"/>
      <c r="BL136" s="624"/>
      <c r="BM136" s="624"/>
      <c r="BN136" s="625"/>
      <c r="BO136" s="322" t="s">
        <v>69</v>
      </c>
      <c r="BP136" s="326" t="e">
        <f>BP135/BP132</f>
        <v>#DIV/0!</v>
      </c>
    </row>
    <row r="137" spans="1:74" ht="14.25" customHeight="1" x14ac:dyDescent="0.15">
      <c r="A137" s="250"/>
      <c r="B137" s="628"/>
      <c r="C137" s="626"/>
      <c r="D137" s="627"/>
      <c r="E137" s="627"/>
      <c r="F137" s="627"/>
      <c r="G137" s="627"/>
      <c r="H137" s="627"/>
      <c r="I137" s="629"/>
      <c r="J137" s="327" t="s">
        <v>235</v>
      </c>
      <c r="K137" s="328" t="str">
        <f>IF(1&gt;K130,"対象外",IF(K135&gt;=K130,"OK","NG"))</f>
        <v>NG</v>
      </c>
      <c r="L137" s="250"/>
      <c r="M137" s="628"/>
      <c r="N137" s="626"/>
      <c r="O137" s="627"/>
      <c r="P137" s="627"/>
      <c r="Q137" s="627"/>
      <c r="R137" s="627"/>
      <c r="S137" s="627"/>
      <c r="T137" s="629"/>
      <c r="U137" s="327" t="s">
        <v>235</v>
      </c>
      <c r="V137" s="328" t="str">
        <f>IF(1&gt;V130,"対象外",IF(V135&gt;=V130,"OK","NG"))</f>
        <v>対象外</v>
      </c>
      <c r="Y137" s="628"/>
      <c r="Z137" s="626"/>
      <c r="AA137" s="627"/>
      <c r="AB137" s="627"/>
      <c r="AC137" s="627"/>
      <c r="AD137" s="627"/>
      <c r="AE137" s="627"/>
      <c r="AF137" s="629"/>
      <c r="AG137" s="327" t="s">
        <v>235</v>
      </c>
      <c r="AH137" s="328" t="str">
        <f>IF(1&gt;AH130,"対象外",IF(AH135&gt;=AH130,"OK","NG"))</f>
        <v>対象外</v>
      </c>
      <c r="AJ137" s="628"/>
      <c r="AK137" s="626"/>
      <c r="AL137" s="627"/>
      <c r="AM137" s="627"/>
      <c r="AN137" s="627"/>
      <c r="AO137" s="627"/>
      <c r="AP137" s="627"/>
      <c r="AQ137" s="629"/>
      <c r="AR137" s="327" t="s">
        <v>235</v>
      </c>
      <c r="AS137" s="328" t="str">
        <f>IF(1&gt;AS130,"対象外",IF(AS135&gt;=AS130,"OK","NG"))</f>
        <v>対象外</v>
      </c>
      <c r="AV137" s="628"/>
      <c r="AW137" s="626"/>
      <c r="AX137" s="627"/>
      <c r="AY137" s="627"/>
      <c r="AZ137" s="627"/>
      <c r="BA137" s="627"/>
      <c r="BB137" s="627"/>
      <c r="BC137" s="629"/>
      <c r="BD137" s="327" t="s">
        <v>235</v>
      </c>
      <c r="BE137" s="328" t="str">
        <f>IF(1&gt;BE130,"対象外",IF(BE135&gt;=BE130,"OK","NG"))</f>
        <v>対象外</v>
      </c>
      <c r="BG137" s="628"/>
      <c r="BH137" s="626"/>
      <c r="BI137" s="627"/>
      <c r="BJ137" s="627"/>
      <c r="BK137" s="627"/>
      <c r="BL137" s="627"/>
      <c r="BM137" s="627"/>
      <c r="BN137" s="629"/>
      <c r="BO137" s="327" t="s">
        <v>235</v>
      </c>
      <c r="BP137" s="328" t="str">
        <f>IF(1&gt;BP130,"対象外",IF(BP135&gt;=BP130,"OK","NG"))</f>
        <v>対象外</v>
      </c>
      <c r="BV137" s="253" t="str">
        <f t="shared" si="61"/>
        <v>NG</v>
      </c>
    </row>
    <row r="138" spans="1:74" ht="14.25" hidden="1" customHeight="1" x14ac:dyDescent="0.15">
      <c r="A138" s="250"/>
      <c r="B138" s="252"/>
      <c r="C138" s="252"/>
      <c r="D138" s="252"/>
      <c r="E138" s="252"/>
      <c r="F138" s="252"/>
      <c r="G138" s="252"/>
      <c r="H138" s="311">
        <f>IF(AND(DAY(H130)&gt;=22,DAY(H130)&lt;=28,H131="土"),1,0)</f>
        <v>1</v>
      </c>
      <c r="I138" s="252"/>
      <c r="J138" s="250"/>
      <c r="K138" s="250"/>
      <c r="L138" s="250"/>
      <c r="M138" s="252"/>
      <c r="N138" s="252"/>
      <c r="O138" s="252"/>
      <c r="P138" s="252"/>
      <c r="Q138" s="252"/>
      <c r="R138" s="252"/>
      <c r="S138" s="311" t="e">
        <f>IF(AND(DAY(S130)&gt;=22,DAY(S130)&lt;=28,S131="土"),1,0)</f>
        <v>#VALUE!</v>
      </c>
      <c r="T138" s="252"/>
      <c r="U138" s="250"/>
      <c r="V138" s="250"/>
      <c r="Y138" s="252"/>
      <c r="Z138" s="252"/>
      <c r="AA138" s="252"/>
      <c r="AB138" s="252"/>
      <c r="AC138" s="252"/>
      <c r="AD138" s="252"/>
      <c r="AE138" s="311" t="e">
        <f>IF(AND(DAY(AE130)&gt;=22,DAY(AE130)&lt;=28,AE131="土"),1,0)</f>
        <v>#VALUE!</v>
      </c>
      <c r="AF138" s="252"/>
      <c r="AG138" s="250"/>
      <c r="AH138" s="250"/>
      <c r="AJ138" s="252"/>
      <c r="AK138" s="252"/>
      <c r="AL138" s="252"/>
      <c r="AM138" s="252"/>
      <c r="AN138" s="252"/>
      <c r="AO138" s="252"/>
      <c r="AP138" s="311" t="e">
        <f>IF(AND(DAY(AP130)&gt;=22,DAY(AP130)&lt;=28,AP131="土"),1,0)</f>
        <v>#VALUE!</v>
      </c>
      <c r="AQ138" s="252"/>
      <c r="AR138" s="250"/>
      <c r="AS138" s="250"/>
      <c r="AV138" s="252"/>
      <c r="AW138" s="252"/>
      <c r="AX138" s="252"/>
      <c r="AY138" s="252"/>
      <c r="AZ138" s="252"/>
      <c r="BA138" s="252"/>
      <c r="BB138" s="311" t="e">
        <f>IF(AND(DAY(BB130)&gt;=22,DAY(BB130)&lt;=28,BB131="土"),1,0)</f>
        <v>#VALUE!</v>
      </c>
      <c r="BC138" s="252"/>
      <c r="BD138" s="250"/>
      <c r="BE138" s="250"/>
      <c r="BG138" s="252"/>
      <c r="BH138" s="252"/>
      <c r="BI138" s="252"/>
      <c r="BJ138" s="252"/>
      <c r="BK138" s="252"/>
      <c r="BL138" s="252"/>
      <c r="BM138" s="311" t="e">
        <f>IF(AND(DAY(BM130)&gt;=22,DAY(BM130)&lt;=28,BM131="土"),1,0)</f>
        <v>#VALUE!</v>
      </c>
      <c r="BN138" s="252"/>
      <c r="BO138" s="250"/>
      <c r="BP138" s="250"/>
      <c r="BU138" s="253">
        <f t="shared" si="62"/>
        <v>1</v>
      </c>
      <c r="BV138" s="253" t="str">
        <f t="shared" si="61"/>
        <v>NG</v>
      </c>
    </row>
    <row r="139" spans="1:74" ht="14.25" hidden="1" customHeight="1" x14ac:dyDescent="0.15">
      <c r="A139" s="250"/>
      <c r="B139" s="252"/>
      <c r="C139" s="252"/>
      <c r="D139" s="252"/>
      <c r="E139" s="252"/>
      <c r="F139" s="252"/>
      <c r="G139" s="252"/>
      <c r="H139" s="311">
        <f>IF(AND(DAY(H130)&gt;=22,DAY(H130)&lt;=28,H131="土",OR(H136="休",H136="雨")),1,0)</f>
        <v>0</v>
      </c>
      <c r="I139" s="252"/>
      <c r="J139" s="250"/>
      <c r="K139" s="250"/>
      <c r="L139" s="250"/>
      <c r="M139" s="252"/>
      <c r="N139" s="252"/>
      <c r="O139" s="252"/>
      <c r="P139" s="252"/>
      <c r="Q139" s="252"/>
      <c r="R139" s="252"/>
      <c r="S139" s="311" t="e">
        <f>IF(AND(DAY(S130)&gt;=22,DAY(S130)&lt;=28,S131="土",OR(S136="休",S136="雨")),1,0)</f>
        <v>#VALUE!</v>
      </c>
      <c r="T139" s="252"/>
      <c r="U139" s="250"/>
      <c r="V139" s="250"/>
      <c r="Y139" s="252"/>
      <c r="Z139" s="252"/>
      <c r="AA139" s="252"/>
      <c r="AB139" s="252"/>
      <c r="AC139" s="252"/>
      <c r="AD139" s="252"/>
      <c r="AE139" s="311" t="e">
        <f>IF(AND(DAY(AE130)&gt;=22,DAY(AE130)&lt;=28,AE131="土",OR(AE136="休",AE136="雨")),1,0)</f>
        <v>#VALUE!</v>
      </c>
      <c r="AF139" s="252"/>
      <c r="AG139" s="250"/>
      <c r="AH139" s="250"/>
      <c r="AJ139" s="252"/>
      <c r="AK139" s="252"/>
      <c r="AL139" s="252"/>
      <c r="AM139" s="252"/>
      <c r="AN139" s="252"/>
      <c r="AO139" s="252"/>
      <c r="AP139" s="311" t="e">
        <f>IF(AND(DAY(AP130)&gt;=22,DAY(AP130)&lt;=28,AP131="土",OR(AP136="休",AP136="雨")),1,0)</f>
        <v>#VALUE!</v>
      </c>
      <c r="AQ139" s="252"/>
      <c r="AR139" s="250"/>
      <c r="AS139" s="250"/>
      <c r="AV139" s="252"/>
      <c r="AW139" s="252"/>
      <c r="AX139" s="252"/>
      <c r="AY139" s="252"/>
      <c r="AZ139" s="252"/>
      <c r="BA139" s="252"/>
      <c r="BB139" s="311" t="e">
        <f>IF(AND(DAY(BB130)&gt;=22,DAY(BB130)&lt;=28,BB131="土",OR(BB136="休",BB136="雨")),1,0)</f>
        <v>#VALUE!</v>
      </c>
      <c r="BC139" s="252"/>
      <c r="BD139" s="250"/>
      <c r="BE139" s="250"/>
      <c r="BG139" s="252"/>
      <c r="BH139" s="252"/>
      <c r="BI139" s="252"/>
      <c r="BJ139" s="252"/>
      <c r="BK139" s="252"/>
      <c r="BL139" s="252"/>
      <c r="BM139" s="311" t="e">
        <f>IF(AND(DAY(BM130)&gt;=22,DAY(BM130)&lt;=28,BM131="土",OR(BM136="休",BM136="雨")),1,0)</f>
        <v>#VALUE!</v>
      </c>
      <c r="BN139" s="252"/>
      <c r="BO139" s="250"/>
      <c r="BP139" s="250"/>
      <c r="BU139" s="253">
        <f t="shared" si="62"/>
        <v>0</v>
      </c>
      <c r="BV139" s="253" t="str">
        <f t="shared" si="61"/>
        <v>OK</v>
      </c>
    </row>
    <row r="140" spans="1:74" ht="14.25" hidden="1" customHeight="1" x14ac:dyDescent="0.15">
      <c r="A140" s="250"/>
      <c r="B140" s="252"/>
      <c r="C140" s="252"/>
      <c r="D140" s="252"/>
      <c r="E140" s="252"/>
      <c r="F140" s="252"/>
      <c r="G140" s="252"/>
      <c r="H140" s="311">
        <f>IF(AND(DAY(H130)&gt;=8,DAY(H130)&lt;=14,H131="土"),1,0)</f>
        <v>0</v>
      </c>
      <c r="I140" s="252"/>
      <c r="J140" s="250"/>
      <c r="K140" s="250"/>
      <c r="L140" s="250"/>
      <c r="M140" s="252"/>
      <c r="N140" s="252"/>
      <c r="O140" s="252"/>
      <c r="P140" s="252"/>
      <c r="Q140" s="252"/>
      <c r="R140" s="252"/>
      <c r="S140" s="311" t="e">
        <f>IF(AND(DAY(S130)&gt;=8,DAY(S130)&lt;=14,S131="土"),1,0)</f>
        <v>#VALUE!</v>
      </c>
      <c r="T140" s="252"/>
      <c r="U140" s="250"/>
      <c r="V140" s="250"/>
      <c r="Y140" s="252"/>
      <c r="Z140" s="252"/>
      <c r="AA140" s="252"/>
      <c r="AB140" s="252"/>
      <c r="AC140" s="252"/>
      <c r="AD140" s="252"/>
      <c r="AE140" s="311" t="e">
        <f>IF(AND(DAY(AE130)&gt;=8,DAY(AE130)&lt;=14,AE131="土"),1,0)</f>
        <v>#VALUE!</v>
      </c>
      <c r="AF140" s="252"/>
      <c r="AG140" s="250"/>
      <c r="AH140" s="250"/>
      <c r="AJ140" s="252"/>
      <c r="AK140" s="252"/>
      <c r="AL140" s="252"/>
      <c r="AM140" s="252"/>
      <c r="AN140" s="252"/>
      <c r="AO140" s="252"/>
      <c r="AP140" s="311" t="e">
        <f>IF(AND(DAY(AP130)&gt;=8,DAY(AP130)&lt;=14,AP131="土"),1,0)</f>
        <v>#VALUE!</v>
      </c>
      <c r="AQ140" s="252"/>
      <c r="AR140" s="250"/>
      <c r="AS140" s="250"/>
      <c r="AV140" s="252"/>
      <c r="AW140" s="252"/>
      <c r="AX140" s="252"/>
      <c r="AY140" s="252"/>
      <c r="AZ140" s="252"/>
      <c r="BA140" s="252"/>
      <c r="BB140" s="311" t="e">
        <f>IF(AND(DAY(BB130)&gt;=8,DAY(BB130)&lt;=14,BB131="土"),1,0)</f>
        <v>#VALUE!</v>
      </c>
      <c r="BC140" s="252"/>
      <c r="BD140" s="250"/>
      <c r="BE140" s="250"/>
      <c r="BG140" s="252"/>
      <c r="BH140" s="252"/>
      <c r="BI140" s="252"/>
      <c r="BJ140" s="252"/>
      <c r="BK140" s="252"/>
      <c r="BL140" s="252"/>
      <c r="BM140" s="311" t="e">
        <f>IF(AND(DAY(BM130)&gt;=8,DAY(BM130)&lt;=14,BM131="土"),1,0)</f>
        <v>#VALUE!</v>
      </c>
      <c r="BN140" s="252"/>
      <c r="BO140" s="250"/>
      <c r="BP140" s="250"/>
      <c r="BU140" s="253">
        <f t="shared" si="62"/>
        <v>0</v>
      </c>
      <c r="BV140" s="253" t="str">
        <f t="shared" si="61"/>
        <v>OK</v>
      </c>
    </row>
    <row r="141" spans="1:74" ht="14.25" hidden="1" customHeight="1" x14ac:dyDescent="0.15">
      <c r="A141" s="250"/>
      <c r="B141" s="252"/>
      <c r="C141" s="252"/>
      <c r="D141" s="252"/>
      <c r="E141" s="252"/>
      <c r="F141" s="252"/>
      <c r="G141" s="252"/>
      <c r="H141" s="311">
        <f>IF(AND(DAY(H130)&gt;=8,DAY(H130)&lt;=14,H131="土",OR(H136="休",H136="雨")),1,0)</f>
        <v>0</v>
      </c>
      <c r="I141" s="252"/>
      <c r="J141" s="250"/>
      <c r="K141" s="250"/>
      <c r="L141" s="250"/>
      <c r="M141" s="252"/>
      <c r="N141" s="252"/>
      <c r="O141" s="252"/>
      <c r="P141" s="252"/>
      <c r="Q141" s="252"/>
      <c r="R141" s="252"/>
      <c r="S141" s="311" t="e">
        <f>IF(AND(DAY(S130)&gt;=8,DAY(S130)&lt;=14,S131="土",OR(S136="休",S136="雨")),1,0)</f>
        <v>#VALUE!</v>
      </c>
      <c r="T141" s="252"/>
      <c r="U141" s="250"/>
      <c r="V141" s="250"/>
      <c r="Y141" s="252"/>
      <c r="Z141" s="252"/>
      <c r="AA141" s="252"/>
      <c r="AB141" s="252"/>
      <c r="AC141" s="252"/>
      <c r="AD141" s="252"/>
      <c r="AE141" s="311" t="e">
        <f>IF(AND(DAY(AE130)&gt;=8,DAY(AE130)&lt;=14,AE131="土",OR(AE136="休",AE136="雨")),1,0)</f>
        <v>#VALUE!</v>
      </c>
      <c r="AF141" s="252"/>
      <c r="AG141" s="250"/>
      <c r="AH141" s="250"/>
      <c r="AJ141" s="252"/>
      <c r="AK141" s="252"/>
      <c r="AL141" s="252"/>
      <c r="AM141" s="252"/>
      <c r="AN141" s="252"/>
      <c r="AO141" s="252"/>
      <c r="AP141" s="311" t="e">
        <f>IF(AND(DAY(AP130)&gt;=8,DAY(AP130)&lt;=14,AP131="土",OR(AP136="休",AP136="雨")),1,0)</f>
        <v>#VALUE!</v>
      </c>
      <c r="AQ141" s="252"/>
      <c r="AR141" s="250"/>
      <c r="AS141" s="250"/>
      <c r="AV141" s="252"/>
      <c r="AW141" s="252"/>
      <c r="AX141" s="252"/>
      <c r="AY141" s="252"/>
      <c r="AZ141" s="252"/>
      <c r="BA141" s="252"/>
      <c r="BB141" s="311" t="e">
        <f>IF(AND(DAY(BB130)&gt;=8,DAY(BB130)&lt;=14,BB131="土",OR(BB136="休",BB136="雨")),1,0)</f>
        <v>#VALUE!</v>
      </c>
      <c r="BC141" s="252"/>
      <c r="BD141" s="250"/>
      <c r="BE141" s="250"/>
      <c r="BG141" s="252"/>
      <c r="BH141" s="252"/>
      <c r="BI141" s="252"/>
      <c r="BJ141" s="252"/>
      <c r="BK141" s="252"/>
      <c r="BL141" s="252"/>
      <c r="BM141" s="311" t="e">
        <f>IF(AND(DAY(BM130)&gt;=8,DAY(BM130)&lt;=14,BM131="土",OR(BM136="休",BM136="雨")),1,0)</f>
        <v>#VALUE!</v>
      </c>
      <c r="BN141" s="252"/>
      <c r="BO141" s="250"/>
      <c r="BP141" s="250"/>
      <c r="BU141" s="253">
        <f t="shared" si="62"/>
        <v>0</v>
      </c>
      <c r="BV141" s="253" t="str">
        <f t="shared" si="61"/>
        <v>OK</v>
      </c>
    </row>
    <row r="142" spans="1:74" ht="14.25" customHeight="1" x14ac:dyDescent="0.15">
      <c r="A142" s="250"/>
      <c r="B142" s="252"/>
      <c r="C142" s="252"/>
      <c r="D142" s="252"/>
      <c r="E142" s="252"/>
      <c r="F142" s="252"/>
      <c r="G142" s="252"/>
      <c r="H142" s="252"/>
      <c r="I142" s="252"/>
      <c r="J142" s="250"/>
      <c r="K142" s="250"/>
      <c r="L142" s="250"/>
      <c r="M142" s="252"/>
      <c r="N142" s="252"/>
      <c r="O142" s="252"/>
      <c r="P142" s="252"/>
      <c r="Q142" s="252"/>
      <c r="R142" s="252"/>
      <c r="S142" s="252"/>
      <c r="T142" s="252"/>
      <c r="U142" s="250"/>
      <c r="V142" s="250"/>
      <c r="Y142" s="252"/>
      <c r="Z142" s="252"/>
      <c r="AA142" s="252"/>
      <c r="AB142" s="252"/>
      <c r="AC142" s="252"/>
      <c r="AD142" s="252"/>
      <c r="AE142" s="252"/>
      <c r="AF142" s="252"/>
      <c r="AG142" s="250"/>
      <c r="AH142" s="250"/>
      <c r="AJ142" s="252"/>
      <c r="AK142" s="252"/>
      <c r="AL142" s="252"/>
      <c r="AM142" s="252"/>
      <c r="AN142" s="252"/>
      <c r="AO142" s="252"/>
      <c r="AP142" s="252"/>
      <c r="AQ142" s="252"/>
      <c r="AR142" s="250"/>
      <c r="AS142" s="250"/>
      <c r="AV142" s="252"/>
      <c r="AW142" s="252"/>
      <c r="AX142" s="252"/>
      <c r="AY142" s="252"/>
      <c r="AZ142" s="252"/>
      <c r="BA142" s="252"/>
      <c r="BB142" s="252"/>
      <c r="BC142" s="252"/>
      <c r="BD142" s="250"/>
      <c r="BE142" s="250"/>
      <c r="BG142" s="252"/>
      <c r="BH142" s="252"/>
      <c r="BI142" s="252"/>
      <c r="BJ142" s="252"/>
      <c r="BK142" s="252"/>
      <c r="BL142" s="252"/>
      <c r="BM142" s="252"/>
      <c r="BN142" s="252"/>
      <c r="BO142" s="250"/>
      <c r="BP142" s="250"/>
    </row>
    <row r="143" spans="1:74" ht="14.25" customHeight="1" x14ac:dyDescent="0.15">
      <c r="A143" s="250"/>
      <c r="B143" s="250"/>
      <c r="C143" s="250"/>
      <c r="D143" s="250"/>
      <c r="E143" s="250"/>
      <c r="F143" s="250"/>
      <c r="G143" s="250"/>
      <c r="H143" s="250"/>
      <c r="I143" s="250"/>
      <c r="J143" s="250"/>
      <c r="K143" s="250"/>
      <c r="L143" s="250"/>
      <c r="M143" s="250"/>
      <c r="N143" s="250"/>
      <c r="O143" s="250"/>
      <c r="P143" s="250"/>
      <c r="Q143" s="250"/>
      <c r="R143" s="250"/>
      <c r="S143" s="250"/>
      <c r="T143" s="250"/>
      <c r="U143" s="250"/>
      <c r="V143" s="250"/>
    </row>
    <row r="144" spans="1:74" ht="14.25" customHeight="1" x14ac:dyDescent="0.15">
      <c r="A144" s="250"/>
      <c r="B144" s="250"/>
      <c r="C144" s="250"/>
      <c r="D144" s="250"/>
      <c r="E144" s="250"/>
      <c r="F144" s="250"/>
      <c r="G144" s="250"/>
      <c r="H144" s="250"/>
      <c r="I144" s="250"/>
      <c r="J144" s="250"/>
      <c r="K144" s="250"/>
      <c r="L144" s="250"/>
      <c r="M144" s="250"/>
      <c r="N144" s="250"/>
      <c r="O144" s="250"/>
      <c r="P144" s="250"/>
      <c r="Q144" s="250"/>
      <c r="R144" s="250"/>
      <c r="S144" s="250"/>
      <c r="T144" s="250"/>
      <c r="U144" s="250"/>
      <c r="V144" s="250"/>
    </row>
    <row r="145" spans="1:22" ht="14.25" customHeight="1" x14ac:dyDescent="0.15">
      <c r="A145" s="250"/>
      <c r="B145" s="250"/>
      <c r="C145" s="266"/>
      <c r="D145" s="266"/>
      <c r="E145" s="266"/>
      <c r="F145" s="266"/>
      <c r="G145" s="266"/>
      <c r="H145" s="266"/>
      <c r="I145" s="266"/>
      <c r="J145" s="250"/>
      <c r="K145" s="250"/>
      <c r="L145" s="250"/>
      <c r="M145" s="250"/>
      <c r="N145" s="250"/>
      <c r="O145" s="250"/>
      <c r="P145" s="250"/>
      <c r="Q145" s="250"/>
      <c r="R145" s="250"/>
      <c r="S145" s="250"/>
      <c r="T145" s="250"/>
      <c r="U145" s="250"/>
      <c r="V145" s="250"/>
    </row>
    <row r="146" spans="1:22" ht="14.25" customHeight="1" x14ac:dyDescent="0.15">
      <c r="A146" s="250"/>
      <c r="B146" s="250"/>
      <c r="C146" s="267"/>
      <c r="D146" s="267"/>
      <c r="E146" s="267"/>
      <c r="F146" s="267"/>
      <c r="G146" s="267"/>
      <c r="H146" s="267"/>
      <c r="I146" s="267"/>
      <c r="J146" s="250"/>
      <c r="K146" s="250"/>
      <c r="L146" s="250"/>
      <c r="M146" s="250"/>
      <c r="N146" s="250"/>
      <c r="O146" s="250"/>
      <c r="P146" s="250"/>
      <c r="Q146" s="250"/>
      <c r="R146" s="250"/>
      <c r="S146" s="250"/>
      <c r="T146" s="250"/>
      <c r="U146" s="250"/>
      <c r="V146" s="250"/>
    </row>
    <row r="147" spans="1:22" ht="14.25" customHeight="1" x14ac:dyDescent="0.15">
      <c r="A147" s="250"/>
      <c r="B147" s="252"/>
      <c r="C147" s="314"/>
      <c r="D147" s="265"/>
      <c r="E147" s="265"/>
      <c r="F147" s="265"/>
      <c r="G147" s="265"/>
      <c r="H147" s="265"/>
      <c r="I147" s="265"/>
      <c r="J147" s="265"/>
      <c r="K147" s="265"/>
      <c r="L147" s="250"/>
      <c r="M147" s="250"/>
      <c r="N147" s="250"/>
      <c r="O147" s="250"/>
      <c r="P147" s="250"/>
      <c r="Q147" s="250"/>
      <c r="R147" s="250"/>
      <c r="S147" s="250"/>
      <c r="T147" s="250"/>
      <c r="U147" s="250"/>
      <c r="V147" s="250"/>
    </row>
    <row r="148" spans="1:22" ht="14.25" customHeight="1" x14ac:dyDescent="0.15">
      <c r="A148" s="250"/>
      <c r="B148" s="252"/>
      <c r="C148" s="315"/>
      <c r="D148" s="315"/>
      <c r="E148" s="315"/>
      <c r="F148" s="315"/>
      <c r="G148" s="315"/>
      <c r="H148" s="315"/>
      <c r="I148" s="315"/>
      <c r="J148" s="250"/>
      <c r="K148" s="250"/>
      <c r="L148" s="250"/>
      <c r="M148" s="250"/>
      <c r="N148" s="250"/>
      <c r="O148" s="250"/>
      <c r="P148" s="250"/>
      <c r="Q148" s="250"/>
      <c r="R148" s="250"/>
      <c r="S148" s="250"/>
      <c r="T148" s="250"/>
      <c r="U148" s="250"/>
      <c r="V148" s="250"/>
    </row>
    <row r="149" spans="1:22" ht="14.25" customHeight="1" x14ac:dyDescent="0.15">
      <c r="A149" s="250"/>
      <c r="B149" s="252"/>
      <c r="C149" s="252"/>
      <c r="D149" s="252"/>
      <c r="E149" s="252"/>
      <c r="F149" s="252"/>
      <c r="G149" s="252"/>
      <c r="H149" s="252"/>
      <c r="I149" s="252"/>
      <c r="J149" s="250"/>
      <c r="K149" s="250"/>
      <c r="L149" s="250"/>
      <c r="M149" s="250"/>
      <c r="N149" s="250"/>
      <c r="O149" s="250"/>
      <c r="P149" s="250"/>
      <c r="Q149" s="250"/>
      <c r="R149" s="250"/>
      <c r="S149" s="250"/>
      <c r="T149" s="250"/>
      <c r="U149" s="250"/>
      <c r="V149" s="250"/>
    </row>
    <row r="150" spans="1:22" ht="14.25" customHeight="1" x14ac:dyDescent="0.15">
      <c r="A150" s="250"/>
      <c r="B150" s="388"/>
      <c r="C150" s="401"/>
      <c r="D150" s="401"/>
      <c r="E150" s="401"/>
      <c r="F150" s="401"/>
      <c r="G150" s="401"/>
      <c r="H150" s="401"/>
      <c r="I150" s="401"/>
      <c r="J150" s="250"/>
      <c r="K150" s="250"/>
      <c r="L150" s="250"/>
      <c r="M150" s="250"/>
      <c r="N150" s="250"/>
      <c r="O150" s="250"/>
      <c r="P150" s="250"/>
      <c r="Q150" s="250"/>
      <c r="R150" s="250"/>
      <c r="S150" s="250"/>
      <c r="T150" s="250"/>
      <c r="U150" s="250"/>
      <c r="V150" s="250"/>
    </row>
    <row r="151" spans="1:22" ht="14.25" customHeight="1" x14ac:dyDescent="0.15">
      <c r="A151" s="250"/>
      <c r="B151" s="388"/>
      <c r="C151" s="401"/>
      <c r="D151" s="401"/>
      <c r="E151" s="401"/>
      <c r="F151" s="401"/>
      <c r="G151" s="401"/>
      <c r="H151" s="401"/>
      <c r="I151" s="401"/>
      <c r="J151" s="250"/>
      <c r="K151" s="250"/>
      <c r="L151" s="250"/>
      <c r="M151" s="250"/>
      <c r="N151" s="250"/>
      <c r="O151" s="250"/>
      <c r="P151" s="250"/>
      <c r="Q151" s="250"/>
      <c r="R151" s="250"/>
      <c r="S151" s="250"/>
      <c r="T151" s="250"/>
      <c r="U151" s="250"/>
      <c r="V151" s="250"/>
    </row>
    <row r="152" spans="1:22" ht="14.25" customHeight="1" x14ac:dyDescent="0.15">
      <c r="A152" s="250"/>
      <c r="B152" s="388"/>
      <c r="C152" s="388"/>
      <c r="D152" s="388"/>
      <c r="E152" s="388"/>
      <c r="F152" s="388"/>
      <c r="G152" s="388"/>
      <c r="H152" s="388"/>
      <c r="I152" s="388"/>
      <c r="J152" s="250"/>
      <c r="K152" s="289"/>
      <c r="L152" s="250"/>
      <c r="M152" s="250"/>
      <c r="N152" s="250"/>
      <c r="O152" s="250"/>
      <c r="P152" s="250"/>
      <c r="Q152" s="250"/>
      <c r="R152" s="250"/>
      <c r="S152" s="250"/>
      <c r="T152" s="250"/>
      <c r="U152" s="250"/>
      <c r="V152" s="250"/>
    </row>
    <row r="153" spans="1:22" ht="14.25" customHeight="1" x14ac:dyDescent="0.15">
      <c r="A153" s="250"/>
      <c r="B153" s="388"/>
      <c r="C153" s="388"/>
      <c r="D153" s="388"/>
      <c r="E153" s="388"/>
      <c r="F153" s="388"/>
      <c r="G153" s="388"/>
      <c r="H153" s="388"/>
      <c r="I153" s="388"/>
      <c r="J153" s="250"/>
      <c r="K153" s="250"/>
      <c r="L153" s="250"/>
      <c r="M153" s="250"/>
      <c r="N153" s="250"/>
      <c r="O153" s="250"/>
      <c r="P153" s="250"/>
      <c r="Q153" s="250"/>
      <c r="R153" s="250"/>
      <c r="S153" s="250"/>
      <c r="T153" s="250"/>
      <c r="U153" s="250"/>
      <c r="V153" s="250"/>
    </row>
    <row r="154" spans="1:22" ht="14.25" customHeight="1" x14ac:dyDescent="0.15">
      <c r="A154" s="250"/>
      <c r="B154" s="388"/>
      <c r="C154" s="388"/>
      <c r="D154" s="388"/>
      <c r="E154" s="388"/>
      <c r="F154" s="388"/>
      <c r="G154" s="388"/>
      <c r="H154" s="388"/>
      <c r="I154" s="388"/>
      <c r="J154" s="250"/>
      <c r="K154" s="289"/>
      <c r="L154" s="250"/>
      <c r="M154" s="250"/>
      <c r="N154" s="250"/>
      <c r="O154" s="250"/>
      <c r="P154" s="250"/>
      <c r="Q154" s="250"/>
      <c r="R154" s="250"/>
      <c r="S154" s="250"/>
      <c r="T154" s="250"/>
      <c r="U154" s="250"/>
      <c r="V154" s="250"/>
    </row>
    <row r="155" spans="1:22" ht="14.25" customHeight="1" x14ac:dyDescent="0.15">
      <c r="A155" s="250"/>
      <c r="B155" s="388"/>
      <c r="C155" s="388"/>
      <c r="D155" s="388"/>
      <c r="E155" s="388"/>
      <c r="F155" s="388"/>
      <c r="G155" s="388"/>
      <c r="H155" s="388"/>
      <c r="I155" s="388"/>
      <c r="J155" s="250"/>
      <c r="K155" s="250"/>
      <c r="L155" s="250"/>
      <c r="M155" s="250"/>
      <c r="N155" s="250"/>
      <c r="O155" s="250"/>
      <c r="P155" s="250"/>
      <c r="Q155" s="250"/>
      <c r="R155" s="250"/>
      <c r="S155" s="250"/>
      <c r="T155" s="250"/>
      <c r="U155" s="250"/>
      <c r="V155" s="250"/>
    </row>
    <row r="156" spans="1:22" ht="14.25" customHeight="1" x14ac:dyDescent="0.15">
      <c r="A156" s="250"/>
      <c r="B156" s="250"/>
      <c r="C156" s="250"/>
      <c r="D156" s="250"/>
      <c r="E156" s="250"/>
      <c r="F156" s="250"/>
      <c r="G156" s="250"/>
      <c r="H156" s="250"/>
      <c r="I156" s="250"/>
      <c r="J156" s="250"/>
      <c r="K156" s="250"/>
      <c r="L156" s="250"/>
      <c r="M156" s="250"/>
      <c r="N156" s="250"/>
      <c r="O156" s="250"/>
      <c r="P156" s="250"/>
      <c r="Q156" s="250"/>
      <c r="R156" s="250"/>
      <c r="S156" s="250"/>
      <c r="T156" s="250"/>
      <c r="U156" s="250"/>
      <c r="V156" s="250"/>
    </row>
    <row r="157" spans="1:22" ht="14.25" customHeight="1" x14ac:dyDescent="0.15">
      <c r="A157" s="250"/>
      <c r="B157" s="250"/>
      <c r="C157" s="250"/>
      <c r="D157" s="250"/>
      <c r="E157" s="250"/>
      <c r="F157" s="250"/>
      <c r="G157" s="250"/>
      <c r="H157" s="250"/>
      <c r="I157" s="250"/>
      <c r="J157" s="250"/>
      <c r="K157" s="250"/>
      <c r="L157" s="250"/>
      <c r="M157" s="250"/>
      <c r="N157" s="250"/>
      <c r="O157" s="250"/>
      <c r="P157" s="250"/>
      <c r="Q157" s="250"/>
      <c r="R157" s="250"/>
      <c r="S157" s="250"/>
      <c r="T157" s="250"/>
      <c r="U157" s="250"/>
      <c r="V157" s="250"/>
    </row>
    <row r="158" spans="1:22" ht="14.25" customHeight="1" x14ac:dyDescent="0.15">
      <c r="A158" s="250"/>
      <c r="B158" s="250"/>
      <c r="C158" s="250"/>
      <c r="D158" s="250"/>
      <c r="E158" s="250"/>
      <c r="F158" s="250"/>
      <c r="G158" s="250"/>
      <c r="H158" s="250"/>
      <c r="I158" s="250"/>
      <c r="J158" s="250"/>
      <c r="K158" s="250"/>
      <c r="L158" s="250"/>
      <c r="M158" s="250"/>
      <c r="N158" s="250"/>
      <c r="O158" s="250"/>
      <c r="P158" s="250"/>
      <c r="Q158" s="250"/>
      <c r="R158" s="250"/>
      <c r="S158" s="250"/>
      <c r="T158" s="250"/>
      <c r="U158" s="250"/>
      <c r="V158" s="250"/>
    </row>
    <row r="159" spans="1:22" ht="14.25" customHeight="1" x14ac:dyDescent="0.15">
      <c r="A159" s="250"/>
      <c r="B159" s="250"/>
      <c r="C159" s="250"/>
      <c r="D159" s="250"/>
      <c r="E159" s="250"/>
      <c r="F159" s="250"/>
      <c r="G159" s="250"/>
      <c r="H159" s="250"/>
      <c r="I159" s="250"/>
      <c r="J159" s="250"/>
      <c r="K159" s="250"/>
      <c r="L159" s="250"/>
      <c r="M159" s="250"/>
      <c r="N159" s="250"/>
      <c r="O159" s="250"/>
      <c r="P159" s="250"/>
      <c r="Q159" s="250"/>
      <c r="R159" s="250"/>
      <c r="S159" s="250"/>
      <c r="T159" s="250"/>
      <c r="U159" s="250"/>
      <c r="V159" s="250"/>
    </row>
    <row r="160" spans="1:22" ht="14.25" customHeight="1" x14ac:dyDescent="0.15">
      <c r="A160" s="250"/>
      <c r="B160" s="250"/>
      <c r="C160" s="250"/>
      <c r="D160" s="250"/>
      <c r="E160" s="250"/>
      <c r="F160" s="250"/>
      <c r="G160" s="250"/>
      <c r="H160" s="250"/>
      <c r="I160" s="250"/>
      <c r="J160" s="250"/>
      <c r="K160" s="250"/>
      <c r="L160" s="250"/>
      <c r="M160" s="250"/>
      <c r="N160" s="250"/>
      <c r="O160" s="250"/>
      <c r="P160" s="250"/>
      <c r="Q160" s="250"/>
      <c r="R160" s="250"/>
      <c r="S160" s="250"/>
      <c r="T160" s="250"/>
      <c r="U160" s="250"/>
      <c r="V160" s="250"/>
    </row>
    <row r="161" spans="1:22" ht="14.25" customHeight="1" x14ac:dyDescent="0.15">
      <c r="A161" s="250"/>
      <c r="B161" s="250"/>
      <c r="C161" s="250"/>
      <c r="D161" s="250"/>
      <c r="E161" s="250"/>
      <c r="F161" s="250"/>
      <c r="G161" s="250"/>
      <c r="H161" s="250"/>
      <c r="I161" s="250"/>
      <c r="J161" s="250"/>
      <c r="K161" s="250"/>
      <c r="L161" s="250"/>
      <c r="M161" s="250"/>
      <c r="N161" s="250"/>
      <c r="O161" s="250"/>
      <c r="P161" s="250"/>
      <c r="Q161" s="250"/>
      <c r="R161" s="250"/>
      <c r="S161" s="250"/>
      <c r="T161" s="250"/>
      <c r="U161" s="250"/>
      <c r="V161" s="250"/>
    </row>
    <row r="162" spans="1:22" ht="14.25" customHeight="1" x14ac:dyDescent="0.15">
      <c r="A162" s="250"/>
      <c r="B162" s="250"/>
      <c r="C162" s="250"/>
      <c r="D162" s="250"/>
      <c r="E162" s="250"/>
      <c r="F162" s="250"/>
      <c r="G162" s="250"/>
      <c r="H162" s="250"/>
      <c r="I162" s="250"/>
      <c r="J162" s="250"/>
      <c r="K162" s="250"/>
      <c r="L162" s="250"/>
      <c r="M162" s="250"/>
      <c r="N162" s="250"/>
      <c r="O162" s="250"/>
      <c r="P162" s="250"/>
      <c r="Q162" s="250"/>
      <c r="R162" s="250"/>
      <c r="S162" s="250"/>
      <c r="T162" s="250"/>
      <c r="U162" s="250"/>
      <c r="V162" s="250"/>
    </row>
    <row r="163" spans="1:22" ht="14.25" customHeight="1" x14ac:dyDescent="0.15">
      <c r="A163" s="250"/>
      <c r="B163" s="250"/>
      <c r="C163" s="250"/>
      <c r="D163" s="250"/>
      <c r="E163" s="250"/>
      <c r="F163" s="250"/>
      <c r="G163" s="250"/>
      <c r="H163" s="250"/>
      <c r="I163" s="250"/>
      <c r="J163" s="250"/>
      <c r="K163" s="250"/>
      <c r="L163" s="250"/>
      <c r="M163" s="250"/>
      <c r="N163" s="250"/>
      <c r="O163" s="250"/>
      <c r="P163" s="250"/>
      <c r="Q163" s="250"/>
      <c r="R163" s="250"/>
      <c r="S163" s="250"/>
      <c r="T163" s="250"/>
      <c r="U163" s="250"/>
      <c r="V163" s="250"/>
    </row>
    <row r="164" spans="1:22" ht="14.25" customHeight="1" x14ac:dyDescent="0.15">
      <c r="A164" s="250"/>
      <c r="B164" s="250"/>
      <c r="C164" s="250"/>
      <c r="D164" s="250"/>
      <c r="E164" s="250"/>
      <c r="F164" s="250"/>
      <c r="G164" s="250"/>
      <c r="H164" s="250"/>
      <c r="I164" s="250"/>
      <c r="J164" s="250"/>
      <c r="K164" s="250"/>
      <c r="L164" s="250"/>
      <c r="M164" s="250"/>
      <c r="N164" s="250"/>
      <c r="O164" s="250"/>
      <c r="P164" s="250"/>
      <c r="Q164" s="250"/>
      <c r="R164" s="250"/>
      <c r="S164" s="250"/>
      <c r="T164" s="250"/>
      <c r="U164" s="250"/>
      <c r="V164" s="250"/>
    </row>
    <row r="165" spans="1:22" ht="14.25" customHeight="1" x14ac:dyDescent="0.15">
      <c r="A165" s="250"/>
      <c r="B165" s="250"/>
      <c r="C165" s="250"/>
      <c r="D165" s="250"/>
      <c r="E165" s="250"/>
      <c r="F165" s="250"/>
      <c r="G165" s="250"/>
      <c r="H165" s="250"/>
      <c r="I165" s="250"/>
      <c r="J165" s="250"/>
      <c r="K165" s="250"/>
      <c r="L165" s="250"/>
      <c r="M165" s="250"/>
      <c r="N165" s="250"/>
      <c r="O165" s="250"/>
      <c r="P165" s="250"/>
      <c r="Q165" s="250"/>
      <c r="R165" s="250"/>
      <c r="S165" s="250"/>
      <c r="T165" s="250"/>
      <c r="U165" s="250"/>
      <c r="V165" s="250"/>
    </row>
    <row r="166" spans="1:22" ht="14.25" customHeight="1" x14ac:dyDescent="0.15">
      <c r="A166" s="250"/>
      <c r="B166" s="250"/>
      <c r="C166" s="250"/>
      <c r="D166" s="250"/>
      <c r="E166" s="250"/>
      <c r="F166" s="250"/>
      <c r="G166" s="250"/>
      <c r="H166" s="250"/>
      <c r="I166" s="250"/>
      <c r="J166" s="250"/>
      <c r="K166" s="250"/>
      <c r="L166" s="250"/>
      <c r="M166" s="250"/>
      <c r="N166" s="250"/>
      <c r="O166" s="250"/>
      <c r="P166" s="250"/>
      <c r="Q166" s="250"/>
      <c r="R166" s="250"/>
      <c r="S166" s="250"/>
      <c r="T166" s="250"/>
      <c r="U166" s="250"/>
      <c r="V166" s="250"/>
    </row>
    <row r="167" spans="1:22" ht="14.25" customHeight="1" x14ac:dyDescent="0.15">
      <c r="A167" s="250"/>
      <c r="B167" s="250"/>
      <c r="C167" s="250"/>
      <c r="D167" s="250"/>
      <c r="E167" s="250"/>
      <c r="F167" s="250"/>
      <c r="G167" s="250"/>
      <c r="H167" s="250"/>
      <c r="I167" s="250"/>
      <c r="J167" s="250"/>
      <c r="K167" s="250"/>
      <c r="L167" s="250"/>
      <c r="M167" s="250"/>
      <c r="N167" s="250"/>
      <c r="O167" s="250"/>
      <c r="P167" s="250"/>
      <c r="Q167" s="250"/>
      <c r="R167" s="250"/>
      <c r="S167" s="250"/>
      <c r="T167" s="250"/>
      <c r="U167" s="250"/>
      <c r="V167" s="250"/>
    </row>
    <row r="168" spans="1:22" ht="14.25" customHeight="1" x14ac:dyDescent="0.15">
      <c r="A168" s="250"/>
      <c r="B168" s="250"/>
      <c r="C168" s="250"/>
      <c r="D168" s="250"/>
      <c r="E168" s="250"/>
      <c r="F168" s="250"/>
      <c r="G168" s="250"/>
      <c r="H168" s="250"/>
      <c r="I168" s="250"/>
      <c r="J168" s="250"/>
      <c r="K168" s="250"/>
      <c r="L168" s="250"/>
      <c r="M168" s="250"/>
      <c r="N168" s="250"/>
      <c r="O168" s="250"/>
      <c r="P168" s="250"/>
      <c r="Q168" s="250"/>
      <c r="R168" s="250"/>
      <c r="S168" s="250"/>
      <c r="T168" s="250"/>
      <c r="U168" s="250"/>
      <c r="V168" s="250"/>
    </row>
    <row r="169" spans="1:22" ht="14.25" customHeight="1" x14ac:dyDescent="0.15">
      <c r="A169" s="250"/>
      <c r="B169" s="250"/>
      <c r="C169" s="250"/>
      <c r="D169" s="250"/>
      <c r="E169" s="250"/>
      <c r="F169" s="250"/>
      <c r="G169" s="250"/>
      <c r="H169" s="250"/>
      <c r="I169" s="250"/>
      <c r="J169" s="250"/>
      <c r="K169" s="250"/>
      <c r="L169" s="250"/>
      <c r="M169" s="250"/>
      <c r="N169" s="250"/>
      <c r="O169" s="250"/>
      <c r="P169" s="250"/>
      <c r="Q169" s="250"/>
      <c r="R169" s="250"/>
      <c r="S169" s="250"/>
      <c r="T169" s="250"/>
      <c r="U169" s="250"/>
      <c r="V169" s="250"/>
    </row>
    <row r="170" spans="1:22" ht="14.25" customHeight="1" x14ac:dyDescent="0.15">
      <c r="A170" s="250"/>
      <c r="B170" s="250"/>
      <c r="C170" s="250"/>
      <c r="D170" s="250"/>
      <c r="E170" s="250"/>
      <c r="F170" s="250"/>
      <c r="G170" s="250"/>
      <c r="H170" s="250"/>
      <c r="I170" s="250"/>
      <c r="J170" s="250"/>
      <c r="K170" s="250"/>
      <c r="L170" s="250"/>
      <c r="M170" s="250"/>
      <c r="N170" s="250"/>
      <c r="O170" s="250"/>
      <c r="P170" s="250"/>
      <c r="Q170" s="250"/>
      <c r="R170" s="250"/>
      <c r="S170" s="250"/>
      <c r="T170" s="250"/>
      <c r="U170" s="250"/>
      <c r="V170" s="250"/>
    </row>
    <row r="171" spans="1:22" ht="14.25" customHeight="1" x14ac:dyDescent="0.15">
      <c r="A171" s="250"/>
      <c r="B171" s="250"/>
      <c r="C171" s="250"/>
      <c r="D171" s="250"/>
      <c r="E171" s="250"/>
      <c r="F171" s="250"/>
      <c r="G171" s="250"/>
      <c r="H171" s="250"/>
      <c r="I171" s="250"/>
      <c r="J171" s="250"/>
      <c r="K171" s="250"/>
      <c r="L171" s="250"/>
      <c r="M171" s="250"/>
      <c r="N171" s="250"/>
      <c r="O171" s="250"/>
      <c r="P171" s="250"/>
      <c r="Q171" s="250"/>
      <c r="R171" s="250"/>
      <c r="S171" s="250"/>
      <c r="T171" s="250"/>
      <c r="U171" s="250"/>
      <c r="V171" s="250"/>
    </row>
    <row r="172" spans="1:22" ht="14.25" customHeight="1" x14ac:dyDescent="0.15">
      <c r="A172" s="250"/>
      <c r="B172" s="250"/>
      <c r="C172" s="250"/>
      <c r="D172" s="250"/>
      <c r="E172" s="250"/>
      <c r="F172" s="250"/>
      <c r="G172" s="250"/>
      <c r="H172" s="250"/>
      <c r="I172" s="250"/>
      <c r="J172" s="250"/>
      <c r="K172" s="250"/>
      <c r="L172" s="250"/>
      <c r="M172" s="250"/>
      <c r="N172" s="250"/>
      <c r="O172" s="250"/>
      <c r="P172" s="250"/>
      <c r="Q172" s="250"/>
      <c r="R172" s="250"/>
      <c r="S172" s="250"/>
      <c r="T172" s="250"/>
      <c r="U172" s="250"/>
      <c r="V172" s="250"/>
    </row>
    <row r="173" spans="1:22" ht="14.25" customHeight="1" x14ac:dyDescent="0.15">
      <c r="A173" s="250"/>
      <c r="B173" s="250"/>
      <c r="C173" s="250"/>
      <c r="D173" s="250"/>
      <c r="E173" s="250"/>
      <c r="F173" s="250"/>
      <c r="G173" s="250"/>
      <c r="H173" s="250"/>
      <c r="I173" s="250"/>
      <c r="J173" s="250"/>
      <c r="K173" s="250"/>
      <c r="L173" s="250"/>
      <c r="M173" s="250"/>
      <c r="N173" s="250"/>
      <c r="O173" s="250"/>
      <c r="P173" s="250"/>
      <c r="Q173" s="250"/>
      <c r="R173" s="250"/>
      <c r="S173" s="250"/>
      <c r="T173" s="250"/>
      <c r="U173" s="250"/>
      <c r="V173" s="250"/>
    </row>
    <row r="174" spans="1:22" ht="14.25" customHeight="1" x14ac:dyDescent="0.15">
      <c r="A174" s="250"/>
      <c r="B174" s="250"/>
      <c r="C174" s="250"/>
      <c r="D174" s="250"/>
      <c r="E174" s="250"/>
      <c r="F174" s="250"/>
      <c r="G174" s="250"/>
      <c r="H174" s="250"/>
      <c r="I174" s="250"/>
      <c r="J174" s="250"/>
      <c r="K174" s="250"/>
      <c r="L174" s="250"/>
      <c r="M174" s="250"/>
      <c r="N174" s="250"/>
      <c r="O174" s="250"/>
      <c r="P174" s="250"/>
      <c r="Q174" s="250"/>
      <c r="R174" s="250"/>
      <c r="S174" s="250"/>
      <c r="T174" s="250"/>
      <c r="U174" s="250"/>
      <c r="V174" s="250"/>
    </row>
    <row r="175" spans="1:22" ht="14.25" customHeight="1" x14ac:dyDescent="0.15">
      <c r="A175" s="250"/>
      <c r="B175" s="250"/>
      <c r="C175" s="250"/>
      <c r="D175" s="250"/>
      <c r="E175" s="250"/>
      <c r="F175" s="250"/>
      <c r="G175" s="250"/>
      <c r="H175" s="250"/>
      <c r="I175" s="250"/>
      <c r="J175" s="250"/>
      <c r="K175" s="250"/>
      <c r="L175" s="250"/>
      <c r="M175" s="250"/>
      <c r="N175" s="250"/>
      <c r="O175" s="250"/>
      <c r="P175" s="250"/>
      <c r="Q175" s="250"/>
      <c r="R175" s="250"/>
      <c r="S175" s="250"/>
      <c r="T175" s="250"/>
      <c r="U175" s="250"/>
      <c r="V175" s="250"/>
    </row>
    <row r="176" spans="1:22" ht="14.25" customHeight="1" x14ac:dyDescent="0.15">
      <c r="A176" s="250"/>
      <c r="B176" s="250"/>
      <c r="C176" s="250"/>
      <c r="D176" s="250"/>
      <c r="E176" s="250"/>
      <c r="F176" s="250"/>
      <c r="G176" s="250"/>
      <c r="H176" s="250"/>
      <c r="I176" s="250"/>
      <c r="J176" s="250"/>
      <c r="K176" s="250"/>
      <c r="L176" s="250"/>
      <c r="M176" s="250"/>
      <c r="N176" s="250"/>
      <c r="O176" s="250"/>
      <c r="P176" s="250"/>
      <c r="Q176" s="250"/>
      <c r="R176" s="250"/>
      <c r="S176" s="250"/>
      <c r="T176" s="250"/>
      <c r="U176" s="250"/>
      <c r="V176" s="250"/>
    </row>
    <row r="177" spans="1:22" ht="14.25" customHeight="1" x14ac:dyDescent="0.15">
      <c r="A177" s="250"/>
      <c r="B177" s="250"/>
      <c r="C177" s="250"/>
      <c r="D177" s="250"/>
      <c r="E177" s="250"/>
      <c r="F177" s="250"/>
      <c r="G177" s="250"/>
      <c r="H177" s="250"/>
      <c r="I177" s="250"/>
      <c r="J177" s="250"/>
      <c r="K177" s="250"/>
      <c r="L177" s="250"/>
      <c r="M177" s="250"/>
      <c r="N177" s="250"/>
      <c r="O177" s="250"/>
      <c r="P177" s="250"/>
      <c r="Q177" s="250"/>
      <c r="R177" s="250"/>
      <c r="S177" s="250"/>
      <c r="T177" s="250"/>
      <c r="U177" s="250"/>
      <c r="V177" s="250"/>
    </row>
    <row r="178" spans="1:22" ht="14.25" customHeight="1" x14ac:dyDescent="0.15">
      <c r="A178" s="250"/>
      <c r="B178" s="250"/>
      <c r="C178" s="250"/>
      <c r="D178" s="250"/>
      <c r="E178" s="250"/>
      <c r="F178" s="250"/>
      <c r="G178" s="250"/>
      <c r="H178" s="250"/>
      <c r="I178" s="250"/>
      <c r="J178" s="250"/>
      <c r="K178" s="250"/>
      <c r="L178" s="250"/>
      <c r="M178" s="250"/>
      <c r="N178" s="250"/>
      <c r="O178" s="250"/>
      <c r="P178" s="250"/>
      <c r="Q178" s="250"/>
      <c r="R178" s="250"/>
      <c r="S178" s="250"/>
      <c r="T178" s="250"/>
      <c r="U178" s="250"/>
      <c r="V178" s="250"/>
    </row>
    <row r="179" spans="1:22" ht="14.25" customHeight="1" x14ac:dyDescent="0.15">
      <c r="A179" s="250"/>
      <c r="B179" s="250"/>
      <c r="C179" s="250"/>
      <c r="D179" s="250"/>
      <c r="E179" s="250"/>
      <c r="F179" s="250"/>
      <c r="G179" s="250"/>
      <c r="H179" s="250"/>
      <c r="I179" s="250"/>
      <c r="J179" s="250"/>
      <c r="K179" s="250"/>
      <c r="L179" s="250"/>
      <c r="M179" s="250"/>
      <c r="N179" s="250"/>
      <c r="O179" s="250"/>
      <c r="P179" s="250"/>
      <c r="Q179" s="250"/>
      <c r="R179" s="250"/>
      <c r="S179" s="250"/>
      <c r="T179" s="250"/>
      <c r="U179" s="250"/>
      <c r="V179" s="250"/>
    </row>
    <row r="180" spans="1:22" ht="14.25" customHeight="1" x14ac:dyDescent="0.15">
      <c r="A180" s="250"/>
      <c r="B180" s="250"/>
      <c r="C180" s="250"/>
      <c r="D180" s="250"/>
      <c r="E180" s="250"/>
      <c r="F180" s="250"/>
      <c r="G180" s="250"/>
      <c r="H180" s="250"/>
      <c r="I180" s="250"/>
      <c r="J180" s="250"/>
      <c r="K180" s="250"/>
      <c r="L180" s="250"/>
      <c r="M180" s="250"/>
      <c r="N180" s="250"/>
      <c r="O180" s="250"/>
      <c r="P180" s="250"/>
      <c r="Q180" s="250"/>
      <c r="R180" s="250"/>
      <c r="S180" s="250"/>
      <c r="T180" s="250"/>
      <c r="U180" s="250"/>
      <c r="V180" s="250"/>
    </row>
    <row r="181" spans="1:22" ht="14.25" customHeight="1" x14ac:dyDescent="0.15">
      <c r="A181" s="250"/>
      <c r="B181" s="250"/>
      <c r="C181" s="250"/>
      <c r="D181" s="250"/>
      <c r="E181" s="250"/>
      <c r="F181" s="250"/>
      <c r="G181" s="250"/>
      <c r="H181" s="250"/>
      <c r="I181" s="250"/>
      <c r="J181" s="250"/>
      <c r="K181" s="250"/>
      <c r="L181" s="250"/>
      <c r="M181" s="250"/>
      <c r="N181" s="250"/>
      <c r="O181" s="250"/>
      <c r="P181" s="250"/>
      <c r="Q181" s="250"/>
      <c r="R181" s="250"/>
      <c r="S181" s="250"/>
      <c r="T181" s="250"/>
      <c r="U181" s="250"/>
      <c r="V181" s="250"/>
    </row>
    <row r="182" spans="1:22" ht="14.25" customHeight="1" x14ac:dyDescent="0.15">
      <c r="A182" s="250"/>
      <c r="B182" s="250"/>
      <c r="C182" s="250"/>
      <c r="D182" s="250"/>
      <c r="E182" s="250"/>
      <c r="F182" s="250"/>
      <c r="G182" s="250"/>
      <c r="H182" s="250"/>
      <c r="I182" s="250"/>
      <c r="J182" s="250"/>
      <c r="K182" s="250"/>
      <c r="L182" s="250"/>
      <c r="M182" s="250"/>
      <c r="N182" s="250"/>
      <c r="O182" s="250"/>
      <c r="P182" s="250"/>
      <c r="Q182" s="250"/>
      <c r="R182" s="250"/>
      <c r="S182" s="250"/>
      <c r="T182" s="250"/>
      <c r="U182" s="250"/>
      <c r="V182" s="250"/>
    </row>
    <row r="183" spans="1:22" ht="14.25" customHeight="1" x14ac:dyDescent="0.15">
      <c r="A183" s="250"/>
      <c r="B183" s="250"/>
      <c r="C183" s="250"/>
      <c r="D183" s="250"/>
      <c r="E183" s="250"/>
      <c r="F183" s="250"/>
      <c r="G183" s="250"/>
      <c r="H183" s="250"/>
      <c r="I183" s="250"/>
      <c r="J183" s="250"/>
      <c r="K183" s="250"/>
      <c r="L183" s="250"/>
      <c r="M183" s="250"/>
      <c r="N183" s="250"/>
      <c r="O183" s="250"/>
      <c r="P183" s="250"/>
      <c r="Q183" s="250"/>
      <c r="R183" s="250"/>
      <c r="S183" s="250"/>
      <c r="T183" s="250"/>
      <c r="U183" s="250"/>
      <c r="V183" s="250"/>
    </row>
    <row r="184" spans="1:22" ht="14.25" customHeight="1" x14ac:dyDescent="0.15">
      <c r="A184" s="250"/>
      <c r="B184" s="250"/>
      <c r="C184" s="250"/>
      <c r="D184" s="250"/>
      <c r="E184" s="250"/>
      <c r="F184" s="250"/>
      <c r="G184" s="250"/>
      <c r="H184" s="250"/>
      <c r="I184" s="250"/>
      <c r="J184" s="250"/>
      <c r="K184" s="250"/>
      <c r="L184" s="250"/>
      <c r="M184" s="250"/>
      <c r="N184" s="250"/>
      <c r="O184" s="250"/>
      <c r="P184" s="250"/>
      <c r="Q184" s="250"/>
      <c r="R184" s="250"/>
      <c r="S184" s="250"/>
      <c r="T184" s="250"/>
      <c r="U184" s="250"/>
      <c r="V184" s="250"/>
    </row>
    <row r="185" spans="1:22" ht="14.25" customHeight="1" x14ac:dyDescent="0.15">
      <c r="A185" s="250"/>
      <c r="B185" s="250"/>
      <c r="C185" s="250"/>
      <c r="D185" s="250"/>
      <c r="E185" s="250"/>
      <c r="F185" s="250"/>
      <c r="G185" s="250"/>
      <c r="H185" s="250"/>
      <c r="I185" s="250"/>
      <c r="J185" s="250"/>
      <c r="K185" s="250"/>
      <c r="L185" s="250"/>
      <c r="M185" s="250"/>
      <c r="N185" s="250"/>
      <c r="O185" s="250"/>
      <c r="P185" s="250"/>
      <c r="Q185" s="250"/>
      <c r="R185" s="250"/>
      <c r="S185" s="250"/>
      <c r="T185" s="250"/>
      <c r="U185" s="250"/>
      <c r="V185" s="250"/>
    </row>
    <row r="186" spans="1:22" ht="14.25" customHeight="1" x14ac:dyDescent="0.15">
      <c r="A186" s="250"/>
      <c r="B186" s="250"/>
      <c r="C186" s="250"/>
      <c r="D186" s="250"/>
      <c r="E186" s="250"/>
      <c r="F186" s="250"/>
      <c r="G186" s="250"/>
      <c r="H186" s="250"/>
      <c r="I186" s="250"/>
      <c r="J186" s="250"/>
      <c r="K186" s="250"/>
      <c r="L186" s="250"/>
      <c r="M186" s="250"/>
      <c r="N186" s="250"/>
      <c r="O186" s="250"/>
      <c r="P186" s="250"/>
      <c r="Q186" s="250"/>
      <c r="R186" s="250"/>
      <c r="S186" s="250"/>
      <c r="T186" s="250"/>
      <c r="U186" s="250"/>
      <c r="V186" s="250"/>
    </row>
    <row r="187" spans="1:22" ht="14.25" customHeight="1" x14ac:dyDescent="0.15">
      <c r="A187" s="250"/>
      <c r="B187" s="250"/>
      <c r="C187" s="250"/>
      <c r="D187" s="250"/>
      <c r="E187" s="250"/>
      <c r="F187" s="250"/>
      <c r="G187" s="250"/>
      <c r="H187" s="250"/>
      <c r="I187" s="250"/>
      <c r="J187" s="250"/>
      <c r="K187" s="250"/>
      <c r="L187" s="250"/>
      <c r="M187" s="250"/>
      <c r="N187" s="250"/>
      <c r="O187" s="250"/>
      <c r="P187" s="250"/>
      <c r="Q187" s="250"/>
      <c r="R187" s="250"/>
      <c r="S187" s="250"/>
      <c r="T187" s="250"/>
      <c r="U187" s="250"/>
      <c r="V187" s="250"/>
    </row>
    <row r="188" spans="1:22" ht="14.25" customHeight="1" x14ac:dyDescent="0.15">
      <c r="A188" s="250"/>
      <c r="B188" s="250"/>
      <c r="C188" s="250"/>
      <c r="D188" s="250"/>
      <c r="E188" s="250"/>
      <c r="F188" s="250"/>
      <c r="G188" s="250"/>
      <c r="H188" s="250"/>
      <c r="I188" s="250"/>
      <c r="J188" s="250"/>
      <c r="K188" s="250"/>
      <c r="L188" s="250"/>
      <c r="M188" s="250"/>
      <c r="N188" s="250"/>
      <c r="O188" s="250"/>
      <c r="P188" s="250"/>
      <c r="Q188" s="250"/>
      <c r="R188" s="250"/>
      <c r="S188" s="250"/>
      <c r="T188" s="250"/>
      <c r="U188" s="250"/>
      <c r="V188" s="250"/>
    </row>
    <row r="189" spans="1:22" ht="14.25" customHeight="1" x14ac:dyDescent="0.15">
      <c r="A189" s="250"/>
      <c r="B189" s="250"/>
      <c r="C189" s="250"/>
      <c r="D189" s="250"/>
      <c r="E189" s="250"/>
      <c r="F189" s="250"/>
      <c r="G189" s="250"/>
      <c r="H189" s="250"/>
      <c r="I189" s="250"/>
      <c r="J189" s="250"/>
      <c r="K189" s="250"/>
      <c r="L189" s="250"/>
      <c r="M189" s="250"/>
      <c r="N189" s="250"/>
      <c r="O189" s="250"/>
      <c r="P189" s="250"/>
      <c r="Q189" s="250"/>
      <c r="R189" s="250"/>
      <c r="S189" s="250"/>
      <c r="T189" s="250"/>
      <c r="U189" s="250"/>
      <c r="V189" s="250"/>
    </row>
    <row r="190" spans="1:22" ht="14.25" customHeight="1" x14ac:dyDescent="0.15">
      <c r="A190" s="250"/>
      <c r="B190" s="250"/>
      <c r="C190" s="250"/>
      <c r="D190" s="250"/>
      <c r="E190" s="250"/>
      <c r="F190" s="250"/>
      <c r="G190" s="250"/>
      <c r="H190" s="250"/>
      <c r="I190" s="250"/>
      <c r="J190" s="250"/>
      <c r="K190" s="250"/>
      <c r="L190" s="250"/>
      <c r="M190" s="250"/>
      <c r="N190" s="250"/>
      <c r="O190" s="250"/>
      <c r="P190" s="250"/>
      <c r="Q190" s="250"/>
      <c r="R190" s="250"/>
      <c r="S190" s="250"/>
      <c r="T190" s="250"/>
      <c r="U190" s="250"/>
      <c r="V190" s="250"/>
    </row>
    <row r="191" spans="1:22" ht="14.25" customHeight="1" x14ac:dyDescent="0.15">
      <c r="A191" s="250"/>
      <c r="B191" s="250"/>
      <c r="C191" s="250"/>
      <c r="D191" s="250"/>
      <c r="E191" s="250"/>
      <c r="F191" s="250"/>
      <c r="G191" s="250"/>
      <c r="H191" s="250"/>
      <c r="I191" s="250"/>
      <c r="J191" s="250"/>
      <c r="K191" s="250"/>
      <c r="L191" s="250"/>
      <c r="M191" s="250"/>
      <c r="N191" s="250"/>
      <c r="O191" s="250"/>
      <c r="P191" s="250"/>
      <c r="Q191" s="250"/>
      <c r="R191" s="250"/>
      <c r="S191" s="250"/>
      <c r="T191" s="250"/>
      <c r="U191" s="250"/>
      <c r="V191" s="250"/>
    </row>
    <row r="192" spans="1:22" ht="14.25" customHeight="1" x14ac:dyDescent="0.15">
      <c r="A192" s="250"/>
      <c r="B192" s="250"/>
      <c r="C192" s="250"/>
      <c r="D192" s="250"/>
      <c r="E192" s="250"/>
      <c r="F192" s="250"/>
      <c r="G192" s="250"/>
      <c r="H192" s="250"/>
      <c r="I192" s="250"/>
      <c r="J192" s="250"/>
      <c r="K192" s="250"/>
      <c r="L192" s="250"/>
      <c r="M192" s="250"/>
      <c r="N192" s="250"/>
      <c r="O192" s="250"/>
      <c r="P192" s="250"/>
      <c r="Q192" s="250"/>
      <c r="R192" s="250"/>
      <c r="S192" s="250"/>
      <c r="T192" s="250"/>
      <c r="U192" s="250"/>
      <c r="V192" s="250"/>
    </row>
    <row r="193" spans="1:22" ht="14.25" customHeight="1" x14ac:dyDescent="0.15">
      <c r="A193" s="250"/>
      <c r="B193" s="250"/>
      <c r="C193" s="250"/>
      <c r="D193" s="250"/>
      <c r="E193" s="250"/>
      <c r="F193" s="250"/>
      <c r="G193" s="250"/>
      <c r="H193" s="250"/>
      <c r="I193" s="250"/>
      <c r="J193" s="250"/>
      <c r="K193" s="250"/>
      <c r="L193" s="250"/>
      <c r="M193" s="250"/>
      <c r="N193" s="250"/>
      <c r="O193" s="250"/>
      <c r="P193" s="250"/>
      <c r="Q193" s="250"/>
      <c r="R193" s="250"/>
      <c r="S193" s="250"/>
      <c r="T193" s="250"/>
      <c r="U193" s="250"/>
      <c r="V193" s="250"/>
    </row>
    <row r="194" spans="1:22" ht="14.25" customHeight="1" x14ac:dyDescent="0.15">
      <c r="A194" s="250"/>
      <c r="B194" s="250"/>
      <c r="C194" s="250"/>
      <c r="D194" s="250"/>
      <c r="E194" s="250"/>
      <c r="F194" s="250"/>
      <c r="G194" s="250"/>
      <c r="H194" s="250"/>
      <c r="I194" s="250"/>
      <c r="J194" s="250"/>
      <c r="K194" s="250"/>
      <c r="L194" s="250"/>
      <c r="M194" s="250"/>
      <c r="N194" s="250"/>
      <c r="O194" s="250"/>
      <c r="P194" s="250"/>
      <c r="Q194" s="250"/>
      <c r="R194" s="250"/>
      <c r="S194" s="250"/>
      <c r="T194" s="250"/>
      <c r="U194" s="250"/>
      <c r="V194" s="250"/>
    </row>
    <row r="195" spans="1:22" ht="14.25" customHeight="1" x14ac:dyDescent="0.15">
      <c r="A195" s="250"/>
      <c r="B195" s="250"/>
      <c r="C195" s="250"/>
      <c r="D195" s="250"/>
      <c r="E195" s="250"/>
      <c r="F195" s="250"/>
      <c r="G195" s="250"/>
      <c r="H195" s="250"/>
      <c r="I195" s="250"/>
      <c r="J195" s="250"/>
      <c r="K195" s="250"/>
      <c r="L195" s="250"/>
      <c r="M195" s="250"/>
      <c r="N195" s="250"/>
      <c r="O195" s="250"/>
      <c r="P195" s="250"/>
      <c r="Q195" s="250"/>
      <c r="R195" s="250"/>
      <c r="S195" s="250"/>
      <c r="T195" s="250"/>
      <c r="U195" s="250"/>
      <c r="V195" s="250"/>
    </row>
    <row r="196" spans="1:22" ht="14.25" customHeight="1" x14ac:dyDescent="0.15">
      <c r="A196" s="250"/>
      <c r="B196" s="250"/>
      <c r="C196" s="250"/>
      <c r="D196" s="250"/>
      <c r="E196" s="250"/>
      <c r="F196" s="250"/>
      <c r="G196" s="250"/>
      <c r="H196" s="250"/>
      <c r="I196" s="250"/>
      <c r="J196" s="250"/>
      <c r="K196" s="250"/>
      <c r="L196" s="250"/>
      <c r="M196" s="250"/>
      <c r="N196" s="250"/>
      <c r="O196" s="250"/>
      <c r="P196" s="250"/>
      <c r="Q196" s="250"/>
      <c r="R196" s="250"/>
      <c r="S196" s="250"/>
      <c r="T196" s="250"/>
      <c r="U196" s="250"/>
      <c r="V196" s="250"/>
    </row>
    <row r="197" spans="1:22" ht="14.25" customHeight="1" x14ac:dyDescent="0.15">
      <c r="A197" s="250"/>
      <c r="B197" s="250"/>
      <c r="C197" s="250"/>
      <c r="D197" s="250"/>
      <c r="E197" s="250"/>
      <c r="F197" s="250"/>
      <c r="G197" s="250"/>
      <c r="H197" s="250"/>
      <c r="I197" s="250"/>
      <c r="J197" s="250"/>
      <c r="K197" s="250"/>
      <c r="L197" s="250"/>
      <c r="M197" s="250"/>
      <c r="N197" s="250"/>
      <c r="O197" s="250"/>
      <c r="P197" s="250"/>
      <c r="Q197" s="250"/>
      <c r="R197" s="250"/>
      <c r="S197" s="250"/>
      <c r="T197" s="250"/>
      <c r="U197" s="250"/>
      <c r="V197" s="250"/>
    </row>
    <row r="198" spans="1:22" ht="14.25" customHeight="1" x14ac:dyDescent="0.15">
      <c r="A198" s="250"/>
      <c r="B198" s="250"/>
      <c r="C198" s="250"/>
      <c r="D198" s="250"/>
      <c r="E198" s="250"/>
      <c r="F198" s="250"/>
      <c r="G198" s="250"/>
      <c r="H198" s="250"/>
      <c r="I198" s="250"/>
      <c r="J198" s="250"/>
      <c r="K198" s="250"/>
      <c r="L198" s="250"/>
      <c r="M198" s="250"/>
      <c r="N198" s="250"/>
      <c r="O198" s="250"/>
      <c r="P198" s="250"/>
      <c r="Q198" s="250"/>
      <c r="R198" s="250"/>
      <c r="S198" s="250"/>
      <c r="T198" s="250"/>
      <c r="U198" s="250"/>
      <c r="V198" s="250"/>
    </row>
    <row r="199" spans="1:22" ht="14.25" customHeight="1" x14ac:dyDescent="0.15">
      <c r="A199" s="250"/>
      <c r="B199" s="250"/>
      <c r="C199" s="250"/>
      <c r="D199" s="250"/>
      <c r="E199" s="250"/>
      <c r="F199" s="250"/>
      <c r="G199" s="250"/>
      <c r="H199" s="250"/>
      <c r="I199" s="250"/>
      <c r="J199" s="250"/>
      <c r="K199" s="250"/>
      <c r="L199" s="250"/>
      <c r="M199" s="250"/>
      <c r="N199" s="250"/>
      <c r="O199" s="250"/>
      <c r="P199" s="250"/>
      <c r="Q199" s="250"/>
      <c r="R199" s="250"/>
      <c r="S199" s="250"/>
      <c r="T199" s="250"/>
      <c r="U199" s="250"/>
      <c r="V199" s="250"/>
    </row>
    <row r="200" spans="1:22" ht="14.25" customHeight="1" x14ac:dyDescent="0.15">
      <c r="A200" s="250"/>
      <c r="B200" s="250"/>
      <c r="C200" s="250"/>
      <c r="D200" s="250"/>
      <c r="E200" s="250"/>
      <c r="F200" s="250"/>
      <c r="G200" s="250"/>
      <c r="H200" s="250"/>
      <c r="I200" s="250"/>
      <c r="J200" s="250"/>
      <c r="K200" s="250"/>
      <c r="L200" s="250"/>
      <c r="M200" s="250"/>
      <c r="N200" s="250"/>
      <c r="O200" s="250"/>
      <c r="P200" s="250"/>
      <c r="Q200" s="250"/>
      <c r="R200" s="250"/>
      <c r="S200" s="250"/>
      <c r="T200" s="250"/>
      <c r="U200" s="250"/>
      <c r="V200" s="250"/>
    </row>
    <row r="201" spans="1:22" ht="14.25" customHeight="1" x14ac:dyDescent="0.15">
      <c r="A201" s="250"/>
      <c r="B201" s="250"/>
      <c r="C201" s="250"/>
      <c r="D201" s="250"/>
      <c r="E201" s="250"/>
      <c r="F201" s="250"/>
      <c r="G201" s="250"/>
      <c r="H201" s="250"/>
      <c r="I201" s="250"/>
      <c r="J201" s="250"/>
      <c r="K201" s="250"/>
      <c r="L201" s="250"/>
      <c r="M201" s="250"/>
      <c r="N201" s="250"/>
      <c r="O201" s="250"/>
      <c r="P201" s="250"/>
      <c r="Q201" s="250"/>
      <c r="R201" s="250"/>
      <c r="S201" s="250"/>
      <c r="T201" s="250"/>
      <c r="U201" s="250"/>
      <c r="V201" s="250"/>
    </row>
    <row r="202" spans="1:22" ht="14.25" customHeight="1" x14ac:dyDescent="0.15">
      <c r="A202" s="250"/>
      <c r="B202" s="250"/>
      <c r="C202" s="250"/>
      <c r="D202" s="250"/>
      <c r="E202" s="250"/>
      <c r="F202" s="250"/>
      <c r="G202" s="250"/>
      <c r="H202" s="250"/>
      <c r="I202" s="250"/>
      <c r="J202" s="250"/>
      <c r="K202" s="250"/>
      <c r="L202" s="250"/>
      <c r="M202" s="250"/>
      <c r="N202" s="250"/>
      <c r="O202" s="250"/>
      <c r="P202" s="250"/>
      <c r="Q202" s="250"/>
      <c r="R202" s="250"/>
      <c r="S202" s="250"/>
      <c r="T202" s="250"/>
      <c r="U202" s="250"/>
      <c r="V202" s="250"/>
    </row>
    <row r="203" spans="1:22" ht="14.25" customHeight="1" x14ac:dyDescent="0.15">
      <c r="A203" s="250"/>
      <c r="B203" s="250"/>
      <c r="C203" s="250"/>
      <c r="D203" s="250"/>
      <c r="E203" s="250"/>
      <c r="F203" s="250"/>
      <c r="G203" s="250"/>
      <c r="H203" s="250"/>
      <c r="I203" s="250"/>
      <c r="J203" s="250"/>
      <c r="K203" s="250"/>
      <c r="L203" s="250"/>
      <c r="M203" s="250"/>
      <c r="N203" s="250"/>
      <c r="O203" s="250"/>
      <c r="P203" s="250"/>
      <c r="Q203" s="250"/>
      <c r="R203" s="250"/>
      <c r="S203" s="250"/>
      <c r="T203" s="250"/>
      <c r="U203" s="250"/>
      <c r="V203" s="250"/>
    </row>
    <row r="204" spans="1:22" ht="14.25" customHeight="1" x14ac:dyDescent="0.15">
      <c r="A204" s="250"/>
      <c r="B204" s="250"/>
      <c r="C204" s="250"/>
      <c r="D204" s="250"/>
      <c r="E204" s="250"/>
      <c r="F204" s="250"/>
      <c r="G204" s="250"/>
      <c r="H204" s="250"/>
      <c r="I204" s="250"/>
      <c r="J204" s="250"/>
      <c r="K204" s="250"/>
      <c r="L204" s="250"/>
      <c r="M204" s="250"/>
      <c r="N204" s="250"/>
      <c r="O204" s="250"/>
      <c r="P204" s="250"/>
      <c r="Q204" s="250"/>
      <c r="R204" s="250"/>
      <c r="S204" s="250"/>
      <c r="T204" s="250"/>
      <c r="U204" s="250"/>
      <c r="V204" s="250"/>
    </row>
    <row r="205" spans="1:22" ht="14.25" customHeight="1" x14ac:dyDescent="0.15">
      <c r="A205" s="250"/>
      <c r="B205" s="250"/>
      <c r="C205" s="250"/>
      <c r="D205" s="250"/>
      <c r="E205" s="250"/>
      <c r="F205" s="250"/>
      <c r="G205" s="250"/>
      <c r="H205" s="250"/>
      <c r="I205" s="250"/>
      <c r="J205" s="250"/>
      <c r="K205" s="250"/>
      <c r="L205" s="250"/>
      <c r="M205" s="250"/>
      <c r="N205" s="250"/>
      <c r="O205" s="250"/>
      <c r="P205" s="250"/>
      <c r="Q205" s="250"/>
      <c r="R205" s="250"/>
      <c r="S205" s="250"/>
      <c r="T205" s="250"/>
      <c r="U205" s="250"/>
      <c r="V205" s="250"/>
    </row>
    <row r="206" spans="1:22" ht="14.25" customHeight="1" x14ac:dyDescent="0.15">
      <c r="A206" s="250"/>
      <c r="B206" s="250"/>
      <c r="C206" s="250"/>
      <c r="D206" s="250"/>
      <c r="E206" s="250"/>
      <c r="F206" s="250"/>
      <c r="G206" s="250"/>
      <c r="H206" s="250"/>
      <c r="I206" s="250"/>
      <c r="J206" s="250"/>
      <c r="K206" s="250"/>
      <c r="L206" s="250"/>
      <c r="M206" s="250"/>
      <c r="N206" s="250"/>
      <c r="O206" s="250"/>
      <c r="P206" s="250"/>
      <c r="Q206" s="250"/>
      <c r="R206" s="250"/>
      <c r="S206" s="250"/>
      <c r="T206" s="250"/>
      <c r="U206" s="250"/>
      <c r="V206" s="250"/>
    </row>
    <row r="207" spans="1:22" ht="14.25" customHeight="1" x14ac:dyDescent="0.15">
      <c r="A207" s="250"/>
      <c r="B207" s="250"/>
      <c r="C207" s="250"/>
      <c r="D207" s="250"/>
      <c r="E207" s="250"/>
      <c r="F207" s="250"/>
      <c r="G207" s="250"/>
      <c r="H207" s="250"/>
      <c r="I207" s="250"/>
      <c r="J207" s="250"/>
      <c r="K207" s="250"/>
      <c r="L207" s="250"/>
      <c r="M207" s="250"/>
      <c r="N207" s="250"/>
      <c r="O207" s="250"/>
      <c r="P207" s="250"/>
      <c r="Q207" s="250"/>
      <c r="R207" s="250"/>
      <c r="S207" s="250"/>
      <c r="T207" s="250"/>
      <c r="U207" s="250"/>
      <c r="V207" s="250"/>
    </row>
    <row r="208" spans="1:22" ht="14.25" customHeight="1" x14ac:dyDescent="0.15">
      <c r="A208" s="250"/>
      <c r="B208" s="250"/>
      <c r="C208" s="250"/>
      <c r="D208" s="250"/>
      <c r="E208" s="250"/>
      <c r="F208" s="250"/>
      <c r="G208" s="250"/>
      <c r="H208" s="250"/>
      <c r="I208" s="250"/>
      <c r="J208" s="250"/>
      <c r="K208" s="250"/>
      <c r="L208" s="250"/>
      <c r="M208" s="250"/>
      <c r="N208" s="250"/>
      <c r="O208" s="250"/>
      <c r="P208" s="250"/>
      <c r="Q208" s="250"/>
      <c r="R208" s="250"/>
      <c r="S208" s="250"/>
      <c r="T208" s="250"/>
      <c r="U208" s="250"/>
      <c r="V208" s="250"/>
    </row>
    <row r="209" spans="1:22" ht="14.25" customHeight="1" x14ac:dyDescent="0.15">
      <c r="A209" s="250"/>
      <c r="B209" s="250"/>
      <c r="C209" s="250"/>
      <c r="D209" s="250"/>
      <c r="E209" s="250"/>
      <c r="F209" s="250"/>
      <c r="G209" s="250"/>
      <c r="H209" s="250"/>
      <c r="I209" s="250"/>
      <c r="J209" s="250"/>
      <c r="K209" s="250"/>
      <c r="L209" s="250"/>
      <c r="M209" s="250"/>
      <c r="N209" s="250"/>
      <c r="O209" s="250"/>
      <c r="P209" s="250"/>
      <c r="Q209" s="250"/>
      <c r="R209" s="250"/>
      <c r="S209" s="250"/>
      <c r="T209" s="250"/>
      <c r="U209" s="250"/>
      <c r="V209" s="250"/>
    </row>
    <row r="210" spans="1:22" ht="14.25" customHeight="1" x14ac:dyDescent="0.15">
      <c r="A210" s="250"/>
      <c r="B210" s="250"/>
      <c r="C210" s="250"/>
      <c r="D210" s="250"/>
      <c r="E210" s="250"/>
      <c r="F210" s="250"/>
      <c r="G210" s="250"/>
      <c r="H210" s="250"/>
      <c r="I210" s="250"/>
      <c r="J210" s="250"/>
      <c r="K210" s="250"/>
      <c r="L210" s="250"/>
      <c r="M210" s="250"/>
      <c r="N210" s="250"/>
      <c r="O210" s="250"/>
      <c r="P210" s="250"/>
      <c r="Q210" s="250"/>
      <c r="R210" s="250"/>
      <c r="S210" s="250"/>
      <c r="T210" s="250"/>
      <c r="U210" s="250"/>
      <c r="V210" s="250"/>
    </row>
    <row r="211" spans="1:22" ht="14.25" customHeight="1" x14ac:dyDescent="0.15">
      <c r="A211" s="250"/>
      <c r="B211" s="250"/>
      <c r="C211" s="250"/>
      <c r="D211" s="250"/>
      <c r="E211" s="250"/>
      <c r="F211" s="250"/>
      <c r="G211" s="250"/>
      <c r="H211" s="250"/>
      <c r="I211" s="250"/>
      <c r="J211" s="250"/>
      <c r="K211" s="250"/>
      <c r="L211" s="250"/>
      <c r="M211" s="250"/>
      <c r="N211" s="250"/>
      <c r="O211" s="250"/>
      <c r="P211" s="250"/>
      <c r="Q211" s="250"/>
      <c r="R211" s="250"/>
      <c r="S211" s="250"/>
      <c r="T211" s="250"/>
      <c r="U211" s="250"/>
      <c r="V211" s="250"/>
    </row>
    <row r="212" spans="1:22" ht="14.25" customHeight="1" x14ac:dyDescent="0.15">
      <c r="A212" s="250"/>
      <c r="B212" s="250"/>
      <c r="C212" s="250"/>
      <c r="D212" s="250"/>
      <c r="E212" s="250"/>
      <c r="F212" s="250"/>
      <c r="G212" s="250"/>
      <c r="H212" s="250"/>
      <c r="I212" s="250"/>
      <c r="J212" s="250"/>
      <c r="K212" s="250"/>
      <c r="L212" s="250"/>
      <c r="M212" s="250"/>
      <c r="N212" s="250"/>
      <c r="O212" s="250"/>
      <c r="P212" s="250"/>
      <c r="Q212" s="250"/>
      <c r="R212" s="250"/>
      <c r="S212" s="250"/>
      <c r="T212" s="250"/>
      <c r="U212" s="250"/>
      <c r="V212" s="250"/>
    </row>
    <row r="213" spans="1:22" ht="14.25" customHeight="1" x14ac:dyDescent="0.15">
      <c r="A213" s="250"/>
      <c r="B213" s="250"/>
      <c r="C213" s="250"/>
      <c r="D213" s="250"/>
      <c r="E213" s="250"/>
      <c r="F213" s="250"/>
      <c r="G213" s="250"/>
      <c r="H213" s="250"/>
      <c r="I213" s="250"/>
      <c r="J213" s="250"/>
      <c r="K213" s="250"/>
      <c r="L213" s="250"/>
      <c r="M213" s="250"/>
      <c r="N213" s="250"/>
      <c r="O213" s="250"/>
      <c r="P213" s="250"/>
      <c r="Q213" s="250"/>
      <c r="R213" s="250"/>
      <c r="S213" s="250"/>
      <c r="T213" s="250"/>
      <c r="U213" s="250"/>
      <c r="V213" s="250"/>
    </row>
    <row r="214" spans="1:22" ht="14.25" customHeight="1" x14ac:dyDescent="0.15">
      <c r="A214" s="250"/>
      <c r="B214" s="250"/>
      <c r="C214" s="250"/>
      <c r="D214" s="250"/>
      <c r="E214" s="250"/>
      <c r="F214" s="250"/>
      <c r="G214" s="250"/>
      <c r="H214" s="250"/>
      <c r="I214" s="250"/>
      <c r="J214" s="250"/>
      <c r="K214" s="250"/>
      <c r="L214" s="250"/>
      <c r="M214" s="250"/>
      <c r="N214" s="250"/>
      <c r="O214" s="250"/>
      <c r="P214" s="250"/>
      <c r="Q214" s="250"/>
      <c r="R214" s="250"/>
      <c r="S214" s="250"/>
      <c r="T214" s="250"/>
      <c r="U214" s="250"/>
      <c r="V214" s="250"/>
    </row>
    <row r="215" spans="1:22" ht="14.25" customHeight="1" x14ac:dyDescent="0.15">
      <c r="A215" s="250"/>
      <c r="B215" s="250"/>
      <c r="C215" s="250"/>
      <c r="D215" s="250"/>
      <c r="E215" s="250"/>
      <c r="F215" s="250"/>
      <c r="G215" s="250"/>
      <c r="H215" s="250"/>
      <c r="I215" s="250"/>
      <c r="J215" s="250"/>
      <c r="K215" s="250"/>
      <c r="L215" s="250"/>
      <c r="M215" s="250"/>
      <c r="N215" s="250"/>
      <c r="O215" s="250"/>
      <c r="P215" s="250"/>
      <c r="Q215" s="250"/>
      <c r="R215" s="250"/>
      <c r="S215" s="250"/>
      <c r="T215" s="250"/>
      <c r="U215" s="250"/>
      <c r="V215" s="250"/>
    </row>
    <row r="216" spans="1:22" ht="14.25" customHeight="1" x14ac:dyDescent="0.15">
      <c r="A216" s="250"/>
      <c r="B216" s="250"/>
      <c r="C216" s="250"/>
      <c r="D216" s="250"/>
      <c r="E216" s="250"/>
      <c r="F216" s="250"/>
      <c r="G216" s="250"/>
      <c r="H216" s="250"/>
      <c r="I216" s="250"/>
      <c r="J216" s="250"/>
      <c r="K216" s="250"/>
      <c r="L216" s="250"/>
      <c r="M216" s="250"/>
      <c r="N216" s="250"/>
      <c r="O216" s="250"/>
      <c r="P216" s="250"/>
      <c r="Q216" s="250"/>
      <c r="R216" s="250"/>
      <c r="S216" s="250"/>
      <c r="T216" s="250"/>
      <c r="U216" s="250"/>
      <c r="V216" s="250"/>
    </row>
    <row r="217" spans="1:22" ht="14.25" customHeight="1" x14ac:dyDescent="0.15">
      <c r="A217" s="250"/>
      <c r="B217" s="250"/>
      <c r="C217" s="250"/>
      <c r="D217" s="250"/>
      <c r="E217" s="250"/>
      <c r="F217" s="250"/>
      <c r="G217" s="250"/>
      <c r="H217" s="250"/>
      <c r="I217" s="250"/>
      <c r="J217" s="250"/>
      <c r="K217" s="250"/>
      <c r="L217" s="250"/>
      <c r="M217" s="250"/>
      <c r="N217" s="250"/>
      <c r="O217" s="250"/>
      <c r="P217" s="250"/>
      <c r="Q217" s="250"/>
      <c r="R217" s="250"/>
      <c r="S217" s="250"/>
      <c r="T217" s="250"/>
      <c r="U217" s="250"/>
      <c r="V217" s="250"/>
    </row>
    <row r="218" spans="1:22" ht="14.25" customHeight="1" x14ac:dyDescent="0.15">
      <c r="A218" s="250"/>
      <c r="B218" s="250"/>
      <c r="C218" s="250"/>
      <c r="D218" s="250"/>
      <c r="E218" s="250"/>
      <c r="F218" s="250"/>
      <c r="G218" s="250"/>
      <c r="H218" s="250"/>
      <c r="I218" s="250"/>
      <c r="J218" s="250"/>
      <c r="K218" s="250"/>
      <c r="L218" s="250"/>
      <c r="M218" s="250"/>
      <c r="N218" s="250"/>
      <c r="O218" s="250"/>
      <c r="P218" s="250"/>
      <c r="Q218" s="250"/>
      <c r="R218" s="250"/>
      <c r="S218" s="250"/>
      <c r="T218" s="250"/>
      <c r="U218" s="250"/>
      <c r="V218" s="250"/>
    </row>
    <row r="219" spans="1:22" ht="14.25" customHeight="1" x14ac:dyDescent="0.15">
      <c r="A219" s="250"/>
      <c r="B219" s="250"/>
      <c r="C219" s="250"/>
      <c r="D219" s="250"/>
      <c r="E219" s="250"/>
      <c r="F219" s="250"/>
      <c r="G219" s="250"/>
      <c r="H219" s="250"/>
      <c r="I219" s="250"/>
      <c r="J219" s="250"/>
      <c r="K219" s="250"/>
      <c r="L219" s="250"/>
      <c r="M219" s="250"/>
      <c r="N219" s="250"/>
      <c r="O219" s="250"/>
      <c r="P219" s="250"/>
      <c r="Q219" s="250"/>
      <c r="R219" s="250"/>
      <c r="S219" s="250"/>
      <c r="T219" s="250"/>
      <c r="U219" s="250"/>
      <c r="V219" s="250"/>
    </row>
    <row r="220" spans="1:22" ht="14.25" customHeight="1" x14ac:dyDescent="0.15">
      <c r="A220" s="250"/>
      <c r="B220" s="250"/>
      <c r="C220" s="250"/>
      <c r="D220" s="250"/>
      <c r="E220" s="250"/>
      <c r="F220" s="250"/>
      <c r="G220" s="250"/>
      <c r="H220" s="250"/>
      <c r="I220" s="250"/>
      <c r="J220" s="250"/>
      <c r="K220" s="250"/>
      <c r="L220" s="250"/>
      <c r="M220" s="250"/>
      <c r="N220" s="250"/>
      <c r="O220" s="250"/>
      <c r="P220" s="250"/>
      <c r="Q220" s="250"/>
      <c r="R220" s="250"/>
      <c r="S220" s="250"/>
      <c r="T220" s="250"/>
      <c r="U220" s="250"/>
      <c r="V220" s="250"/>
    </row>
    <row r="221" spans="1:22" ht="14.25" customHeight="1" x14ac:dyDescent="0.15">
      <c r="A221" s="250"/>
      <c r="B221" s="250"/>
      <c r="C221" s="250"/>
      <c r="D221" s="250"/>
      <c r="E221" s="250"/>
      <c r="F221" s="250"/>
      <c r="G221" s="250"/>
      <c r="H221" s="250"/>
      <c r="I221" s="250"/>
      <c r="J221" s="250"/>
      <c r="K221" s="250"/>
      <c r="L221" s="250"/>
      <c r="M221" s="250"/>
      <c r="N221" s="250"/>
      <c r="O221" s="250"/>
      <c r="P221" s="250"/>
      <c r="Q221" s="250"/>
      <c r="R221" s="250"/>
      <c r="S221" s="250"/>
      <c r="T221" s="250"/>
      <c r="U221" s="250"/>
      <c r="V221" s="250"/>
    </row>
    <row r="222" spans="1:22" ht="14.25" customHeight="1" x14ac:dyDescent="0.15">
      <c r="A222" s="250"/>
      <c r="B222" s="250"/>
      <c r="C222" s="250"/>
      <c r="D222" s="250"/>
      <c r="E222" s="250"/>
      <c r="F222" s="250"/>
      <c r="G222" s="250"/>
      <c r="H222" s="250"/>
      <c r="I222" s="250"/>
      <c r="J222" s="250"/>
      <c r="K222" s="250"/>
      <c r="L222" s="250"/>
      <c r="M222" s="250"/>
      <c r="N222" s="250"/>
      <c r="O222" s="250"/>
      <c r="P222" s="250"/>
      <c r="Q222" s="250"/>
      <c r="R222" s="250"/>
      <c r="S222" s="250"/>
      <c r="T222" s="250"/>
      <c r="U222" s="250"/>
      <c r="V222" s="250"/>
    </row>
    <row r="223" spans="1:22" ht="14.25" customHeight="1" x14ac:dyDescent="0.15">
      <c r="A223" s="250"/>
      <c r="B223" s="250"/>
      <c r="C223" s="250"/>
      <c r="D223" s="250"/>
      <c r="E223" s="250"/>
      <c r="F223" s="250"/>
      <c r="G223" s="250"/>
      <c r="H223" s="250"/>
      <c r="I223" s="250"/>
      <c r="J223" s="250"/>
      <c r="K223" s="250"/>
      <c r="L223" s="250"/>
      <c r="M223" s="250"/>
      <c r="N223" s="250"/>
      <c r="O223" s="250"/>
      <c r="P223" s="250"/>
      <c r="Q223" s="250"/>
      <c r="R223" s="250"/>
      <c r="S223" s="250"/>
      <c r="T223" s="250"/>
      <c r="U223" s="250"/>
      <c r="V223" s="250"/>
    </row>
    <row r="224" spans="1:22" ht="14.25" customHeight="1" x14ac:dyDescent="0.15">
      <c r="A224" s="250"/>
      <c r="B224" s="250"/>
      <c r="C224" s="250"/>
      <c r="D224" s="250"/>
      <c r="E224" s="250"/>
      <c r="F224" s="250"/>
      <c r="G224" s="250"/>
      <c r="H224" s="250"/>
      <c r="I224" s="250"/>
      <c r="J224" s="250"/>
      <c r="K224" s="250"/>
      <c r="L224" s="250"/>
      <c r="M224" s="250"/>
      <c r="N224" s="250"/>
      <c r="O224" s="250"/>
      <c r="P224" s="250"/>
      <c r="Q224" s="250"/>
      <c r="R224" s="250"/>
      <c r="S224" s="250"/>
      <c r="T224" s="250"/>
      <c r="U224" s="250"/>
      <c r="V224" s="250"/>
    </row>
    <row r="225" spans="1:22" ht="14.25" customHeight="1" x14ac:dyDescent="0.15">
      <c r="A225" s="250"/>
      <c r="B225" s="250"/>
      <c r="C225" s="250"/>
      <c r="D225" s="250"/>
      <c r="E225" s="250"/>
      <c r="F225" s="250"/>
      <c r="G225" s="250"/>
      <c r="H225" s="250"/>
      <c r="I225" s="250"/>
      <c r="J225" s="250"/>
      <c r="K225" s="250"/>
      <c r="L225" s="250"/>
      <c r="M225" s="250"/>
      <c r="N225" s="250"/>
      <c r="O225" s="250"/>
      <c r="P225" s="250"/>
      <c r="Q225" s="250"/>
      <c r="R225" s="250"/>
      <c r="S225" s="250"/>
      <c r="T225" s="250"/>
      <c r="U225" s="250"/>
      <c r="V225" s="250"/>
    </row>
    <row r="226" spans="1:22" ht="14.25" customHeight="1" x14ac:dyDescent="0.15">
      <c r="A226" s="250"/>
      <c r="B226" s="250"/>
      <c r="C226" s="250"/>
      <c r="D226" s="250"/>
      <c r="E226" s="250"/>
      <c r="F226" s="250"/>
      <c r="G226" s="250"/>
      <c r="H226" s="250"/>
      <c r="I226" s="250"/>
      <c r="J226" s="250"/>
      <c r="K226" s="250"/>
      <c r="L226" s="250"/>
      <c r="M226" s="250"/>
      <c r="N226" s="250"/>
      <c r="O226" s="250"/>
      <c r="P226" s="250"/>
      <c r="Q226" s="250"/>
      <c r="R226" s="250"/>
      <c r="S226" s="250"/>
      <c r="T226" s="250"/>
      <c r="U226" s="250"/>
      <c r="V226" s="250"/>
    </row>
    <row r="227" spans="1:22" ht="14.25" customHeight="1" x14ac:dyDescent="0.15">
      <c r="A227" s="250"/>
      <c r="B227" s="250"/>
      <c r="C227" s="250"/>
      <c r="D227" s="250"/>
      <c r="E227" s="250"/>
      <c r="F227" s="250"/>
      <c r="G227" s="250"/>
      <c r="H227" s="250"/>
      <c r="I227" s="250"/>
      <c r="J227" s="250"/>
      <c r="K227" s="250"/>
      <c r="L227" s="250"/>
      <c r="M227" s="250"/>
      <c r="N227" s="250"/>
      <c r="O227" s="250"/>
      <c r="P227" s="250"/>
      <c r="Q227" s="250"/>
      <c r="R227" s="250"/>
      <c r="S227" s="250"/>
      <c r="T227" s="250"/>
      <c r="U227" s="250"/>
      <c r="V227" s="250"/>
    </row>
    <row r="228" spans="1:22" ht="14.25" customHeight="1" x14ac:dyDescent="0.15">
      <c r="A228" s="250"/>
      <c r="B228" s="250"/>
      <c r="C228" s="250"/>
      <c r="D228" s="250"/>
      <c r="E228" s="250"/>
      <c r="F228" s="250"/>
      <c r="G228" s="250"/>
      <c r="H228" s="250"/>
      <c r="I228" s="250"/>
      <c r="J228" s="250"/>
      <c r="K228" s="250"/>
      <c r="L228" s="250"/>
      <c r="M228" s="250"/>
      <c r="N228" s="250"/>
      <c r="O228" s="250"/>
      <c r="P228" s="250"/>
      <c r="Q228" s="250"/>
      <c r="R228" s="250"/>
      <c r="S228" s="250"/>
      <c r="T228" s="250"/>
      <c r="U228" s="250"/>
      <c r="V228" s="250"/>
    </row>
    <row r="229" spans="1:22" ht="14.25" customHeight="1" x14ac:dyDescent="0.15">
      <c r="A229" s="250"/>
      <c r="B229" s="250"/>
      <c r="C229" s="250"/>
      <c r="D229" s="250"/>
      <c r="E229" s="250"/>
      <c r="F229" s="250"/>
      <c r="G229" s="250"/>
      <c r="H229" s="250"/>
      <c r="I229" s="250"/>
      <c r="J229" s="250"/>
      <c r="K229" s="250"/>
      <c r="L229" s="250"/>
      <c r="M229" s="250"/>
      <c r="N229" s="250"/>
      <c r="O229" s="250"/>
      <c r="P229" s="250"/>
      <c r="Q229" s="250"/>
      <c r="R229" s="250"/>
      <c r="S229" s="250"/>
      <c r="T229" s="250"/>
      <c r="U229" s="250"/>
      <c r="V229" s="250"/>
    </row>
    <row r="230" spans="1:22" ht="14.25" customHeight="1" x14ac:dyDescent="0.15">
      <c r="A230" s="250"/>
      <c r="B230" s="250"/>
      <c r="C230" s="250"/>
      <c r="D230" s="250"/>
      <c r="E230" s="250"/>
      <c r="F230" s="250"/>
      <c r="G230" s="250"/>
      <c r="H230" s="250"/>
      <c r="I230" s="250"/>
      <c r="J230" s="250"/>
      <c r="K230" s="250"/>
      <c r="L230" s="250"/>
      <c r="M230" s="250"/>
      <c r="N230" s="250"/>
      <c r="O230" s="250"/>
      <c r="P230" s="250"/>
      <c r="Q230" s="250"/>
      <c r="R230" s="250"/>
      <c r="S230" s="250"/>
      <c r="T230" s="250"/>
      <c r="U230" s="250"/>
      <c r="V230" s="250"/>
    </row>
    <row r="231" spans="1:22" ht="14.25" customHeight="1" x14ac:dyDescent="0.15">
      <c r="A231" s="250"/>
      <c r="B231" s="250"/>
      <c r="C231" s="250"/>
      <c r="D231" s="250"/>
      <c r="E231" s="250"/>
      <c r="F231" s="250"/>
      <c r="G231" s="250"/>
      <c r="H231" s="250"/>
      <c r="I231" s="250"/>
      <c r="J231" s="250"/>
      <c r="K231" s="250"/>
      <c r="L231" s="250"/>
      <c r="M231" s="250"/>
      <c r="N231" s="250"/>
      <c r="O231" s="250"/>
      <c r="P231" s="250"/>
      <c r="Q231" s="250"/>
      <c r="R231" s="250"/>
      <c r="S231" s="250"/>
      <c r="T231" s="250"/>
      <c r="U231" s="250"/>
      <c r="V231" s="250"/>
    </row>
    <row r="232" spans="1:22" ht="14.25" customHeight="1" x14ac:dyDescent="0.15">
      <c r="A232" s="250"/>
      <c r="B232" s="250"/>
      <c r="C232" s="250"/>
      <c r="D232" s="250"/>
      <c r="E232" s="250"/>
      <c r="F232" s="250"/>
      <c r="G232" s="250"/>
      <c r="H232" s="250"/>
      <c r="I232" s="250"/>
      <c r="J232" s="250"/>
      <c r="K232" s="250"/>
      <c r="L232" s="250"/>
      <c r="M232" s="250"/>
      <c r="N232" s="250"/>
      <c r="O232" s="250"/>
      <c r="P232" s="250"/>
      <c r="Q232" s="250"/>
      <c r="R232" s="250"/>
      <c r="S232" s="250"/>
      <c r="T232" s="250"/>
      <c r="U232" s="250"/>
      <c r="V232" s="250"/>
    </row>
    <row r="233" spans="1:22" ht="14.25" customHeight="1" x14ac:dyDescent="0.15">
      <c r="A233" s="250"/>
      <c r="B233" s="250"/>
      <c r="C233" s="250"/>
      <c r="D233" s="250"/>
      <c r="E233" s="250"/>
      <c r="F233" s="250"/>
      <c r="G233" s="250"/>
      <c r="H233" s="250"/>
      <c r="I233" s="250"/>
      <c r="J233" s="250"/>
      <c r="K233" s="250"/>
      <c r="L233" s="250"/>
      <c r="M233" s="250"/>
      <c r="N233" s="250"/>
      <c r="O233" s="250"/>
      <c r="P233" s="250"/>
      <c r="Q233" s="250"/>
      <c r="R233" s="250"/>
      <c r="S233" s="250"/>
      <c r="T233" s="250"/>
      <c r="U233" s="250"/>
      <c r="V233" s="250"/>
    </row>
    <row r="234" spans="1:22" ht="14.25" customHeight="1" x14ac:dyDescent="0.15">
      <c r="A234" s="250"/>
      <c r="B234" s="250"/>
      <c r="C234" s="250"/>
      <c r="D234" s="250"/>
      <c r="E234" s="250"/>
      <c r="F234" s="250"/>
      <c r="G234" s="250"/>
      <c r="H234" s="250"/>
      <c r="I234" s="250"/>
      <c r="J234" s="250"/>
      <c r="K234" s="250"/>
      <c r="L234" s="250"/>
      <c r="M234" s="250"/>
      <c r="N234" s="250"/>
      <c r="O234" s="250"/>
      <c r="P234" s="250"/>
      <c r="Q234" s="250"/>
      <c r="R234" s="250"/>
      <c r="S234" s="250"/>
      <c r="T234" s="250"/>
      <c r="U234" s="250"/>
      <c r="V234" s="250"/>
    </row>
    <row r="235" spans="1:22" ht="14.25" customHeight="1" x14ac:dyDescent="0.15">
      <c r="A235" s="250"/>
      <c r="B235" s="250"/>
      <c r="C235" s="250"/>
      <c r="D235" s="250"/>
      <c r="E235" s="250"/>
      <c r="F235" s="250"/>
      <c r="G235" s="250"/>
      <c r="H235" s="250"/>
      <c r="I235" s="250"/>
      <c r="J235" s="250"/>
      <c r="K235" s="250"/>
      <c r="L235" s="250"/>
      <c r="M235" s="250"/>
      <c r="N235" s="250"/>
      <c r="O235" s="250"/>
      <c r="P235" s="250"/>
      <c r="Q235" s="250"/>
      <c r="R235" s="250"/>
      <c r="S235" s="250"/>
      <c r="T235" s="250"/>
      <c r="U235" s="250"/>
      <c r="V235" s="250"/>
    </row>
    <row r="236" spans="1:22" ht="14.25" customHeight="1" x14ac:dyDescent="0.15">
      <c r="A236" s="250"/>
      <c r="B236" s="250"/>
      <c r="C236" s="250"/>
      <c r="D236" s="250"/>
      <c r="E236" s="250"/>
      <c r="F236" s="250"/>
      <c r="G236" s="250"/>
      <c r="H236" s="250"/>
      <c r="I236" s="250"/>
      <c r="J236" s="250"/>
      <c r="K236" s="250"/>
      <c r="L236" s="250"/>
      <c r="M236" s="250"/>
      <c r="N236" s="250"/>
      <c r="O236" s="250"/>
      <c r="P236" s="250"/>
      <c r="Q236" s="250"/>
      <c r="R236" s="250"/>
      <c r="S236" s="250"/>
      <c r="T236" s="250"/>
      <c r="U236" s="250"/>
      <c r="V236" s="250"/>
    </row>
    <row r="237" spans="1:22" ht="14.25" customHeight="1" x14ac:dyDescent="0.15">
      <c r="A237" s="250"/>
      <c r="B237" s="250"/>
      <c r="C237" s="250"/>
      <c r="D237" s="250"/>
      <c r="E237" s="250"/>
      <c r="F237" s="250"/>
      <c r="G237" s="250"/>
      <c r="H237" s="250"/>
      <c r="I237" s="250"/>
      <c r="J237" s="250"/>
      <c r="K237" s="250"/>
      <c r="L237" s="250"/>
      <c r="M237" s="250"/>
      <c r="N237" s="250"/>
      <c r="O237" s="250"/>
      <c r="P237" s="250"/>
      <c r="Q237" s="250"/>
      <c r="R237" s="250"/>
      <c r="S237" s="250"/>
      <c r="T237" s="250"/>
      <c r="U237" s="250"/>
      <c r="V237" s="250"/>
    </row>
    <row r="238" spans="1:22" ht="14.25" customHeight="1" x14ac:dyDescent="0.15">
      <c r="A238" s="250"/>
      <c r="B238" s="250"/>
      <c r="C238" s="250"/>
      <c r="D238" s="250"/>
      <c r="E238" s="250"/>
      <c r="F238" s="250"/>
      <c r="G238" s="250"/>
      <c r="H238" s="250"/>
      <c r="I238" s="250"/>
      <c r="J238" s="250"/>
      <c r="K238" s="250"/>
      <c r="L238" s="250"/>
      <c r="M238" s="250"/>
      <c r="N238" s="250"/>
      <c r="O238" s="250"/>
      <c r="P238" s="250"/>
      <c r="Q238" s="250"/>
      <c r="R238" s="250"/>
      <c r="S238" s="250"/>
      <c r="T238" s="250"/>
      <c r="U238" s="250"/>
      <c r="V238" s="250"/>
    </row>
    <row r="239" spans="1:22" ht="14.25" customHeight="1" x14ac:dyDescent="0.15">
      <c r="A239" s="250"/>
      <c r="B239" s="250"/>
      <c r="C239" s="250"/>
      <c r="D239" s="250"/>
      <c r="E239" s="250"/>
      <c r="F239" s="250"/>
      <c r="G239" s="250"/>
      <c r="H239" s="250"/>
      <c r="I239" s="250"/>
      <c r="J239" s="250"/>
      <c r="K239" s="250"/>
      <c r="L239" s="250"/>
      <c r="M239" s="250"/>
      <c r="N239" s="250"/>
      <c r="O239" s="250"/>
      <c r="P239" s="250"/>
      <c r="Q239" s="250"/>
      <c r="R239" s="250"/>
      <c r="S239" s="250"/>
      <c r="T239" s="250"/>
      <c r="U239" s="250"/>
      <c r="V239" s="250"/>
    </row>
    <row r="240" spans="1:22" ht="14.25" customHeight="1" x14ac:dyDescent="0.15">
      <c r="A240" s="250"/>
      <c r="B240" s="250"/>
      <c r="C240" s="250"/>
      <c r="D240" s="250"/>
      <c r="E240" s="250"/>
      <c r="F240" s="250"/>
      <c r="G240" s="250"/>
      <c r="H240" s="250"/>
      <c r="I240" s="250"/>
      <c r="J240" s="250"/>
      <c r="K240" s="250"/>
      <c r="L240" s="250"/>
      <c r="M240" s="250"/>
      <c r="N240" s="250"/>
      <c r="O240" s="250"/>
      <c r="P240" s="250"/>
      <c r="Q240" s="250"/>
      <c r="R240" s="250"/>
      <c r="S240" s="250"/>
      <c r="T240" s="250"/>
      <c r="U240" s="250"/>
      <c r="V240" s="250"/>
    </row>
    <row r="241" spans="1:22" ht="14.25" customHeight="1" x14ac:dyDescent="0.15">
      <c r="A241" s="250"/>
      <c r="B241" s="250"/>
      <c r="C241" s="250"/>
      <c r="D241" s="250"/>
      <c r="E241" s="250"/>
      <c r="F241" s="250"/>
      <c r="G241" s="250"/>
      <c r="H241" s="250"/>
      <c r="I241" s="250"/>
      <c r="J241" s="250"/>
      <c r="K241" s="250"/>
      <c r="L241" s="250"/>
      <c r="M241" s="250"/>
      <c r="N241" s="250"/>
      <c r="O241" s="250"/>
      <c r="P241" s="250"/>
      <c r="Q241" s="250"/>
      <c r="R241" s="250"/>
      <c r="S241" s="250"/>
      <c r="T241" s="250"/>
      <c r="U241" s="250"/>
      <c r="V241" s="250"/>
    </row>
    <row r="242" spans="1:22" ht="14.25" customHeight="1" x14ac:dyDescent="0.15">
      <c r="A242" s="250"/>
      <c r="B242" s="250"/>
      <c r="C242" s="250"/>
      <c r="D242" s="250"/>
      <c r="E242" s="250"/>
      <c r="F242" s="250"/>
      <c r="G242" s="250"/>
      <c r="H242" s="250"/>
      <c r="I242" s="250"/>
      <c r="J242" s="250"/>
      <c r="K242" s="250"/>
      <c r="L242" s="250"/>
      <c r="M242" s="250"/>
      <c r="N242" s="250"/>
      <c r="O242" s="250"/>
      <c r="P242" s="250"/>
      <c r="Q242" s="250"/>
      <c r="R242" s="250"/>
      <c r="S242" s="250"/>
      <c r="T242" s="250"/>
      <c r="U242" s="250"/>
      <c r="V242" s="250"/>
    </row>
    <row r="243" spans="1:22" ht="14.25" customHeight="1" x14ac:dyDescent="0.15">
      <c r="A243" s="250"/>
      <c r="B243" s="250"/>
      <c r="C243" s="250"/>
      <c r="D243" s="250"/>
      <c r="E243" s="250"/>
      <c r="F243" s="250"/>
      <c r="G243" s="250"/>
      <c r="H243" s="250"/>
      <c r="I243" s="250"/>
      <c r="J243" s="250"/>
      <c r="K243" s="250"/>
      <c r="L243" s="250"/>
      <c r="M243" s="250"/>
      <c r="N243" s="250"/>
      <c r="O243" s="250"/>
      <c r="P243" s="250"/>
      <c r="Q243" s="250"/>
      <c r="R243" s="250"/>
      <c r="S243" s="250"/>
      <c r="T243" s="250"/>
      <c r="U243" s="250"/>
      <c r="V243" s="250"/>
    </row>
    <row r="244" spans="1:22" ht="14.25" customHeight="1" x14ac:dyDescent="0.15">
      <c r="A244" s="250"/>
      <c r="B244" s="250"/>
      <c r="C244" s="250"/>
      <c r="D244" s="250"/>
      <c r="E244" s="250"/>
      <c r="F244" s="250"/>
      <c r="G244" s="250"/>
      <c r="H244" s="250"/>
      <c r="I244" s="250"/>
      <c r="J244" s="250"/>
      <c r="K244" s="250"/>
      <c r="L244" s="250"/>
      <c r="M244" s="250"/>
      <c r="N244" s="250"/>
      <c r="O244" s="250"/>
      <c r="P244" s="250"/>
      <c r="Q244" s="250"/>
      <c r="R244" s="250"/>
      <c r="S244" s="250"/>
      <c r="T244" s="250"/>
      <c r="U244" s="250"/>
      <c r="V244" s="250"/>
    </row>
    <row r="245" spans="1:22" ht="14.25" customHeight="1" x14ac:dyDescent="0.15">
      <c r="A245" s="250"/>
      <c r="B245" s="250"/>
      <c r="C245" s="250"/>
      <c r="D245" s="250"/>
      <c r="E245" s="250"/>
      <c r="F245" s="250"/>
      <c r="G245" s="250"/>
      <c r="H245" s="250"/>
      <c r="I245" s="250"/>
      <c r="J245" s="250"/>
      <c r="K245" s="250"/>
      <c r="L245" s="250"/>
      <c r="M245" s="250"/>
      <c r="N245" s="250"/>
      <c r="O245" s="250"/>
      <c r="P245" s="250"/>
      <c r="Q245" s="250"/>
      <c r="R245" s="250"/>
      <c r="S245" s="250"/>
      <c r="T245" s="250"/>
      <c r="U245" s="250"/>
      <c r="V245" s="250"/>
    </row>
    <row r="246" spans="1:22" ht="14.25" customHeight="1" x14ac:dyDescent="0.15">
      <c r="A246" s="250"/>
      <c r="B246" s="250"/>
      <c r="C246" s="250"/>
      <c r="D246" s="250"/>
      <c r="E246" s="250"/>
      <c r="F246" s="250"/>
      <c r="G246" s="250"/>
      <c r="H246" s="250"/>
      <c r="I246" s="250"/>
      <c r="J246" s="250"/>
      <c r="K246" s="250"/>
      <c r="L246" s="250"/>
      <c r="M246" s="250"/>
      <c r="N246" s="250"/>
      <c r="O246" s="250"/>
      <c r="P246" s="250"/>
      <c r="Q246" s="250"/>
      <c r="R246" s="250"/>
      <c r="S246" s="250"/>
      <c r="T246" s="250"/>
      <c r="U246" s="250"/>
      <c r="V246" s="250"/>
    </row>
    <row r="247" spans="1:22" ht="14.25" customHeight="1" x14ac:dyDescent="0.15">
      <c r="A247" s="250"/>
      <c r="B247" s="250"/>
      <c r="C247" s="250"/>
      <c r="D247" s="250"/>
      <c r="E247" s="250"/>
      <c r="F247" s="250"/>
      <c r="G247" s="250"/>
      <c r="H247" s="250"/>
      <c r="I247" s="250"/>
      <c r="J247" s="250"/>
      <c r="K247" s="250"/>
      <c r="L247" s="250"/>
      <c r="M247" s="250"/>
      <c r="N247" s="250"/>
      <c r="O247" s="250"/>
      <c r="P247" s="250"/>
      <c r="Q247" s="250"/>
      <c r="R247" s="250"/>
      <c r="S247" s="250"/>
      <c r="T247" s="250"/>
      <c r="U247" s="250"/>
      <c r="V247" s="250"/>
    </row>
    <row r="248" spans="1:22" ht="14.25" customHeight="1" x14ac:dyDescent="0.15">
      <c r="A248" s="250"/>
      <c r="B248" s="250"/>
      <c r="C248" s="250"/>
      <c r="D248" s="250"/>
      <c r="E248" s="250"/>
      <c r="F248" s="250"/>
      <c r="G248" s="250"/>
      <c r="H248" s="250"/>
      <c r="I248" s="250"/>
      <c r="J248" s="250"/>
      <c r="K248" s="250"/>
      <c r="L248" s="250"/>
      <c r="M248" s="250"/>
      <c r="N248" s="250"/>
      <c r="O248" s="250"/>
      <c r="P248" s="250"/>
      <c r="Q248" s="250"/>
      <c r="R248" s="250"/>
      <c r="S248" s="250"/>
      <c r="T248" s="250"/>
      <c r="U248" s="250"/>
      <c r="V248" s="250"/>
    </row>
    <row r="249" spans="1:22" ht="14.25" customHeight="1" x14ac:dyDescent="0.15">
      <c r="A249" s="250"/>
      <c r="B249" s="250"/>
      <c r="C249" s="250"/>
      <c r="D249" s="250"/>
      <c r="E249" s="250"/>
      <c r="F249" s="250"/>
      <c r="G249" s="250"/>
      <c r="H249" s="250"/>
      <c r="I249" s="250"/>
      <c r="J249" s="250"/>
      <c r="K249" s="250"/>
      <c r="L249" s="250"/>
      <c r="M249" s="250"/>
      <c r="N249" s="250"/>
      <c r="O249" s="250"/>
      <c r="P249" s="250"/>
      <c r="Q249" s="250"/>
      <c r="R249" s="250"/>
      <c r="S249" s="250"/>
      <c r="T249" s="250"/>
      <c r="U249" s="250"/>
      <c r="V249" s="250"/>
    </row>
    <row r="250" spans="1:22" ht="14.25" customHeight="1" x14ac:dyDescent="0.15">
      <c r="A250" s="250"/>
      <c r="B250" s="250"/>
      <c r="C250" s="250"/>
      <c r="D250" s="250"/>
      <c r="E250" s="250"/>
      <c r="F250" s="250"/>
      <c r="G250" s="250"/>
      <c r="H250" s="250"/>
      <c r="I250" s="250"/>
      <c r="J250" s="250"/>
      <c r="K250" s="250"/>
      <c r="L250" s="250"/>
      <c r="M250" s="250"/>
      <c r="N250" s="250"/>
      <c r="O250" s="250"/>
      <c r="P250" s="250"/>
      <c r="Q250" s="250"/>
      <c r="R250" s="250"/>
      <c r="S250" s="250"/>
      <c r="T250" s="250"/>
      <c r="U250" s="250"/>
      <c r="V250" s="250"/>
    </row>
    <row r="251" spans="1:22" ht="14.25" customHeight="1" x14ac:dyDescent="0.15">
      <c r="A251" s="250"/>
      <c r="B251" s="250"/>
      <c r="C251" s="250"/>
      <c r="D251" s="250"/>
      <c r="E251" s="250"/>
      <c r="F251" s="250"/>
      <c r="G251" s="250"/>
      <c r="H251" s="250"/>
      <c r="I251" s="250"/>
      <c r="J251" s="250"/>
      <c r="K251" s="250"/>
      <c r="L251" s="250"/>
      <c r="M251" s="250"/>
      <c r="N251" s="250"/>
      <c r="O251" s="250"/>
      <c r="P251" s="250"/>
      <c r="Q251" s="250"/>
      <c r="R251" s="250"/>
      <c r="S251" s="250"/>
      <c r="T251" s="250"/>
      <c r="U251" s="250"/>
      <c r="V251" s="250"/>
    </row>
    <row r="252" spans="1:22" ht="14.25" customHeight="1" x14ac:dyDescent="0.15">
      <c r="A252" s="250"/>
      <c r="B252" s="250"/>
      <c r="C252" s="250"/>
      <c r="D252" s="250"/>
      <c r="E252" s="250"/>
      <c r="F252" s="250"/>
      <c r="G252" s="250"/>
      <c r="H252" s="250"/>
      <c r="I252" s="250"/>
      <c r="J252" s="250"/>
      <c r="K252" s="250"/>
      <c r="L252" s="250"/>
      <c r="M252" s="250"/>
      <c r="N252" s="250"/>
      <c r="O252" s="250"/>
      <c r="P252" s="250"/>
      <c r="Q252" s="250"/>
      <c r="R252" s="250"/>
      <c r="S252" s="250"/>
      <c r="T252" s="250"/>
      <c r="U252" s="250"/>
      <c r="V252" s="250"/>
    </row>
    <row r="253" spans="1:22" ht="14.25" customHeight="1" x14ac:dyDescent="0.15">
      <c r="A253" s="250"/>
      <c r="B253" s="250"/>
      <c r="C253" s="250"/>
      <c r="D253" s="250"/>
      <c r="E253" s="250"/>
      <c r="F253" s="250"/>
      <c r="G253" s="250"/>
      <c r="H253" s="250"/>
      <c r="I253" s="250"/>
      <c r="J253" s="250"/>
      <c r="K253" s="250"/>
      <c r="L253" s="250"/>
      <c r="M253" s="250"/>
      <c r="N253" s="250"/>
      <c r="O253" s="250"/>
      <c r="P253" s="250"/>
      <c r="Q253" s="250"/>
      <c r="R253" s="250"/>
      <c r="S253" s="250"/>
      <c r="T253" s="250"/>
      <c r="U253" s="250"/>
      <c r="V253" s="250"/>
    </row>
    <row r="254" spans="1:22" ht="14.25" customHeight="1" x14ac:dyDescent="0.15">
      <c r="A254" s="250"/>
      <c r="B254" s="250"/>
      <c r="C254" s="250"/>
      <c r="D254" s="250"/>
      <c r="E254" s="250"/>
      <c r="F254" s="250"/>
      <c r="G254" s="250"/>
      <c r="H254" s="250"/>
      <c r="I254" s="250"/>
      <c r="J254" s="250"/>
      <c r="K254" s="250"/>
      <c r="L254" s="250"/>
      <c r="M254" s="250"/>
      <c r="N254" s="250"/>
      <c r="O254" s="250"/>
      <c r="P254" s="250"/>
      <c r="Q254" s="250"/>
      <c r="R254" s="250"/>
      <c r="S254" s="250"/>
      <c r="T254" s="250"/>
      <c r="U254" s="250"/>
      <c r="V254" s="250"/>
    </row>
    <row r="255" spans="1:22" ht="14.25" customHeight="1" x14ac:dyDescent="0.15">
      <c r="A255" s="250"/>
      <c r="B255" s="250"/>
      <c r="C255" s="250"/>
      <c r="D255" s="250"/>
      <c r="E255" s="250"/>
      <c r="F255" s="250"/>
      <c r="G255" s="250"/>
      <c r="H255" s="250"/>
      <c r="I255" s="250"/>
      <c r="J255" s="250"/>
      <c r="K255" s="250"/>
      <c r="L255" s="250"/>
      <c r="M255" s="250"/>
      <c r="N255" s="250"/>
      <c r="O255" s="250"/>
      <c r="P255" s="250"/>
      <c r="Q255" s="250"/>
      <c r="R255" s="250"/>
      <c r="S255" s="250"/>
      <c r="T255" s="250"/>
      <c r="U255" s="250"/>
      <c r="V255" s="250"/>
    </row>
    <row r="256" spans="1:22" ht="14.25" customHeight="1" x14ac:dyDescent="0.15">
      <c r="A256" s="250"/>
      <c r="B256" s="250"/>
      <c r="C256" s="250"/>
      <c r="D256" s="250"/>
      <c r="E256" s="250"/>
      <c r="F256" s="250"/>
      <c r="G256" s="250"/>
      <c r="H256" s="250"/>
      <c r="I256" s="250"/>
      <c r="J256" s="250"/>
      <c r="K256" s="250"/>
      <c r="L256" s="250"/>
      <c r="M256" s="250"/>
      <c r="N256" s="250"/>
      <c r="O256" s="250"/>
      <c r="P256" s="250"/>
      <c r="Q256" s="250"/>
      <c r="R256" s="250"/>
      <c r="S256" s="250"/>
      <c r="T256" s="250"/>
      <c r="U256" s="250"/>
      <c r="V256" s="250"/>
    </row>
    <row r="257" spans="1:22" ht="14.25" customHeight="1" x14ac:dyDescent="0.15">
      <c r="A257" s="250"/>
      <c r="B257" s="250"/>
      <c r="C257" s="250"/>
      <c r="D257" s="250"/>
      <c r="E257" s="250"/>
      <c r="F257" s="250"/>
      <c r="G257" s="250"/>
      <c r="H257" s="250"/>
      <c r="I257" s="250"/>
      <c r="J257" s="250"/>
      <c r="K257" s="250"/>
      <c r="L257" s="250"/>
      <c r="M257" s="250"/>
      <c r="N257" s="250"/>
      <c r="O257" s="250"/>
      <c r="P257" s="250"/>
      <c r="Q257" s="250"/>
      <c r="R257" s="250"/>
      <c r="S257" s="250"/>
      <c r="T257" s="250"/>
      <c r="U257" s="250"/>
      <c r="V257" s="250"/>
    </row>
    <row r="258" spans="1:22" ht="14.25" customHeight="1" x14ac:dyDescent="0.15">
      <c r="A258" s="250"/>
      <c r="B258" s="250"/>
      <c r="C258" s="250"/>
      <c r="D258" s="250"/>
      <c r="E258" s="250"/>
      <c r="F258" s="250"/>
      <c r="G258" s="250"/>
      <c r="H258" s="250"/>
      <c r="I258" s="250"/>
      <c r="J258" s="250"/>
      <c r="K258" s="250"/>
      <c r="L258" s="250"/>
      <c r="M258" s="250"/>
      <c r="N258" s="250"/>
      <c r="O258" s="250"/>
      <c r="P258" s="250"/>
      <c r="Q258" s="250"/>
      <c r="R258" s="250"/>
      <c r="S258" s="250"/>
      <c r="T258" s="250"/>
      <c r="U258" s="250"/>
      <c r="V258" s="250"/>
    </row>
    <row r="259" spans="1:22" ht="14.25" customHeight="1" x14ac:dyDescent="0.15">
      <c r="A259" s="250"/>
      <c r="B259" s="250"/>
      <c r="C259" s="250"/>
      <c r="D259" s="250"/>
      <c r="E259" s="250"/>
      <c r="F259" s="250"/>
      <c r="G259" s="250"/>
      <c r="H259" s="250"/>
      <c r="I259" s="250"/>
      <c r="J259" s="250"/>
      <c r="K259" s="250"/>
      <c r="L259" s="250"/>
      <c r="M259" s="250"/>
      <c r="N259" s="250"/>
      <c r="O259" s="250"/>
      <c r="P259" s="250"/>
      <c r="Q259" s="250"/>
      <c r="R259" s="250"/>
      <c r="S259" s="250"/>
      <c r="T259" s="250"/>
      <c r="U259" s="250"/>
      <c r="V259" s="250"/>
    </row>
    <row r="260" spans="1:22" ht="14.25" customHeight="1" x14ac:dyDescent="0.15">
      <c r="A260" s="250"/>
      <c r="B260" s="250"/>
      <c r="C260" s="250"/>
      <c r="D260" s="250"/>
      <c r="E260" s="250"/>
      <c r="F260" s="250"/>
      <c r="G260" s="250"/>
      <c r="H260" s="250"/>
      <c r="I260" s="250"/>
      <c r="J260" s="250"/>
      <c r="K260" s="250"/>
      <c r="L260" s="250"/>
      <c r="M260" s="250"/>
      <c r="N260" s="250"/>
      <c r="O260" s="250"/>
      <c r="P260" s="250"/>
      <c r="Q260" s="250"/>
      <c r="R260" s="250"/>
      <c r="S260" s="250"/>
      <c r="T260" s="250"/>
      <c r="U260" s="250"/>
      <c r="V260" s="250"/>
    </row>
    <row r="261" spans="1:22" ht="14.25" customHeight="1" x14ac:dyDescent="0.15">
      <c r="A261" s="250"/>
      <c r="B261" s="250"/>
      <c r="C261" s="250"/>
      <c r="D261" s="250"/>
      <c r="E261" s="250"/>
      <c r="F261" s="250"/>
      <c r="G261" s="250"/>
      <c r="H261" s="250"/>
      <c r="I261" s="250"/>
      <c r="J261" s="250"/>
      <c r="K261" s="250"/>
      <c r="L261" s="250"/>
      <c r="M261" s="250"/>
      <c r="N261" s="250"/>
      <c r="O261" s="250"/>
      <c r="P261" s="250"/>
      <c r="Q261" s="250"/>
      <c r="R261" s="250"/>
      <c r="S261" s="250"/>
      <c r="T261" s="250"/>
      <c r="U261" s="250"/>
      <c r="V261" s="250"/>
    </row>
    <row r="262" spans="1:22" ht="14.25" customHeight="1" x14ac:dyDescent="0.15">
      <c r="A262" s="250"/>
      <c r="B262" s="250"/>
      <c r="C262" s="250"/>
      <c r="D262" s="250"/>
      <c r="E262" s="250"/>
      <c r="F262" s="250"/>
      <c r="G262" s="250"/>
      <c r="H262" s="250"/>
      <c r="I262" s="250"/>
      <c r="J262" s="250"/>
      <c r="K262" s="250"/>
      <c r="L262" s="250"/>
      <c r="M262" s="250"/>
      <c r="N262" s="250"/>
      <c r="O262" s="250"/>
      <c r="P262" s="250"/>
      <c r="Q262" s="250"/>
      <c r="R262" s="250"/>
      <c r="S262" s="250"/>
      <c r="T262" s="250"/>
      <c r="U262" s="250"/>
      <c r="V262" s="250"/>
    </row>
    <row r="263" spans="1:22" ht="14.25" customHeight="1" x14ac:dyDescent="0.15">
      <c r="A263" s="250"/>
      <c r="B263" s="250"/>
      <c r="C263" s="250"/>
      <c r="D263" s="250"/>
      <c r="E263" s="250"/>
      <c r="F263" s="250"/>
      <c r="G263" s="250"/>
      <c r="H263" s="250"/>
      <c r="I263" s="250"/>
      <c r="J263" s="250"/>
      <c r="K263" s="250"/>
      <c r="L263" s="250"/>
      <c r="M263" s="250"/>
      <c r="N263" s="250"/>
      <c r="O263" s="250"/>
      <c r="P263" s="250"/>
      <c r="Q263" s="250"/>
      <c r="R263" s="250"/>
      <c r="S263" s="250"/>
      <c r="T263" s="250"/>
      <c r="U263" s="250"/>
      <c r="V263" s="250"/>
    </row>
    <row r="264" spans="1:22" ht="14.25" customHeight="1" x14ac:dyDescent="0.15">
      <c r="A264" s="250"/>
      <c r="B264" s="250"/>
      <c r="C264" s="250"/>
      <c r="D264" s="250"/>
      <c r="E264" s="250"/>
      <c r="F264" s="250"/>
      <c r="G264" s="250"/>
      <c r="H264" s="250"/>
      <c r="I264" s="250"/>
      <c r="J264" s="250"/>
      <c r="K264" s="250"/>
      <c r="L264" s="250"/>
      <c r="M264" s="250"/>
      <c r="N264" s="250"/>
      <c r="O264" s="250"/>
      <c r="P264" s="250"/>
      <c r="Q264" s="250"/>
      <c r="R264" s="250"/>
      <c r="S264" s="250"/>
      <c r="T264" s="250"/>
      <c r="U264" s="250"/>
      <c r="V264" s="250"/>
    </row>
    <row r="265" spans="1:22" ht="14.25" customHeight="1" x14ac:dyDescent="0.15">
      <c r="A265" s="250"/>
      <c r="B265" s="250"/>
      <c r="C265" s="250"/>
      <c r="D265" s="250"/>
      <c r="E265" s="250"/>
      <c r="F265" s="250"/>
      <c r="G265" s="250"/>
      <c r="H265" s="250"/>
      <c r="I265" s="250"/>
      <c r="J265" s="250"/>
      <c r="K265" s="250"/>
      <c r="L265" s="250"/>
      <c r="M265" s="250"/>
      <c r="N265" s="250"/>
      <c r="O265" s="250"/>
      <c r="P265" s="250"/>
      <c r="Q265" s="250"/>
      <c r="R265" s="250"/>
      <c r="S265" s="250"/>
      <c r="T265" s="250"/>
      <c r="U265" s="250"/>
      <c r="V265" s="250"/>
    </row>
    <row r="266" spans="1:22" ht="14.25" customHeight="1" x14ac:dyDescent="0.15">
      <c r="A266" s="250"/>
      <c r="B266" s="250"/>
      <c r="C266" s="250"/>
      <c r="D266" s="250"/>
      <c r="E266" s="250"/>
      <c r="F266" s="250"/>
      <c r="G266" s="250"/>
      <c r="H266" s="250"/>
      <c r="I266" s="250"/>
      <c r="J266" s="250"/>
      <c r="K266" s="250"/>
      <c r="L266" s="250"/>
      <c r="M266" s="250"/>
      <c r="N266" s="250"/>
      <c r="O266" s="250"/>
      <c r="P266" s="250"/>
      <c r="Q266" s="250"/>
      <c r="R266" s="250"/>
      <c r="S266" s="250"/>
      <c r="T266" s="250"/>
      <c r="U266" s="250"/>
      <c r="V266" s="250"/>
    </row>
    <row r="267" spans="1:22" ht="14.25" customHeight="1" x14ac:dyDescent="0.15">
      <c r="A267" s="250"/>
      <c r="B267" s="250"/>
      <c r="C267" s="250"/>
      <c r="D267" s="250"/>
      <c r="E267" s="250"/>
      <c r="F267" s="250"/>
      <c r="G267" s="250"/>
      <c r="H267" s="250"/>
      <c r="I267" s="250"/>
      <c r="J267" s="250"/>
      <c r="K267" s="250"/>
      <c r="L267" s="250"/>
      <c r="M267" s="250"/>
      <c r="N267" s="250"/>
      <c r="O267" s="250"/>
      <c r="P267" s="250"/>
      <c r="Q267" s="250"/>
      <c r="R267" s="250"/>
      <c r="S267" s="250"/>
      <c r="T267" s="250"/>
      <c r="U267" s="250"/>
      <c r="V267" s="250"/>
    </row>
    <row r="268" spans="1:22" ht="14.25" customHeight="1" x14ac:dyDescent="0.15">
      <c r="A268" s="250"/>
      <c r="B268" s="250"/>
      <c r="C268" s="250"/>
      <c r="D268" s="250"/>
      <c r="E268" s="250"/>
      <c r="F268" s="250"/>
      <c r="G268" s="250"/>
      <c r="H268" s="250"/>
      <c r="I268" s="250"/>
      <c r="J268" s="250"/>
      <c r="K268" s="250"/>
      <c r="L268" s="250"/>
      <c r="M268" s="250"/>
      <c r="N268" s="250"/>
      <c r="O268" s="250"/>
      <c r="P268" s="250"/>
      <c r="Q268" s="250"/>
      <c r="R268" s="250"/>
      <c r="S268" s="250"/>
      <c r="T268" s="250"/>
      <c r="U268" s="250"/>
      <c r="V268" s="250"/>
    </row>
    <row r="269" spans="1:22" ht="14.25" customHeight="1" x14ac:dyDescent="0.15">
      <c r="A269" s="250"/>
      <c r="B269" s="250"/>
      <c r="C269" s="250"/>
      <c r="D269" s="250"/>
      <c r="E269" s="250"/>
      <c r="F269" s="250"/>
      <c r="G269" s="250"/>
      <c r="H269" s="250"/>
      <c r="I269" s="250"/>
      <c r="J269" s="250"/>
      <c r="K269" s="250"/>
      <c r="L269" s="250"/>
      <c r="M269" s="250"/>
      <c r="N269" s="250"/>
      <c r="O269" s="250"/>
      <c r="P269" s="250"/>
      <c r="Q269" s="250"/>
      <c r="R269" s="250"/>
      <c r="S269" s="250"/>
      <c r="T269" s="250"/>
      <c r="U269" s="250"/>
      <c r="V269" s="250"/>
    </row>
    <row r="270" spans="1:22" ht="14.25" customHeight="1" x14ac:dyDescent="0.15">
      <c r="A270" s="250"/>
      <c r="B270" s="250"/>
      <c r="C270" s="250"/>
      <c r="D270" s="250"/>
      <c r="E270" s="250"/>
      <c r="F270" s="250"/>
      <c r="G270" s="250"/>
      <c r="H270" s="250"/>
      <c r="I270" s="250"/>
      <c r="J270" s="250"/>
      <c r="K270" s="250"/>
      <c r="L270" s="250"/>
      <c r="M270" s="250"/>
      <c r="N270" s="250"/>
      <c r="O270" s="250"/>
      <c r="P270" s="250"/>
      <c r="Q270" s="250"/>
      <c r="R270" s="250"/>
      <c r="S270" s="250"/>
      <c r="T270" s="250"/>
      <c r="U270" s="250"/>
      <c r="V270" s="250"/>
    </row>
    <row r="271" spans="1:22" ht="14.25" customHeight="1" x14ac:dyDescent="0.15">
      <c r="A271" s="250"/>
      <c r="B271" s="250"/>
      <c r="C271" s="250"/>
      <c r="D271" s="250"/>
      <c r="E271" s="250"/>
      <c r="F271" s="250"/>
      <c r="G271" s="250"/>
      <c r="H271" s="250"/>
      <c r="I271" s="250"/>
      <c r="J271" s="250"/>
      <c r="K271" s="250"/>
      <c r="L271" s="250"/>
      <c r="M271" s="250"/>
      <c r="N271" s="250"/>
      <c r="O271" s="250"/>
      <c r="P271" s="250"/>
      <c r="Q271" s="250"/>
      <c r="R271" s="250"/>
      <c r="S271" s="250"/>
      <c r="T271" s="250"/>
      <c r="U271" s="250"/>
      <c r="V271" s="250"/>
    </row>
    <row r="272" spans="1:22" ht="14.25" customHeight="1" x14ac:dyDescent="0.15">
      <c r="A272" s="250"/>
      <c r="B272" s="250"/>
      <c r="C272" s="250"/>
      <c r="D272" s="250"/>
      <c r="E272" s="250"/>
      <c r="F272" s="250"/>
      <c r="G272" s="250"/>
      <c r="H272" s="250"/>
      <c r="I272" s="250"/>
      <c r="J272" s="250"/>
      <c r="K272" s="250"/>
      <c r="L272" s="250"/>
      <c r="M272" s="250"/>
      <c r="N272" s="250"/>
      <c r="O272" s="250"/>
      <c r="P272" s="250"/>
      <c r="Q272" s="250"/>
      <c r="R272" s="250"/>
      <c r="S272" s="250"/>
      <c r="T272" s="250"/>
      <c r="U272" s="250"/>
      <c r="V272" s="250"/>
    </row>
    <row r="273" spans="1:22" ht="14.25" customHeight="1" x14ac:dyDescent="0.15">
      <c r="A273" s="250"/>
      <c r="B273" s="250"/>
      <c r="C273" s="250"/>
      <c r="D273" s="250"/>
      <c r="E273" s="250"/>
      <c r="F273" s="250"/>
      <c r="G273" s="250"/>
      <c r="H273" s="250"/>
      <c r="I273" s="250"/>
      <c r="J273" s="250"/>
      <c r="K273" s="250"/>
      <c r="L273" s="250"/>
      <c r="M273" s="250"/>
      <c r="N273" s="250"/>
      <c r="O273" s="250"/>
      <c r="P273" s="250"/>
      <c r="Q273" s="250"/>
      <c r="R273" s="250"/>
      <c r="S273" s="250"/>
      <c r="T273" s="250"/>
      <c r="U273" s="250"/>
      <c r="V273" s="250"/>
    </row>
    <row r="274" spans="1:22" ht="14.25" customHeight="1" x14ac:dyDescent="0.15">
      <c r="A274" s="250"/>
      <c r="B274" s="250"/>
      <c r="C274" s="250"/>
      <c r="D274" s="250"/>
      <c r="E274" s="250"/>
      <c r="F274" s="250"/>
      <c r="G274" s="250"/>
      <c r="H274" s="250"/>
      <c r="I274" s="250"/>
      <c r="J274" s="250"/>
      <c r="K274" s="250"/>
      <c r="L274" s="250"/>
      <c r="M274" s="250"/>
      <c r="N274" s="250"/>
      <c r="O274" s="250"/>
      <c r="P274" s="250"/>
      <c r="Q274" s="250"/>
      <c r="R274" s="250"/>
      <c r="S274" s="250"/>
      <c r="T274" s="250"/>
      <c r="U274" s="250"/>
      <c r="V274" s="250"/>
    </row>
    <row r="275" spans="1:22" ht="14.25" customHeight="1" x14ac:dyDescent="0.15">
      <c r="A275" s="250"/>
      <c r="B275" s="250"/>
      <c r="C275" s="250"/>
      <c r="D275" s="250"/>
      <c r="E275" s="250"/>
      <c r="F275" s="250"/>
      <c r="G275" s="250"/>
      <c r="H275" s="250"/>
      <c r="I275" s="250"/>
      <c r="J275" s="250"/>
      <c r="K275" s="250"/>
      <c r="L275" s="250"/>
      <c r="M275" s="250"/>
      <c r="N275" s="250"/>
      <c r="O275" s="250"/>
      <c r="P275" s="250"/>
      <c r="Q275" s="250"/>
      <c r="R275" s="250"/>
      <c r="S275" s="250"/>
      <c r="T275" s="250"/>
      <c r="U275" s="250"/>
      <c r="V275" s="250"/>
    </row>
    <row r="276" spans="1:22" ht="14.25" customHeight="1" x14ac:dyDescent="0.15">
      <c r="A276" s="250"/>
      <c r="B276" s="250"/>
      <c r="C276" s="250"/>
      <c r="D276" s="250"/>
      <c r="E276" s="250"/>
      <c r="F276" s="250"/>
      <c r="G276" s="250"/>
      <c r="H276" s="250"/>
      <c r="I276" s="250"/>
      <c r="J276" s="250"/>
      <c r="K276" s="250"/>
      <c r="L276" s="250"/>
      <c r="M276" s="250"/>
      <c r="N276" s="250"/>
      <c r="O276" s="250"/>
      <c r="P276" s="250"/>
      <c r="Q276" s="250"/>
      <c r="R276" s="250"/>
      <c r="S276" s="250"/>
      <c r="T276" s="250"/>
      <c r="U276" s="250"/>
      <c r="V276" s="250"/>
    </row>
    <row r="277" spans="1:22" ht="14.25" customHeight="1" x14ac:dyDescent="0.15">
      <c r="A277" s="250"/>
      <c r="B277" s="250"/>
      <c r="C277" s="250"/>
      <c r="D277" s="250"/>
      <c r="E277" s="250"/>
      <c r="F277" s="250"/>
      <c r="G277" s="250"/>
      <c r="H277" s="250"/>
      <c r="I277" s="250"/>
      <c r="J277" s="250"/>
      <c r="K277" s="250"/>
      <c r="L277" s="250"/>
      <c r="M277" s="250"/>
      <c r="N277" s="250"/>
      <c r="O277" s="250"/>
      <c r="P277" s="250"/>
      <c r="Q277" s="250"/>
      <c r="R277" s="250"/>
      <c r="S277" s="250"/>
      <c r="T277" s="250"/>
      <c r="U277" s="250"/>
      <c r="V277" s="250"/>
    </row>
    <row r="278" spans="1:22" ht="14.25" customHeight="1" x14ac:dyDescent="0.1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row>
    <row r="279" spans="1:22" ht="14.25" customHeight="1" x14ac:dyDescent="0.15">
      <c r="A279" s="250"/>
      <c r="B279" s="250"/>
      <c r="C279" s="250"/>
      <c r="D279" s="250"/>
      <c r="E279" s="250"/>
      <c r="F279" s="250"/>
      <c r="G279" s="250"/>
      <c r="H279" s="250"/>
      <c r="I279" s="250"/>
      <c r="J279" s="250"/>
      <c r="K279" s="250"/>
      <c r="L279" s="250"/>
      <c r="M279" s="250"/>
      <c r="N279" s="250"/>
      <c r="O279" s="250"/>
      <c r="P279" s="250"/>
      <c r="Q279" s="250"/>
      <c r="R279" s="250"/>
      <c r="S279" s="250"/>
      <c r="T279" s="250"/>
      <c r="U279" s="250"/>
      <c r="V279" s="250"/>
    </row>
    <row r="280" spans="1:22" ht="14.25" customHeight="1" x14ac:dyDescent="0.15">
      <c r="A280" s="250"/>
      <c r="B280" s="250"/>
      <c r="C280" s="250"/>
      <c r="D280" s="250"/>
      <c r="E280" s="250"/>
      <c r="F280" s="250"/>
      <c r="G280" s="250"/>
      <c r="H280" s="250"/>
      <c r="I280" s="250"/>
      <c r="J280" s="250"/>
      <c r="K280" s="250"/>
      <c r="L280" s="250"/>
      <c r="M280" s="250"/>
      <c r="N280" s="250"/>
      <c r="O280" s="250"/>
      <c r="P280" s="250"/>
      <c r="Q280" s="250"/>
      <c r="R280" s="250"/>
      <c r="S280" s="250"/>
      <c r="T280" s="250"/>
      <c r="U280" s="250"/>
      <c r="V280" s="250"/>
    </row>
    <row r="281" spans="1:22" ht="14.25" customHeight="1" x14ac:dyDescent="0.15">
      <c r="A281" s="250"/>
      <c r="B281" s="250"/>
      <c r="C281" s="250"/>
      <c r="D281" s="250"/>
      <c r="E281" s="250"/>
      <c r="F281" s="250"/>
      <c r="G281" s="250"/>
      <c r="H281" s="250"/>
      <c r="I281" s="250"/>
      <c r="J281" s="250"/>
      <c r="K281" s="250"/>
      <c r="L281" s="250"/>
      <c r="M281" s="250"/>
      <c r="N281" s="250"/>
      <c r="O281" s="250"/>
      <c r="P281" s="250"/>
      <c r="Q281" s="250"/>
      <c r="R281" s="250"/>
      <c r="S281" s="250"/>
      <c r="T281" s="250"/>
      <c r="U281" s="250"/>
      <c r="V281" s="250"/>
    </row>
    <row r="282" spans="1:22" ht="14.25" customHeight="1" x14ac:dyDescent="0.15">
      <c r="A282" s="250"/>
      <c r="B282" s="250"/>
      <c r="C282" s="250"/>
      <c r="D282" s="250"/>
      <c r="E282" s="250"/>
      <c r="F282" s="250"/>
      <c r="G282" s="250"/>
      <c r="H282" s="250"/>
      <c r="I282" s="250"/>
      <c r="J282" s="250"/>
      <c r="K282" s="250"/>
      <c r="L282" s="250"/>
      <c r="M282" s="250"/>
      <c r="N282" s="250"/>
      <c r="O282" s="250"/>
      <c r="P282" s="250"/>
      <c r="Q282" s="250"/>
      <c r="R282" s="250"/>
      <c r="S282" s="250"/>
      <c r="T282" s="250"/>
      <c r="U282" s="250"/>
      <c r="V282" s="250"/>
    </row>
    <row r="283" spans="1:22" ht="14.25" customHeight="1" x14ac:dyDescent="0.15">
      <c r="A283" s="250"/>
      <c r="B283" s="250"/>
      <c r="C283" s="250"/>
      <c r="D283" s="250"/>
      <c r="E283" s="250"/>
      <c r="F283" s="250"/>
      <c r="G283" s="250"/>
      <c r="H283" s="250"/>
      <c r="I283" s="250"/>
      <c r="J283" s="250"/>
      <c r="K283" s="250"/>
      <c r="L283" s="250"/>
      <c r="M283" s="250"/>
      <c r="N283" s="250"/>
      <c r="O283" s="250"/>
      <c r="P283" s="250"/>
      <c r="Q283" s="250"/>
      <c r="R283" s="250"/>
      <c r="S283" s="250"/>
      <c r="T283" s="250"/>
      <c r="U283" s="250"/>
      <c r="V283" s="250"/>
    </row>
    <row r="284" spans="1:22" ht="14.25" customHeight="1" x14ac:dyDescent="0.15">
      <c r="A284" s="250"/>
      <c r="B284" s="250"/>
      <c r="C284" s="250"/>
      <c r="D284" s="250"/>
      <c r="E284" s="250"/>
      <c r="F284" s="250"/>
      <c r="G284" s="250"/>
      <c r="H284" s="250"/>
      <c r="I284" s="250"/>
      <c r="J284" s="250"/>
      <c r="K284" s="250"/>
      <c r="L284" s="250"/>
      <c r="M284" s="250"/>
      <c r="N284" s="250"/>
      <c r="O284" s="250"/>
      <c r="P284" s="250"/>
      <c r="Q284" s="250"/>
      <c r="R284" s="250"/>
      <c r="S284" s="250"/>
      <c r="T284" s="250"/>
      <c r="U284" s="250"/>
      <c r="V284" s="250"/>
    </row>
    <row r="285" spans="1:22" ht="14.25" customHeight="1" x14ac:dyDescent="0.15">
      <c r="A285" s="250"/>
      <c r="B285" s="250"/>
      <c r="C285" s="250"/>
      <c r="D285" s="250"/>
      <c r="E285" s="250"/>
      <c r="F285" s="250"/>
      <c r="G285" s="250"/>
      <c r="H285" s="250"/>
      <c r="I285" s="250"/>
      <c r="J285" s="250"/>
      <c r="K285" s="250"/>
      <c r="L285" s="250"/>
      <c r="M285" s="250"/>
      <c r="N285" s="250"/>
      <c r="O285" s="250"/>
      <c r="P285" s="250"/>
      <c r="Q285" s="250"/>
      <c r="R285" s="250"/>
      <c r="S285" s="250"/>
      <c r="T285" s="250"/>
      <c r="U285" s="250"/>
      <c r="V285" s="250"/>
    </row>
    <row r="286" spans="1:22" ht="14.25" customHeight="1" x14ac:dyDescent="0.15">
      <c r="A286" s="250"/>
      <c r="B286" s="250"/>
      <c r="C286" s="250"/>
      <c r="D286" s="250"/>
      <c r="E286" s="250"/>
      <c r="F286" s="250"/>
      <c r="G286" s="250"/>
      <c r="H286" s="250"/>
      <c r="I286" s="250"/>
      <c r="J286" s="250"/>
      <c r="K286" s="250"/>
      <c r="L286" s="250"/>
      <c r="M286" s="250"/>
      <c r="N286" s="250"/>
      <c r="O286" s="250"/>
      <c r="P286" s="250"/>
      <c r="Q286" s="250"/>
      <c r="R286" s="250"/>
      <c r="S286" s="250"/>
      <c r="T286" s="250"/>
      <c r="U286" s="250"/>
      <c r="V286" s="250"/>
    </row>
    <row r="287" spans="1:22" ht="14.25" customHeight="1" x14ac:dyDescent="0.15">
      <c r="A287" s="250"/>
      <c r="B287" s="250"/>
      <c r="C287" s="250"/>
      <c r="D287" s="250"/>
      <c r="E287" s="250"/>
      <c r="F287" s="250"/>
      <c r="G287" s="250"/>
      <c r="H287" s="250"/>
      <c r="I287" s="250"/>
      <c r="J287" s="250"/>
      <c r="K287" s="250"/>
      <c r="L287" s="250"/>
      <c r="M287" s="250"/>
      <c r="N287" s="250"/>
      <c r="O287" s="250"/>
      <c r="P287" s="250"/>
      <c r="Q287" s="250"/>
      <c r="R287" s="250"/>
      <c r="S287" s="250"/>
      <c r="T287" s="250"/>
      <c r="U287" s="250"/>
      <c r="V287" s="250"/>
    </row>
    <row r="288" spans="1:22" ht="14.25" customHeight="1" x14ac:dyDescent="0.15">
      <c r="A288" s="250"/>
      <c r="B288" s="250"/>
      <c r="C288" s="250"/>
      <c r="D288" s="250"/>
      <c r="E288" s="250"/>
      <c r="F288" s="250"/>
      <c r="G288" s="250"/>
      <c r="H288" s="250"/>
      <c r="I288" s="250"/>
      <c r="J288" s="250"/>
      <c r="K288" s="250"/>
      <c r="L288" s="250"/>
      <c r="M288" s="250"/>
      <c r="N288" s="250"/>
      <c r="O288" s="250"/>
      <c r="P288" s="250"/>
      <c r="Q288" s="250"/>
      <c r="R288" s="250"/>
      <c r="S288" s="250"/>
      <c r="T288" s="250"/>
      <c r="U288" s="250"/>
      <c r="V288" s="250"/>
    </row>
    <row r="289" spans="1:22" ht="14.25" customHeight="1" x14ac:dyDescent="0.15">
      <c r="A289" s="250"/>
      <c r="B289" s="250"/>
      <c r="C289" s="250"/>
      <c r="D289" s="250"/>
      <c r="E289" s="250"/>
      <c r="F289" s="250"/>
      <c r="G289" s="250"/>
      <c r="H289" s="250"/>
      <c r="I289" s="250"/>
      <c r="J289" s="250"/>
      <c r="K289" s="250"/>
      <c r="L289" s="250"/>
      <c r="M289" s="250"/>
      <c r="N289" s="250"/>
      <c r="O289" s="250"/>
      <c r="P289" s="250"/>
      <c r="Q289" s="250"/>
      <c r="R289" s="250"/>
      <c r="S289" s="250"/>
      <c r="T289" s="250"/>
      <c r="U289" s="250"/>
      <c r="V289" s="250"/>
    </row>
    <row r="290" spans="1:22" ht="14.25" customHeight="1" x14ac:dyDescent="0.15">
      <c r="A290" s="250"/>
      <c r="B290" s="250"/>
      <c r="C290" s="250"/>
      <c r="D290" s="250"/>
      <c r="E290" s="250"/>
      <c r="F290" s="250"/>
      <c r="G290" s="250"/>
      <c r="H290" s="250"/>
      <c r="I290" s="250"/>
      <c r="J290" s="250"/>
      <c r="K290" s="250"/>
      <c r="L290" s="250"/>
      <c r="M290" s="250"/>
      <c r="N290" s="250"/>
      <c r="O290" s="250"/>
      <c r="P290" s="250"/>
      <c r="Q290" s="250"/>
      <c r="R290" s="250"/>
      <c r="S290" s="250"/>
      <c r="T290" s="250"/>
      <c r="U290" s="250"/>
      <c r="V290" s="250"/>
    </row>
    <row r="291" spans="1:22" ht="14.25" customHeight="1" x14ac:dyDescent="0.15">
      <c r="A291" s="250"/>
      <c r="B291" s="250"/>
      <c r="C291" s="250"/>
      <c r="D291" s="250"/>
      <c r="E291" s="250"/>
      <c r="F291" s="250"/>
      <c r="G291" s="250"/>
      <c r="H291" s="250"/>
      <c r="I291" s="250"/>
      <c r="J291" s="250"/>
      <c r="K291" s="250"/>
      <c r="L291" s="250"/>
      <c r="M291" s="250"/>
      <c r="N291" s="250"/>
      <c r="O291" s="250"/>
      <c r="P291" s="250"/>
      <c r="Q291" s="250"/>
      <c r="R291" s="250"/>
      <c r="S291" s="250"/>
      <c r="T291" s="250"/>
      <c r="U291" s="250"/>
      <c r="V291" s="250"/>
    </row>
    <row r="292" spans="1:22" ht="14.25" customHeight="1" x14ac:dyDescent="0.15">
      <c r="A292" s="250"/>
      <c r="B292" s="250"/>
      <c r="C292" s="250"/>
      <c r="D292" s="250"/>
      <c r="E292" s="250"/>
      <c r="F292" s="250"/>
      <c r="G292" s="250"/>
      <c r="H292" s="250"/>
      <c r="I292" s="250"/>
      <c r="J292" s="250"/>
      <c r="K292" s="250"/>
      <c r="L292" s="250"/>
      <c r="M292" s="250"/>
      <c r="N292" s="250"/>
      <c r="O292" s="250"/>
      <c r="P292" s="250"/>
      <c r="Q292" s="250"/>
      <c r="R292" s="250"/>
      <c r="S292" s="250"/>
      <c r="T292" s="250"/>
      <c r="U292" s="250"/>
      <c r="V292" s="250"/>
    </row>
    <row r="293" spans="1:22" ht="14.25" customHeight="1" x14ac:dyDescent="0.15">
      <c r="A293" s="250"/>
      <c r="B293" s="250"/>
      <c r="C293" s="250"/>
      <c r="D293" s="250"/>
      <c r="E293" s="250"/>
      <c r="F293" s="250"/>
      <c r="G293" s="250"/>
      <c r="H293" s="250"/>
      <c r="I293" s="250"/>
      <c r="J293" s="250"/>
      <c r="K293" s="250"/>
      <c r="L293" s="250"/>
      <c r="M293" s="250"/>
      <c r="N293" s="250"/>
      <c r="O293" s="250"/>
      <c r="P293" s="250"/>
      <c r="Q293" s="250"/>
      <c r="R293" s="250"/>
      <c r="S293" s="250"/>
      <c r="T293" s="250"/>
      <c r="U293" s="250"/>
      <c r="V293" s="250"/>
    </row>
    <row r="294" spans="1:22" ht="14.25" customHeight="1" x14ac:dyDescent="0.15">
      <c r="A294" s="250"/>
      <c r="B294" s="250"/>
      <c r="C294" s="250"/>
      <c r="D294" s="250"/>
      <c r="E294" s="250"/>
      <c r="F294" s="250"/>
      <c r="G294" s="250"/>
      <c r="H294" s="250"/>
      <c r="I294" s="250"/>
      <c r="J294" s="250"/>
      <c r="K294" s="250"/>
      <c r="L294" s="250"/>
      <c r="M294" s="250"/>
      <c r="N294" s="250"/>
      <c r="O294" s="250"/>
      <c r="P294" s="250"/>
      <c r="Q294" s="250"/>
      <c r="R294" s="250"/>
      <c r="S294" s="250"/>
      <c r="T294" s="250"/>
      <c r="U294" s="250"/>
      <c r="V294" s="250"/>
    </row>
    <row r="295" spans="1:22" ht="14.25" customHeight="1" x14ac:dyDescent="0.15">
      <c r="A295" s="250"/>
      <c r="B295" s="250"/>
      <c r="C295" s="250"/>
      <c r="D295" s="250"/>
      <c r="E295" s="250"/>
      <c r="F295" s="250"/>
      <c r="G295" s="250"/>
      <c r="H295" s="250"/>
      <c r="I295" s="250"/>
      <c r="J295" s="250"/>
      <c r="K295" s="250"/>
      <c r="L295" s="250"/>
      <c r="M295" s="250"/>
      <c r="N295" s="250"/>
      <c r="O295" s="250"/>
      <c r="P295" s="250"/>
      <c r="Q295" s="250"/>
      <c r="R295" s="250"/>
      <c r="S295" s="250"/>
      <c r="T295" s="250"/>
      <c r="U295" s="250"/>
      <c r="V295" s="250"/>
    </row>
    <row r="296" spans="1:22" ht="14.25" customHeight="1" x14ac:dyDescent="0.15">
      <c r="A296" s="250"/>
      <c r="B296" s="250"/>
      <c r="C296" s="250"/>
      <c r="D296" s="250"/>
      <c r="E296" s="250"/>
      <c r="F296" s="250"/>
      <c r="G296" s="250"/>
      <c r="H296" s="250"/>
      <c r="I296" s="250"/>
      <c r="J296" s="250"/>
      <c r="K296" s="250"/>
      <c r="L296" s="250"/>
      <c r="M296" s="250"/>
      <c r="N296" s="250"/>
      <c r="O296" s="250"/>
      <c r="P296" s="250"/>
      <c r="Q296" s="250"/>
      <c r="R296" s="250"/>
      <c r="S296" s="250"/>
      <c r="T296" s="250"/>
      <c r="U296" s="250"/>
      <c r="V296" s="250"/>
    </row>
    <row r="297" spans="1:22" ht="14.25" customHeight="1" x14ac:dyDescent="0.15">
      <c r="A297" s="250"/>
      <c r="B297" s="250"/>
      <c r="C297" s="250"/>
      <c r="D297" s="250"/>
      <c r="E297" s="250"/>
      <c r="F297" s="250"/>
      <c r="G297" s="250"/>
      <c r="H297" s="250"/>
      <c r="I297" s="250"/>
      <c r="J297" s="250"/>
      <c r="K297" s="250"/>
      <c r="L297" s="250"/>
      <c r="M297" s="250"/>
      <c r="N297" s="250"/>
      <c r="O297" s="250"/>
      <c r="P297" s="250"/>
      <c r="Q297" s="250"/>
      <c r="R297" s="250"/>
      <c r="S297" s="250"/>
      <c r="T297" s="250"/>
      <c r="U297" s="250"/>
      <c r="V297" s="250"/>
    </row>
    <row r="298" spans="1:22" ht="14.25" customHeight="1" x14ac:dyDescent="0.15">
      <c r="A298" s="250"/>
      <c r="B298" s="250"/>
      <c r="C298" s="250"/>
      <c r="D298" s="250"/>
      <c r="E298" s="250"/>
      <c r="F298" s="250"/>
      <c r="G298" s="250"/>
      <c r="H298" s="250"/>
      <c r="I298" s="250"/>
      <c r="J298" s="250"/>
      <c r="K298" s="250"/>
      <c r="L298" s="250"/>
      <c r="M298" s="250"/>
      <c r="N298" s="250"/>
      <c r="O298" s="250"/>
      <c r="P298" s="250"/>
      <c r="Q298" s="250"/>
      <c r="R298" s="250"/>
      <c r="S298" s="250"/>
      <c r="T298" s="250"/>
      <c r="U298" s="250"/>
      <c r="V298" s="250"/>
    </row>
    <row r="299" spans="1:22" ht="14.25" customHeight="1" x14ac:dyDescent="0.15">
      <c r="A299" s="250"/>
      <c r="B299" s="250"/>
      <c r="C299" s="250"/>
      <c r="D299" s="250"/>
      <c r="E299" s="250"/>
      <c r="F299" s="250"/>
      <c r="G299" s="250"/>
      <c r="H299" s="250"/>
      <c r="I299" s="250"/>
      <c r="J299" s="250"/>
      <c r="K299" s="250"/>
      <c r="L299" s="250"/>
      <c r="M299" s="250"/>
      <c r="N299" s="250"/>
      <c r="O299" s="250"/>
      <c r="P299" s="250"/>
      <c r="Q299" s="250"/>
      <c r="R299" s="250"/>
      <c r="S299" s="250"/>
      <c r="T299" s="250"/>
      <c r="U299" s="250"/>
      <c r="V299" s="250"/>
    </row>
    <row r="300" spans="1:22" ht="14.25" customHeight="1" x14ac:dyDescent="0.15">
      <c r="A300" s="250"/>
      <c r="B300" s="250"/>
      <c r="C300" s="250"/>
      <c r="D300" s="250"/>
      <c r="E300" s="250"/>
      <c r="F300" s="250"/>
      <c r="G300" s="250"/>
      <c r="H300" s="250"/>
      <c r="I300" s="250"/>
      <c r="J300" s="250"/>
      <c r="K300" s="250"/>
      <c r="L300" s="250"/>
      <c r="M300" s="250"/>
      <c r="N300" s="250"/>
      <c r="O300" s="250"/>
      <c r="P300" s="250"/>
      <c r="Q300" s="250"/>
      <c r="R300" s="250"/>
      <c r="S300" s="250"/>
      <c r="T300" s="250"/>
      <c r="U300" s="250"/>
      <c r="V300" s="250"/>
    </row>
    <row r="301" spans="1:22" ht="14.25" customHeight="1" x14ac:dyDescent="0.15">
      <c r="A301" s="250"/>
      <c r="B301" s="250"/>
      <c r="C301" s="250"/>
      <c r="D301" s="250"/>
      <c r="E301" s="250"/>
      <c r="F301" s="250"/>
      <c r="G301" s="250"/>
      <c r="H301" s="250"/>
      <c r="I301" s="250"/>
      <c r="J301" s="250"/>
      <c r="K301" s="250"/>
      <c r="L301" s="250"/>
      <c r="M301" s="250"/>
      <c r="N301" s="250"/>
      <c r="O301" s="250"/>
      <c r="P301" s="250"/>
      <c r="Q301" s="250"/>
      <c r="R301" s="250"/>
      <c r="S301" s="250"/>
      <c r="T301" s="250"/>
      <c r="U301" s="250"/>
      <c r="V301" s="250"/>
    </row>
    <row r="302" spans="1:22" ht="14.25" customHeight="1" x14ac:dyDescent="0.15">
      <c r="A302" s="250"/>
      <c r="B302" s="250"/>
      <c r="C302" s="250"/>
      <c r="D302" s="250"/>
      <c r="E302" s="250"/>
      <c r="F302" s="250"/>
      <c r="G302" s="250"/>
      <c r="H302" s="250"/>
      <c r="I302" s="250"/>
      <c r="J302" s="250"/>
      <c r="K302" s="250"/>
      <c r="L302" s="250"/>
      <c r="M302" s="250"/>
      <c r="N302" s="250"/>
      <c r="O302" s="250"/>
      <c r="P302" s="250"/>
      <c r="Q302" s="250"/>
      <c r="R302" s="250"/>
      <c r="S302" s="250"/>
      <c r="T302" s="250"/>
      <c r="U302" s="250"/>
      <c r="V302" s="250"/>
    </row>
    <row r="303" spans="1:22" ht="14.25" customHeight="1" x14ac:dyDescent="0.15">
      <c r="A303" s="250"/>
      <c r="B303" s="250"/>
      <c r="C303" s="250"/>
      <c r="D303" s="250"/>
      <c r="E303" s="250"/>
      <c r="F303" s="250"/>
      <c r="G303" s="250"/>
      <c r="H303" s="250"/>
      <c r="I303" s="250"/>
      <c r="J303" s="250"/>
      <c r="K303" s="250"/>
      <c r="L303" s="250"/>
      <c r="M303" s="250"/>
      <c r="N303" s="250"/>
      <c r="O303" s="250"/>
      <c r="P303" s="250"/>
      <c r="Q303" s="250"/>
      <c r="R303" s="250"/>
      <c r="S303" s="250"/>
      <c r="T303" s="250"/>
      <c r="U303" s="250"/>
      <c r="V303" s="250"/>
    </row>
    <row r="304" spans="1:22" ht="14.25" customHeight="1" x14ac:dyDescent="0.15">
      <c r="A304" s="250"/>
      <c r="B304" s="250"/>
      <c r="C304" s="250"/>
      <c r="D304" s="250"/>
      <c r="E304" s="250"/>
      <c r="F304" s="250"/>
      <c r="G304" s="250"/>
      <c r="H304" s="250"/>
      <c r="I304" s="250"/>
      <c r="J304" s="250"/>
      <c r="K304" s="250"/>
      <c r="L304" s="250"/>
      <c r="M304" s="250"/>
      <c r="N304" s="250"/>
      <c r="O304" s="250"/>
      <c r="P304" s="250"/>
      <c r="Q304" s="250"/>
      <c r="R304" s="250"/>
      <c r="S304" s="250"/>
      <c r="T304" s="250"/>
      <c r="U304" s="250"/>
      <c r="V304" s="250"/>
    </row>
    <row r="305" spans="1:22" ht="14.25" customHeight="1" x14ac:dyDescent="0.15">
      <c r="A305" s="250"/>
      <c r="B305" s="250"/>
      <c r="C305" s="250"/>
      <c r="D305" s="250"/>
      <c r="E305" s="250"/>
      <c r="F305" s="250"/>
      <c r="G305" s="250"/>
      <c r="H305" s="250"/>
      <c r="I305" s="250"/>
      <c r="J305" s="250"/>
      <c r="K305" s="250"/>
      <c r="L305" s="250"/>
      <c r="M305" s="250"/>
      <c r="N305" s="250"/>
      <c r="O305" s="250"/>
      <c r="P305" s="250"/>
      <c r="Q305" s="250"/>
      <c r="R305" s="250"/>
      <c r="S305" s="250"/>
      <c r="T305" s="250"/>
      <c r="U305" s="250"/>
      <c r="V305" s="250"/>
    </row>
    <row r="306" spans="1:22" ht="14.25" customHeight="1" x14ac:dyDescent="0.15">
      <c r="A306" s="250"/>
      <c r="B306" s="250"/>
      <c r="C306" s="250"/>
      <c r="D306" s="250"/>
      <c r="E306" s="250"/>
      <c r="F306" s="250"/>
      <c r="G306" s="250"/>
      <c r="H306" s="250"/>
      <c r="I306" s="250"/>
      <c r="J306" s="250"/>
      <c r="K306" s="250"/>
      <c r="L306" s="250"/>
      <c r="M306" s="250"/>
      <c r="N306" s="250"/>
      <c r="O306" s="250"/>
      <c r="P306" s="250"/>
      <c r="Q306" s="250"/>
      <c r="R306" s="250"/>
      <c r="S306" s="250"/>
      <c r="T306" s="250"/>
      <c r="U306" s="250"/>
      <c r="V306" s="250"/>
    </row>
    <row r="307" spans="1:22" ht="14.25" customHeight="1" x14ac:dyDescent="0.15">
      <c r="A307" s="250"/>
      <c r="B307" s="250"/>
      <c r="C307" s="250"/>
      <c r="D307" s="250"/>
      <c r="E307" s="250"/>
      <c r="F307" s="250"/>
      <c r="G307" s="250"/>
      <c r="H307" s="250"/>
      <c r="I307" s="250"/>
      <c r="J307" s="250"/>
      <c r="K307" s="250"/>
      <c r="L307" s="250"/>
      <c r="M307" s="250"/>
      <c r="N307" s="250"/>
      <c r="O307" s="250"/>
      <c r="P307" s="250"/>
      <c r="Q307" s="250"/>
      <c r="R307" s="250"/>
      <c r="S307" s="250"/>
      <c r="T307" s="250"/>
      <c r="U307" s="250"/>
      <c r="V307" s="250"/>
    </row>
    <row r="308" spans="1:22" ht="14.25" customHeight="1" x14ac:dyDescent="0.15">
      <c r="A308" s="250"/>
      <c r="B308" s="250"/>
      <c r="C308" s="250"/>
      <c r="D308" s="250"/>
      <c r="E308" s="250"/>
      <c r="F308" s="250"/>
      <c r="G308" s="250"/>
      <c r="H308" s="250"/>
      <c r="I308" s="250"/>
      <c r="J308" s="250"/>
      <c r="K308" s="250"/>
      <c r="L308" s="250"/>
      <c r="M308" s="250"/>
      <c r="N308" s="250"/>
      <c r="O308" s="250"/>
      <c r="P308" s="250"/>
      <c r="Q308" s="250"/>
      <c r="R308" s="250"/>
      <c r="S308" s="250"/>
      <c r="T308" s="250"/>
      <c r="U308" s="250"/>
      <c r="V308" s="250"/>
    </row>
    <row r="309" spans="1:22" ht="14.25" customHeight="1" x14ac:dyDescent="0.15">
      <c r="A309" s="250"/>
      <c r="B309" s="250"/>
      <c r="C309" s="250"/>
      <c r="D309" s="250"/>
      <c r="E309" s="250"/>
      <c r="F309" s="250"/>
      <c r="G309" s="250"/>
      <c r="H309" s="250"/>
      <c r="I309" s="250"/>
      <c r="J309" s="250"/>
      <c r="K309" s="250"/>
      <c r="L309" s="250"/>
      <c r="M309" s="250"/>
      <c r="N309" s="250"/>
      <c r="O309" s="250"/>
      <c r="P309" s="250"/>
      <c r="Q309" s="250"/>
      <c r="R309" s="250"/>
      <c r="S309" s="250"/>
      <c r="T309" s="250"/>
      <c r="U309" s="250"/>
      <c r="V309" s="250"/>
    </row>
    <row r="310" spans="1:22" ht="14.25" customHeight="1" x14ac:dyDescent="0.15">
      <c r="A310" s="250"/>
      <c r="B310" s="250"/>
      <c r="C310" s="250"/>
      <c r="D310" s="250"/>
      <c r="E310" s="250"/>
      <c r="F310" s="250"/>
      <c r="G310" s="250"/>
      <c r="H310" s="250"/>
      <c r="I310" s="250"/>
      <c r="J310" s="250"/>
      <c r="K310" s="250"/>
      <c r="L310" s="250"/>
      <c r="M310" s="250"/>
      <c r="N310" s="250"/>
      <c r="O310" s="250"/>
      <c r="P310" s="250"/>
      <c r="Q310" s="250"/>
      <c r="R310" s="250"/>
      <c r="S310" s="250"/>
      <c r="T310" s="250"/>
      <c r="U310" s="250"/>
      <c r="V310" s="250"/>
    </row>
    <row r="311" spans="1:22" ht="14.25" customHeight="1" x14ac:dyDescent="0.15">
      <c r="A311" s="250"/>
      <c r="B311" s="250"/>
      <c r="C311" s="250"/>
      <c r="D311" s="250"/>
      <c r="E311" s="250"/>
      <c r="F311" s="250"/>
      <c r="G311" s="250"/>
      <c r="H311" s="250"/>
      <c r="I311" s="250"/>
      <c r="J311" s="250"/>
      <c r="K311" s="250"/>
      <c r="L311" s="250"/>
      <c r="M311" s="250"/>
      <c r="N311" s="250"/>
      <c r="O311" s="250"/>
      <c r="P311" s="250"/>
      <c r="Q311" s="250"/>
      <c r="R311" s="250"/>
      <c r="S311" s="250"/>
      <c r="T311" s="250"/>
      <c r="U311" s="250"/>
      <c r="V311" s="250"/>
    </row>
    <row r="312" spans="1:22" ht="14.25" customHeight="1" x14ac:dyDescent="0.15">
      <c r="A312" s="250"/>
      <c r="B312" s="250"/>
      <c r="C312" s="250"/>
      <c r="D312" s="250"/>
      <c r="E312" s="250"/>
      <c r="F312" s="250"/>
      <c r="G312" s="250"/>
      <c r="H312" s="250"/>
      <c r="I312" s="250"/>
      <c r="J312" s="250"/>
      <c r="K312" s="250"/>
      <c r="L312" s="250"/>
      <c r="M312" s="250"/>
      <c r="N312" s="250"/>
      <c r="O312" s="250"/>
      <c r="P312" s="250"/>
      <c r="Q312" s="250"/>
      <c r="R312" s="250"/>
      <c r="S312" s="250"/>
      <c r="T312" s="250"/>
      <c r="U312" s="250"/>
      <c r="V312" s="250"/>
    </row>
    <row r="313" spans="1:22" ht="14.25" customHeight="1" x14ac:dyDescent="0.15">
      <c r="A313" s="250"/>
      <c r="B313" s="250"/>
      <c r="C313" s="250"/>
      <c r="D313" s="250"/>
      <c r="E313" s="250"/>
      <c r="F313" s="250"/>
      <c r="G313" s="250"/>
      <c r="H313" s="250"/>
      <c r="I313" s="250"/>
      <c r="J313" s="250"/>
      <c r="K313" s="250"/>
      <c r="L313" s="250"/>
      <c r="M313" s="250"/>
      <c r="N313" s="250"/>
      <c r="O313" s="250"/>
      <c r="P313" s="250"/>
      <c r="Q313" s="250"/>
      <c r="R313" s="250"/>
      <c r="S313" s="250"/>
      <c r="T313" s="250"/>
      <c r="U313" s="250"/>
      <c r="V313" s="250"/>
    </row>
    <row r="314" spans="1:22" ht="14.25" customHeight="1" x14ac:dyDescent="0.15">
      <c r="A314" s="250"/>
      <c r="B314" s="250"/>
      <c r="C314" s="250"/>
      <c r="D314" s="250"/>
      <c r="E314" s="250"/>
      <c r="F314" s="250"/>
      <c r="G314" s="250"/>
      <c r="H314" s="250"/>
      <c r="I314" s="250"/>
      <c r="J314" s="250"/>
      <c r="K314" s="250"/>
      <c r="L314" s="250"/>
      <c r="M314" s="250"/>
      <c r="N314" s="250"/>
      <c r="O314" s="250"/>
      <c r="P314" s="250"/>
      <c r="Q314" s="250"/>
      <c r="R314" s="250"/>
      <c r="S314" s="250"/>
      <c r="T314" s="250"/>
      <c r="U314" s="250"/>
      <c r="V314" s="250"/>
    </row>
    <row r="315" spans="1:22" ht="14.25" customHeight="1" x14ac:dyDescent="0.15">
      <c r="A315" s="250"/>
      <c r="B315" s="250"/>
      <c r="C315" s="250"/>
      <c r="D315" s="250"/>
      <c r="E315" s="250"/>
      <c r="F315" s="250"/>
      <c r="G315" s="250"/>
      <c r="H315" s="250"/>
      <c r="I315" s="250"/>
      <c r="J315" s="250"/>
      <c r="K315" s="250"/>
      <c r="L315" s="250"/>
      <c r="M315" s="250"/>
      <c r="N315" s="250"/>
      <c r="O315" s="250"/>
      <c r="P315" s="250"/>
      <c r="Q315" s="250"/>
      <c r="R315" s="250"/>
      <c r="S315" s="250"/>
      <c r="T315" s="250"/>
      <c r="U315" s="250"/>
      <c r="V315" s="250"/>
    </row>
    <row r="316" spans="1:22" ht="14.25" customHeight="1" x14ac:dyDescent="0.15">
      <c r="A316" s="250"/>
      <c r="B316" s="250"/>
      <c r="C316" s="250"/>
      <c r="D316" s="250"/>
      <c r="E316" s="250"/>
      <c r="F316" s="250"/>
      <c r="G316" s="250"/>
      <c r="H316" s="250"/>
      <c r="I316" s="250"/>
      <c r="J316" s="250"/>
      <c r="K316" s="250"/>
      <c r="L316" s="250"/>
      <c r="M316" s="250"/>
      <c r="N316" s="250"/>
      <c r="O316" s="250"/>
      <c r="P316" s="250"/>
      <c r="Q316" s="250"/>
      <c r="R316" s="250"/>
      <c r="S316" s="250"/>
      <c r="T316" s="250"/>
      <c r="U316" s="250"/>
      <c r="V316" s="250"/>
    </row>
    <row r="317" spans="1:22" ht="14.25" customHeight="1" x14ac:dyDescent="0.15">
      <c r="A317" s="250"/>
      <c r="B317" s="250"/>
      <c r="C317" s="250"/>
      <c r="D317" s="250"/>
      <c r="E317" s="250"/>
      <c r="F317" s="250"/>
      <c r="G317" s="250"/>
      <c r="H317" s="250"/>
      <c r="I317" s="250"/>
      <c r="J317" s="250"/>
      <c r="K317" s="250"/>
      <c r="L317" s="250"/>
      <c r="M317" s="250"/>
      <c r="N317" s="250"/>
      <c r="O317" s="250"/>
      <c r="P317" s="250"/>
      <c r="Q317" s="250"/>
      <c r="R317" s="250"/>
      <c r="S317" s="250"/>
      <c r="T317" s="250"/>
      <c r="U317" s="250"/>
      <c r="V317" s="250"/>
    </row>
    <row r="318" spans="1:22" ht="14.25" customHeight="1" x14ac:dyDescent="0.15">
      <c r="A318" s="250"/>
      <c r="B318" s="250"/>
      <c r="C318" s="250"/>
      <c r="D318" s="250"/>
      <c r="E318" s="250"/>
      <c r="F318" s="250"/>
      <c r="G318" s="250"/>
      <c r="H318" s="250"/>
      <c r="I318" s="250"/>
      <c r="J318" s="250"/>
      <c r="K318" s="250"/>
      <c r="L318" s="250"/>
      <c r="M318" s="250"/>
      <c r="N318" s="250"/>
      <c r="O318" s="250"/>
      <c r="P318" s="250"/>
      <c r="Q318" s="250"/>
      <c r="R318" s="250"/>
      <c r="S318" s="250"/>
      <c r="T318" s="250"/>
      <c r="U318" s="250"/>
      <c r="V318" s="250"/>
    </row>
    <row r="319" spans="1:22" ht="14.25" customHeight="1" x14ac:dyDescent="0.15">
      <c r="A319" s="250"/>
      <c r="B319" s="250"/>
      <c r="C319" s="250"/>
      <c r="D319" s="250"/>
      <c r="E319" s="250"/>
      <c r="F319" s="250"/>
      <c r="G319" s="250"/>
      <c r="H319" s="250"/>
      <c r="I319" s="250"/>
      <c r="J319" s="250"/>
      <c r="K319" s="250"/>
      <c r="L319" s="250"/>
      <c r="M319" s="250"/>
      <c r="N319" s="250"/>
      <c r="O319" s="250"/>
      <c r="P319" s="250"/>
      <c r="Q319" s="250"/>
      <c r="R319" s="250"/>
      <c r="S319" s="250"/>
      <c r="T319" s="250"/>
      <c r="U319" s="250"/>
      <c r="V319" s="250"/>
    </row>
    <row r="320" spans="1:22" ht="14.25" customHeight="1" x14ac:dyDescent="0.15">
      <c r="A320" s="250"/>
      <c r="B320" s="250"/>
      <c r="C320" s="250"/>
      <c r="D320" s="250"/>
      <c r="E320" s="250"/>
      <c r="F320" s="250"/>
      <c r="G320" s="250"/>
      <c r="H320" s="250"/>
      <c r="I320" s="250"/>
      <c r="J320" s="250"/>
      <c r="K320" s="250"/>
      <c r="L320" s="250"/>
      <c r="M320" s="250"/>
      <c r="N320" s="250"/>
      <c r="O320" s="250"/>
      <c r="P320" s="250"/>
      <c r="Q320" s="250"/>
      <c r="R320" s="250"/>
      <c r="S320" s="250"/>
      <c r="T320" s="250"/>
      <c r="U320" s="250"/>
      <c r="V320" s="250"/>
    </row>
    <row r="321" spans="1:22" ht="14.25" customHeight="1" x14ac:dyDescent="0.15">
      <c r="A321" s="250"/>
      <c r="B321" s="250"/>
      <c r="C321" s="250"/>
      <c r="D321" s="250"/>
      <c r="E321" s="250"/>
      <c r="F321" s="250"/>
      <c r="G321" s="250"/>
      <c r="H321" s="250"/>
      <c r="I321" s="250"/>
      <c r="J321" s="250"/>
      <c r="K321" s="250"/>
      <c r="L321" s="250"/>
      <c r="M321" s="250"/>
      <c r="N321" s="250"/>
      <c r="O321" s="250"/>
      <c r="P321" s="250"/>
      <c r="Q321" s="250"/>
      <c r="R321" s="250"/>
      <c r="S321" s="250"/>
      <c r="T321" s="250"/>
      <c r="U321" s="250"/>
      <c r="V321" s="250"/>
    </row>
    <row r="322" spans="1:22" ht="14.25" customHeight="1" x14ac:dyDescent="0.15">
      <c r="A322" s="250"/>
      <c r="B322" s="250"/>
      <c r="C322" s="250"/>
      <c r="D322" s="250"/>
      <c r="E322" s="250"/>
      <c r="F322" s="250"/>
      <c r="G322" s="250"/>
      <c r="H322" s="250"/>
      <c r="I322" s="250"/>
      <c r="J322" s="250"/>
      <c r="K322" s="250"/>
      <c r="L322" s="250"/>
      <c r="M322" s="250"/>
      <c r="N322" s="250"/>
      <c r="O322" s="250"/>
      <c r="P322" s="250"/>
      <c r="Q322" s="250"/>
      <c r="R322" s="250"/>
      <c r="S322" s="250"/>
      <c r="T322" s="250"/>
      <c r="U322" s="250"/>
      <c r="V322" s="250"/>
    </row>
    <row r="323" spans="1:22" ht="14.25" customHeight="1" x14ac:dyDescent="0.15">
      <c r="A323" s="250"/>
      <c r="B323" s="250"/>
      <c r="C323" s="250"/>
      <c r="D323" s="250"/>
      <c r="E323" s="250"/>
      <c r="F323" s="250"/>
      <c r="G323" s="250"/>
      <c r="H323" s="250"/>
      <c r="I323" s="250"/>
      <c r="J323" s="250"/>
      <c r="K323" s="250"/>
      <c r="L323" s="250"/>
      <c r="M323" s="250"/>
      <c r="N323" s="250"/>
      <c r="O323" s="250"/>
      <c r="P323" s="250"/>
      <c r="Q323" s="250"/>
      <c r="R323" s="250"/>
      <c r="S323" s="250"/>
      <c r="T323" s="250"/>
      <c r="U323" s="250"/>
      <c r="V323" s="250"/>
    </row>
    <row r="324" spans="1:22" ht="14.25" customHeight="1" x14ac:dyDescent="0.15">
      <c r="A324" s="250"/>
      <c r="B324" s="250"/>
      <c r="C324" s="250"/>
      <c r="D324" s="250"/>
      <c r="E324" s="250"/>
      <c r="F324" s="250"/>
      <c r="G324" s="250"/>
      <c r="H324" s="250"/>
      <c r="I324" s="250"/>
      <c r="J324" s="250"/>
      <c r="K324" s="250"/>
      <c r="L324" s="250"/>
      <c r="M324" s="250"/>
      <c r="N324" s="250"/>
      <c r="O324" s="250"/>
      <c r="P324" s="250"/>
      <c r="Q324" s="250"/>
      <c r="R324" s="250"/>
      <c r="S324" s="250"/>
      <c r="T324" s="250"/>
      <c r="U324" s="250"/>
      <c r="V324" s="250"/>
    </row>
    <row r="325" spans="1:22" ht="14.25" customHeight="1" x14ac:dyDescent="0.15">
      <c r="A325" s="250"/>
      <c r="B325" s="250"/>
      <c r="C325" s="250"/>
      <c r="D325" s="250"/>
      <c r="E325" s="250"/>
      <c r="F325" s="250"/>
      <c r="G325" s="250"/>
      <c r="H325" s="250"/>
      <c r="I325" s="250"/>
      <c r="J325" s="250"/>
      <c r="K325" s="250"/>
      <c r="L325" s="250"/>
      <c r="M325" s="250"/>
      <c r="N325" s="250"/>
      <c r="O325" s="250"/>
      <c r="P325" s="250"/>
      <c r="Q325" s="250"/>
      <c r="R325" s="250"/>
      <c r="S325" s="250"/>
      <c r="T325" s="250"/>
      <c r="U325" s="250"/>
      <c r="V325" s="250"/>
    </row>
    <row r="326" spans="1:22" ht="14.25" customHeight="1" x14ac:dyDescent="0.15">
      <c r="A326" s="250"/>
      <c r="B326" s="250"/>
      <c r="C326" s="250"/>
      <c r="D326" s="250"/>
      <c r="E326" s="250"/>
      <c r="F326" s="250"/>
      <c r="G326" s="250"/>
      <c r="H326" s="250"/>
      <c r="I326" s="250"/>
      <c r="J326" s="250"/>
      <c r="K326" s="250"/>
      <c r="L326" s="250"/>
      <c r="M326" s="250"/>
      <c r="N326" s="250"/>
      <c r="O326" s="250"/>
      <c r="P326" s="250"/>
      <c r="Q326" s="250"/>
      <c r="R326" s="250"/>
      <c r="S326" s="250"/>
      <c r="T326" s="250"/>
      <c r="U326" s="250"/>
      <c r="V326" s="250"/>
    </row>
    <row r="327" spans="1:22" ht="14.25" customHeight="1" x14ac:dyDescent="0.15">
      <c r="A327" s="250"/>
      <c r="B327" s="250"/>
      <c r="C327" s="250"/>
      <c r="D327" s="250"/>
      <c r="E327" s="250"/>
      <c r="F327" s="250"/>
      <c r="G327" s="250"/>
      <c r="H327" s="250"/>
      <c r="I327" s="250"/>
      <c r="J327" s="250"/>
      <c r="K327" s="250"/>
      <c r="L327" s="250"/>
      <c r="M327" s="250"/>
      <c r="N327" s="250"/>
      <c r="O327" s="250"/>
      <c r="P327" s="250"/>
      <c r="Q327" s="250"/>
      <c r="R327" s="250"/>
      <c r="S327" s="250"/>
      <c r="T327" s="250"/>
      <c r="U327" s="250"/>
      <c r="V327" s="250"/>
    </row>
    <row r="328" spans="1:22" ht="14.25" customHeight="1" x14ac:dyDescent="0.15">
      <c r="A328" s="250"/>
      <c r="B328" s="250"/>
      <c r="C328" s="250"/>
      <c r="D328" s="250"/>
      <c r="E328" s="250"/>
      <c r="F328" s="250"/>
      <c r="G328" s="250"/>
      <c r="H328" s="250"/>
      <c r="I328" s="250"/>
      <c r="J328" s="250"/>
      <c r="K328" s="250"/>
      <c r="L328" s="250"/>
      <c r="M328" s="250"/>
      <c r="N328" s="250"/>
      <c r="O328" s="250"/>
      <c r="P328" s="250"/>
      <c r="Q328" s="250"/>
      <c r="R328" s="250"/>
      <c r="S328" s="250"/>
      <c r="T328" s="250"/>
      <c r="U328" s="250"/>
      <c r="V328" s="250"/>
    </row>
    <row r="329" spans="1:22" ht="14.25" customHeight="1" x14ac:dyDescent="0.15">
      <c r="A329" s="250"/>
      <c r="B329" s="250"/>
      <c r="C329" s="250"/>
      <c r="D329" s="250"/>
      <c r="E329" s="250"/>
      <c r="F329" s="250"/>
      <c r="G329" s="250"/>
      <c r="H329" s="250"/>
      <c r="I329" s="250"/>
      <c r="J329" s="250"/>
      <c r="K329" s="250"/>
      <c r="L329" s="250"/>
      <c r="M329" s="250"/>
      <c r="N329" s="250"/>
      <c r="O329" s="250"/>
      <c r="P329" s="250"/>
      <c r="Q329" s="250"/>
      <c r="R329" s="250"/>
      <c r="S329" s="250"/>
      <c r="T329" s="250"/>
      <c r="U329" s="250"/>
      <c r="V329" s="250"/>
    </row>
    <row r="330" spans="1:22" ht="14.25" customHeight="1" x14ac:dyDescent="0.15">
      <c r="A330" s="250"/>
      <c r="B330" s="250"/>
      <c r="C330" s="250"/>
      <c r="D330" s="250"/>
      <c r="E330" s="250"/>
      <c r="F330" s="250"/>
      <c r="G330" s="250"/>
      <c r="H330" s="250"/>
      <c r="I330" s="250"/>
      <c r="J330" s="250"/>
      <c r="K330" s="250"/>
      <c r="L330" s="250"/>
      <c r="M330" s="250"/>
      <c r="N330" s="250"/>
      <c r="O330" s="250"/>
      <c r="P330" s="250"/>
      <c r="Q330" s="250"/>
      <c r="R330" s="250"/>
      <c r="S330" s="250"/>
      <c r="T330" s="250"/>
      <c r="U330" s="250"/>
      <c r="V330" s="250"/>
    </row>
    <row r="331" spans="1:22" ht="14.25" customHeight="1" x14ac:dyDescent="0.15">
      <c r="A331" s="250"/>
      <c r="B331" s="250"/>
      <c r="C331" s="250"/>
      <c r="D331" s="250"/>
      <c r="E331" s="250"/>
      <c r="F331" s="250"/>
      <c r="G331" s="250"/>
      <c r="H331" s="250"/>
      <c r="I331" s="250"/>
      <c r="J331" s="250"/>
      <c r="K331" s="250"/>
      <c r="L331" s="250"/>
      <c r="M331" s="250"/>
      <c r="N331" s="250"/>
      <c r="O331" s="250"/>
      <c r="P331" s="250"/>
      <c r="Q331" s="250"/>
      <c r="R331" s="250"/>
      <c r="S331" s="250"/>
      <c r="T331" s="250"/>
      <c r="U331" s="250"/>
      <c r="V331" s="250"/>
    </row>
    <row r="332" spans="1:22" ht="14.25" customHeight="1" x14ac:dyDescent="0.15">
      <c r="A332" s="250"/>
      <c r="B332" s="250"/>
      <c r="C332" s="250"/>
      <c r="D332" s="250"/>
      <c r="E332" s="250"/>
      <c r="F332" s="250"/>
      <c r="G332" s="250"/>
      <c r="H332" s="250"/>
      <c r="I332" s="250"/>
      <c r="J332" s="250"/>
      <c r="K332" s="250"/>
      <c r="L332" s="250"/>
      <c r="M332" s="250"/>
      <c r="N332" s="250"/>
      <c r="O332" s="250"/>
      <c r="P332" s="250"/>
      <c r="Q332" s="250"/>
      <c r="R332" s="250"/>
      <c r="S332" s="250"/>
      <c r="T332" s="250"/>
      <c r="U332" s="250"/>
      <c r="V332" s="250"/>
    </row>
    <row r="333" spans="1:22" ht="14.25" customHeight="1" x14ac:dyDescent="0.15">
      <c r="A333" s="250"/>
      <c r="B333" s="250"/>
      <c r="C333" s="250"/>
      <c r="D333" s="250"/>
      <c r="E333" s="250"/>
      <c r="F333" s="250"/>
      <c r="G333" s="250"/>
      <c r="H333" s="250"/>
      <c r="I333" s="250"/>
      <c r="J333" s="250"/>
      <c r="K333" s="250"/>
      <c r="L333" s="250"/>
      <c r="M333" s="250"/>
      <c r="N333" s="250"/>
      <c r="O333" s="250"/>
      <c r="P333" s="250"/>
      <c r="Q333" s="250"/>
      <c r="R333" s="250"/>
      <c r="S333" s="250"/>
      <c r="T333" s="250"/>
      <c r="U333" s="250"/>
      <c r="V333" s="250"/>
    </row>
    <row r="334" spans="1:22" ht="14.25" customHeight="1" x14ac:dyDescent="0.15">
      <c r="A334" s="250"/>
      <c r="B334" s="250"/>
      <c r="C334" s="250"/>
      <c r="D334" s="250"/>
      <c r="E334" s="250"/>
      <c r="F334" s="250"/>
      <c r="G334" s="250"/>
      <c r="H334" s="250"/>
      <c r="I334" s="250"/>
      <c r="J334" s="250"/>
      <c r="K334" s="250"/>
      <c r="L334" s="250"/>
      <c r="M334" s="250"/>
      <c r="N334" s="250"/>
      <c r="O334" s="250"/>
      <c r="P334" s="250"/>
      <c r="Q334" s="250"/>
      <c r="R334" s="250"/>
      <c r="S334" s="250"/>
      <c r="T334" s="250"/>
      <c r="U334" s="250"/>
      <c r="V334" s="250"/>
    </row>
    <row r="335" spans="1:22" ht="14.25" customHeight="1" x14ac:dyDescent="0.15">
      <c r="A335" s="250"/>
      <c r="B335" s="250"/>
      <c r="C335" s="250"/>
      <c r="D335" s="250"/>
      <c r="E335" s="250"/>
      <c r="F335" s="250"/>
      <c r="G335" s="250"/>
      <c r="H335" s="250"/>
      <c r="I335" s="250"/>
      <c r="J335" s="250"/>
      <c r="K335" s="250"/>
      <c r="L335" s="250"/>
      <c r="M335" s="250"/>
      <c r="N335" s="250"/>
      <c r="O335" s="250"/>
      <c r="P335" s="250"/>
      <c r="Q335" s="250"/>
      <c r="R335" s="250"/>
      <c r="S335" s="250"/>
      <c r="T335" s="250"/>
      <c r="U335" s="250"/>
      <c r="V335" s="250"/>
    </row>
    <row r="336" spans="1:22" ht="14.25" customHeight="1" x14ac:dyDescent="0.15">
      <c r="A336" s="250"/>
      <c r="B336" s="250"/>
      <c r="C336" s="250"/>
      <c r="D336" s="250"/>
      <c r="E336" s="250"/>
      <c r="F336" s="250"/>
      <c r="G336" s="250"/>
      <c r="H336" s="250"/>
      <c r="I336" s="250"/>
      <c r="J336" s="250"/>
      <c r="K336" s="250"/>
      <c r="L336" s="250"/>
      <c r="M336" s="250"/>
      <c r="N336" s="250"/>
      <c r="O336" s="250"/>
      <c r="P336" s="250"/>
      <c r="Q336" s="250"/>
      <c r="R336" s="250"/>
      <c r="S336" s="250"/>
      <c r="T336" s="250"/>
      <c r="U336" s="250"/>
      <c r="V336" s="250"/>
    </row>
    <row r="337" spans="1:22" ht="14.25" customHeight="1" x14ac:dyDescent="0.15">
      <c r="A337" s="250"/>
      <c r="B337" s="250"/>
      <c r="C337" s="250"/>
      <c r="D337" s="250"/>
      <c r="E337" s="250"/>
      <c r="F337" s="250"/>
      <c r="G337" s="250"/>
      <c r="H337" s="250"/>
      <c r="I337" s="250"/>
      <c r="J337" s="250"/>
      <c r="K337" s="250"/>
      <c r="L337" s="250"/>
      <c r="M337" s="250"/>
      <c r="N337" s="250"/>
      <c r="O337" s="250"/>
      <c r="P337" s="250"/>
      <c r="Q337" s="250"/>
      <c r="R337" s="250"/>
      <c r="S337" s="250"/>
      <c r="T337" s="250"/>
      <c r="U337" s="250"/>
      <c r="V337" s="250"/>
    </row>
    <row r="338" spans="1:22" ht="14.25" customHeight="1" x14ac:dyDescent="0.15">
      <c r="A338" s="250"/>
      <c r="B338" s="250"/>
      <c r="C338" s="250"/>
      <c r="D338" s="250"/>
      <c r="E338" s="250"/>
      <c r="F338" s="250"/>
      <c r="G338" s="250"/>
      <c r="H338" s="250"/>
      <c r="I338" s="250"/>
      <c r="J338" s="250"/>
      <c r="K338" s="250"/>
      <c r="L338" s="250"/>
      <c r="M338" s="250"/>
      <c r="N338" s="250"/>
      <c r="O338" s="250"/>
      <c r="P338" s="250"/>
      <c r="Q338" s="250"/>
      <c r="R338" s="250"/>
      <c r="S338" s="250"/>
      <c r="T338" s="250"/>
      <c r="U338" s="250"/>
      <c r="V338" s="250"/>
    </row>
    <row r="339" spans="1:22" ht="14.25" customHeight="1" x14ac:dyDescent="0.15">
      <c r="A339" s="250"/>
      <c r="B339" s="250"/>
      <c r="C339" s="250"/>
      <c r="D339" s="250"/>
      <c r="E339" s="250"/>
      <c r="F339" s="250"/>
      <c r="G339" s="250"/>
      <c r="H339" s="250"/>
      <c r="I339" s="250"/>
      <c r="J339" s="250"/>
      <c r="K339" s="250"/>
      <c r="L339" s="250"/>
      <c r="M339" s="250"/>
      <c r="N339" s="250"/>
      <c r="O339" s="250"/>
      <c r="P339" s="250"/>
      <c r="Q339" s="250"/>
      <c r="R339" s="250"/>
      <c r="S339" s="250"/>
      <c r="T339" s="250"/>
      <c r="U339" s="250"/>
      <c r="V339" s="250"/>
    </row>
    <row r="340" spans="1:22" ht="14.25" customHeight="1" x14ac:dyDescent="0.15">
      <c r="A340" s="250"/>
      <c r="B340" s="250"/>
      <c r="C340" s="250"/>
      <c r="D340" s="250"/>
      <c r="E340" s="250"/>
      <c r="F340" s="250"/>
      <c r="G340" s="250"/>
      <c r="H340" s="250"/>
      <c r="I340" s="250"/>
      <c r="J340" s="250"/>
      <c r="K340" s="250"/>
      <c r="L340" s="250"/>
      <c r="M340" s="250"/>
      <c r="N340" s="250"/>
      <c r="O340" s="250"/>
      <c r="P340" s="250"/>
      <c r="Q340" s="250"/>
      <c r="R340" s="250"/>
      <c r="S340" s="250"/>
      <c r="T340" s="250"/>
      <c r="U340" s="250"/>
      <c r="V340" s="250"/>
    </row>
    <row r="341" spans="1:22" ht="14.25" customHeight="1" x14ac:dyDescent="0.15">
      <c r="A341" s="250"/>
      <c r="B341" s="250"/>
      <c r="C341" s="250"/>
      <c r="D341" s="250"/>
      <c r="E341" s="250"/>
      <c r="F341" s="250"/>
      <c r="G341" s="250"/>
      <c r="H341" s="250"/>
      <c r="I341" s="250"/>
      <c r="J341" s="250"/>
      <c r="K341" s="250"/>
      <c r="L341" s="250"/>
      <c r="M341" s="250"/>
      <c r="N341" s="250"/>
      <c r="O341" s="250"/>
      <c r="P341" s="250"/>
      <c r="Q341" s="250"/>
      <c r="R341" s="250"/>
      <c r="S341" s="250"/>
      <c r="T341" s="250"/>
      <c r="U341" s="250"/>
      <c r="V341" s="250"/>
    </row>
    <row r="342" spans="1:22" ht="14.25" customHeight="1" x14ac:dyDescent="0.15">
      <c r="A342" s="250"/>
      <c r="B342" s="250"/>
      <c r="C342" s="250"/>
      <c r="D342" s="250"/>
      <c r="E342" s="250"/>
      <c r="F342" s="250"/>
      <c r="G342" s="250"/>
      <c r="H342" s="250"/>
      <c r="I342" s="250"/>
      <c r="J342" s="250"/>
      <c r="K342" s="250"/>
      <c r="L342" s="250"/>
      <c r="M342" s="250"/>
      <c r="N342" s="250"/>
      <c r="O342" s="250"/>
      <c r="P342" s="250"/>
      <c r="Q342" s="250"/>
      <c r="R342" s="250"/>
      <c r="S342" s="250"/>
      <c r="T342" s="250"/>
      <c r="U342" s="250"/>
      <c r="V342" s="250"/>
    </row>
    <row r="343" spans="1:22" ht="14.25" customHeight="1" x14ac:dyDescent="0.15">
      <c r="A343" s="250"/>
      <c r="B343" s="250"/>
      <c r="C343" s="250"/>
      <c r="D343" s="250"/>
      <c r="E343" s="250"/>
      <c r="F343" s="250"/>
      <c r="G343" s="250"/>
      <c r="H343" s="250"/>
      <c r="I343" s="250"/>
      <c r="J343" s="250"/>
      <c r="K343" s="250"/>
      <c r="L343" s="250"/>
      <c r="M343" s="250"/>
      <c r="N343" s="250"/>
      <c r="O343" s="250"/>
      <c r="P343" s="250"/>
      <c r="Q343" s="250"/>
      <c r="R343" s="250"/>
      <c r="S343" s="250"/>
      <c r="T343" s="250"/>
      <c r="U343" s="250"/>
      <c r="V343" s="250"/>
    </row>
    <row r="344" spans="1:22" ht="14.25" customHeight="1" x14ac:dyDescent="0.15">
      <c r="A344" s="250"/>
      <c r="B344" s="250"/>
      <c r="C344" s="250"/>
      <c r="D344" s="250"/>
      <c r="E344" s="250"/>
      <c r="F344" s="250"/>
      <c r="G344" s="250"/>
      <c r="H344" s="250"/>
      <c r="I344" s="250"/>
      <c r="J344" s="250"/>
      <c r="K344" s="250"/>
      <c r="L344" s="250"/>
      <c r="M344" s="250"/>
      <c r="N344" s="250"/>
      <c r="O344" s="250"/>
      <c r="P344" s="250"/>
      <c r="Q344" s="250"/>
      <c r="R344" s="250"/>
      <c r="S344" s="250"/>
      <c r="T344" s="250"/>
      <c r="U344" s="250"/>
      <c r="V344" s="250"/>
    </row>
    <row r="345" spans="1:22" ht="14.25" customHeight="1" x14ac:dyDescent="0.15">
      <c r="A345" s="250"/>
      <c r="B345" s="250"/>
      <c r="C345" s="250"/>
      <c r="D345" s="250"/>
      <c r="E345" s="250"/>
      <c r="F345" s="250"/>
      <c r="G345" s="250"/>
      <c r="H345" s="250"/>
      <c r="I345" s="250"/>
      <c r="J345" s="250"/>
      <c r="K345" s="250"/>
      <c r="L345" s="250"/>
      <c r="M345" s="250"/>
      <c r="N345" s="250"/>
      <c r="O345" s="250"/>
      <c r="P345" s="250"/>
      <c r="Q345" s="250"/>
      <c r="R345" s="250"/>
      <c r="S345" s="250"/>
      <c r="T345" s="250"/>
      <c r="U345" s="250"/>
      <c r="V345" s="250"/>
    </row>
    <row r="346" spans="1:22" ht="14.25" customHeight="1" x14ac:dyDescent="0.15">
      <c r="A346" s="250"/>
      <c r="B346" s="250"/>
      <c r="C346" s="250"/>
      <c r="D346" s="250"/>
      <c r="E346" s="250"/>
      <c r="F346" s="250"/>
      <c r="G346" s="250"/>
      <c r="H346" s="250"/>
      <c r="I346" s="250"/>
      <c r="J346" s="250"/>
      <c r="K346" s="250"/>
      <c r="L346" s="250"/>
      <c r="M346" s="250"/>
      <c r="N346" s="250"/>
      <c r="O346" s="250"/>
      <c r="P346" s="250"/>
      <c r="Q346" s="250"/>
      <c r="R346" s="250"/>
      <c r="S346" s="250"/>
      <c r="T346" s="250"/>
      <c r="U346" s="250"/>
      <c r="V346" s="250"/>
    </row>
    <row r="347" spans="1:22" ht="14.25" customHeight="1" x14ac:dyDescent="0.15">
      <c r="A347" s="250"/>
      <c r="B347" s="250"/>
      <c r="C347" s="250"/>
      <c r="D347" s="250"/>
      <c r="E347" s="250"/>
      <c r="F347" s="250"/>
      <c r="G347" s="250"/>
      <c r="H347" s="250"/>
      <c r="I347" s="250"/>
      <c r="J347" s="250"/>
      <c r="K347" s="250"/>
      <c r="L347" s="250"/>
      <c r="M347" s="250"/>
      <c r="N347" s="250"/>
      <c r="O347" s="250"/>
      <c r="P347" s="250"/>
      <c r="Q347" s="250"/>
      <c r="R347" s="250"/>
      <c r="S347" s="250"/>
      <c r="T347" s="250"/>
      <c r="U347" s="250"/>
      <c r="V347" s="250"/>
    </row>
    <row r="348" spans="1:22" ht="14.25" customHeight="1" x14ac:dyDescent="0.15">
      <c r="A348" s="250"/>
      <c r="B348" s="250"/>
      <c r="C348" s="250"/>
      <c r="D348" s="250"/>
      <c r="E348" s="250"/>
      <c r="F348" s="250"/>
      <c r="G348" s="250"/>
      <c r="H348" s="250"/>
      <c r="I348" s="250"/>
      <c r="J348" s="250"/>
      <c r="K348" s="250"/>
      <c r="L348" s="250"/>
      <c r="M348" s="250"/>
      <c r="N348" s="250"/>
      <c r="O348" s="250"/>
      <c r="P348" s="250"/>
      <c r="Q348" s="250"/>
      <c r="R348" s="250"/>
      <c r="S348" s="250"/>
      <c r="T348" s="250"/>
      <c r="U348" s="250"/>
      <c r="V348" s="250"/>
    </row>
    <row r="349" spans="1:22" ht="14.25" customHeight="1" x14ac:dyDescent="0.15">
      <c r="A349" s="250"/>
      <c r="B349" s="250"/>
      <c r="C349" s="250"/>
      <c r="D349" s="250"/>
      <c r="E349" s="250"/>
      <c r="F349" s="250"/>
      <c r="G349" s="250"/>
      <c r="H349" s="250"/>
      <c r="I349" s="250"/>
      <c r="J349" s="250"/>
      <c r="K349" s="250"/>
      <c r="L349" s="250"/>
      <c r="M349" s="250"/>
      <c r="N349" s="250"/>
      <c r="O349" s="250"/>
      <c r="P349" s="250"/>
      <c r="Q349" s="250"/>
      <c r="R349" s="250"/>
      <c r="S349" s="250"/>
      <c r="T349" s="250"/>
      <c r="U349" s="250"/>
      <c r="V349" s="250"/>
    </row>
    <row r="350" spans="1:22" ht="14.25" customHeight="1" x14ac:dyDescent="0.15">
      <c r="A350" s="250"/>
      <c r="B350" s="250"/>
      <c r="C350" s="250"/>
      <c r="D350" s="250"/>
      <c r="E350" s="250"/>
      <c r="F350" s="250"/>
      <c r="G350" s="250"/>
      <c r="H350" s="250"/>
      <c r="I350" s="250"/>
      <c r="J350" s="250"/>
      <c r="K350" s="250"/>
      <c r="L350" s="250"/>
      <c r="M350" s="250"/>
      <c r="N350" s="250"/>
      <c r="O350" s="250"/>
      <c r="P350" s="250"/>
      <c r="Q350" s="250"/>
      <c r="R350" s="250"/>
      <c r="S350" s="250"/>
      <c r="T350" s="250"/>
      <c r="U350" s="250"/>
      <c r="V350" s="250"/>
    </row>
    <row r="351" spans="1:22" ht="14.25" customHeight="1" x14ac:dyDescent="0.15">
      <c r="A351" s="250"/>
      <c r="B351" s="250"/>
      <c r="C351" s="250"/>
      <c r="D351" s="250"/>
      <c r="E351" s="250"/>
      <c r="F351" s="250"/>
      <c r="G351" s="250"/>
      <c r="H351" s="250"/>
      <c r="I351" s="250"/>
      <c r="J351" s="250"/>
      <c r="K351" s="250"/>
      <c r="L351" s="250"/>
      <c r="M351" s="250"/>
      <c r="N351" s="250"/>
      <c r="O351" s="250"/>
      <c r="P351" s="250"/>
      <c r="Q351" s="250"/>
      <c r="R351" s="250"/>
      <c r="S351" s="250"/>
      <c r="T351" s="250"/>
      <c r="U351" s="250"/>
      <c r="V351" s="250"/>
    </row>
    <row r="352" spans="1:22" ht="14.25" customHeight="1" x14ac:dyDescent="0.15">
      <c r="A352" s="250"/>
      <c r="B352" s="250"/>
      <c r="C352" s="250"/>
      <c r="D352" s="250"/>
      <c r="E352" s="250"/>
      <c r="F352" s="250"/>
      <c r="G352" s="250"/>
      <c r="H352" s="250"/>
      <c r="I352" s="250"/>
      <c r="J352" s="250"/>
      <c r="K352" s="250"/>
      <c r="L352" s="250"/>
      <c r="M352" s="250"/>
      <c r="N352" s="250"/>
      <c r="O352" s="250"/>
      <c r="P352" s="250"/>
      <c r="Q352" s="250"/>
      <c r="R352" s="250"/>
      <c r="S352" s="250"/>
      <c r="T352" s="250"/>
      <c r="U352" s="250"/>
      <c r="V352" s="250"/>
    </row>
    <row r="353" spans="1:22" ht="14.25" customHeight="1" x14ac:dyDescent="0.15">
      <c r="A353" s="250"/>
      <c r="B353" s="250"/>
      <c r="C353" s="250"/>
      <c r="D353" s="250"/>
      <c r="E353" s="250"/>
      <c r="F353" s="250"/>
      <c r="G353" s="250"/>
      <c r="H353" s="250"/>
      <c r="I353" s="250"/>
      <c r="J353" s="250"/>
      <c r="K353" s="250"/>
      <c r="L353" s="250"/>
      <c r="M353" s="250"/>
      <c r="N353" s="250"/>
      <c r="O353" s="250"/>
      <c r="P353" s="250"/>
      <c r="Q353" s="250"/>
      <c r="R353" s="250"/>
      <c r="S353" s="250"/>
      <c r="T353" s="250"/>
      <c r="U353" s="250"/>
      <c r="V353" s="250"/>
    </row>
    <row r="354" spans="1:22" ht="14.25" customHeight="1" x14ac:dyDescent="0.15">
      <c r="A354" s="250"/>
      <c r="B354" s="250"/>
      <c r="C354" s="250"/>
      <c r="D354" s="250"/>
      <c r="E354" s="250"/>
      <c r="F354" s="250"/>
      <c r="G354" s="250"/>
      <c r="H354" s="250"/>
      <c r="I354" s="250"/>
      <c r="J354" s="250"/>
      <c r="K354" s="250"/>
      <c r="L354" s="250"/>
      <c r="M354" s="250"/>
      <c r="N354" s="250"/>
      <c r="O354" s="250"/>
      <c r="P354" s="250"/>
      <c r="Q354" s="250"/>
      <c r="R354" s="250"/>
      <c r="S354" s="250"/>
      <c r="T354" s="250"/>
      <c r="U354" s="250"/>
      <c r="V354" s="250"/>
    </row>
    <row r="355" spans="1:22" ht="14.25" customHeight="1" x14ac:dyDescent="0.15">
      <c r="A355" s="250"/>
      <c r="B355" s="250"/>
      <c r="C355" s="250"/>
      <c r="D355" s="250"/>
      <c r="E355" s="250"/>
      <c r="F355" s="250"/>
      <c r="G355" s="250"/>
      <c r="H355" s="250"/>
      <c r="I355" s="250"/>
      <c r="J355" s="250"/>
      <c r="K355" s="250"/>
      <c r="L355" s="250"/>
      <c r="M355" s="250"/>
      <c r="N355" s="250"/>
      <c r="O355" s="250"/>
      <c r="P355" s="250"/>
      <c r="Q355" s="250"/>
      <c r="R355" s="250"/>
      <c r="S355" s="250"/>
      <c r="T355" s="250"/>
      <c r="U355" s="250"/>
      <c r="V355" s="250"/>
    </row>
    <row r="356" spans="1:22" ht="14.25" customHeight="1" x14ac:dyDescent="0.15">
      <c r="A356" s="250"/>
      <c r="B356" s="250"/>
      <c r="C356" s="250"/>
      <c r="D356" s="250"/>
      <c r="E356" s="250"/>
      <c r="F356" s="250"/>
      <c r="G356" s="250"/>
      <c r="H356" s="250"/>
      <c r="I356" s="250"/>
      <c r="J356" s="250"/>
      <c r="K356" s="250"/>
      <c r="L356" s="250"/>
      <c r="M356" s="250"/>
      <c r="N356" s="250"/>
      <c r="O356" s="250"/>
      <c r="P356" s="250"/>
      <c r="Q356" s="250"/>
      <c r="R356" s="250"/>
      <c r="S356" s="250"/>
      <c r="T356" s="250"/>
      <c r="U356" s="250"/>
      <c r="V356" s="250"/>
    </row>
    <row r="357" spans="1:22" ht="14.25" customHeight="1" x14ac:dyDescent="0.15">
      <c r="A357" s="250"/>
      <c r="B357" s="250"/>
      <c r="C357" s="250"/>
      <c r="D357" s="250"/>
      <c r="E357" s="250"/>
      <c r="F357" s="250"/>
      <c r="G357" s="250"/>
      <c r="H357" s="250"/>
      <c r="I357" s="250"/>
      <c r="J357" s="250"/>
      <c r="K357" s="250"/>
      <c r="L357" s="250"/>
      <c r="M357" s="250"/>
      <c r="N357" s="250"/>
      <c r="O357" s="250"/>
      <c r="P357" s="250"/>
      <c r="Q357" s="250"/>
      <c r="R357" s="250"/>
      <c r="S357" s="250"/>
      <c r="T357" s="250"/>
      <c r="U357" s="250"/>
      <c r="V357" s="250"/>
    </row>
    <row r="358" spans="1:22" ht="14.25" customHeight="1" x14ac:dyDescent="0.15">
      <c r="A358" s="250"/>
      <c r="B358" s="250"/>
      <c r="C358" s="250"/>
      <c r="D358" s="250"/>
      <c r="E358" s="250"/>
      <c r="F358" s="250"/>
      <c r="G358" s="250"/>
      <c r="H358" s="250"/>
      <c r="I358" s="250"/>
      <c r="J358" s="250"/>
      <c r="K358" s="250"/>
      <c r="L358" s="250"/>
      <c r="M358" s="250"/>
      <c r="N358" s="250"/>
      <c r="O358" s="250"/>
      <c r="P358" s="250"/>
      <c r="Q358" s="250"/>
      <c r="R358" s="250"/>
      <c r="S358" s="250"/>
      <c r="T358" s="250"/>
      <c r="U358" s="250"/>
      <c r="V358" s="250"/>
    </row>
    <row r="359" spans="1:22" ht="14.25" customHeight="1" x14ac:dyDescent="0.15">
      <c r="A359" s="250"/>
      <c r="B359" s="250"/>
      <c r="C359" s="250"/>
      <c r="D359" s="250"/>
      <c r="E359" s="250"/>
      <c r="F359" s="250"/>
      <c r="G359" s="250"/>
      <c r="H359" s="250"/>
      <c r="I359" s="250"/>
      <c r="J359" s="250"/>
      <c r="K359" s="250"/>
      <c r="L359" s="250"/>
      <c r="M359" s="250"/>
      <c r="N359" s="250"/>
      <c r="O359" s="250"/>
      <c r="P359" s="250"/>
      <c r="Q359" s="250"/>
      <c r="R359" s="250"/>
      <c r="S359" s="250"/>
      <c r="T359" s="250"/>
      <c r="U359" s="250"/>
      <c r="V359" s="250"/>
    </row>
    <row r="360" spans="1:22" ht="14.25" customHeight="1" x14ac:dyDescent="0.15">
      <c r="A360" s="250"/>
      <c r="B360" s="250"/>
      <c r="C360" s="250"/>
      <c r="D360" s="250"/>
      <c r="E360" s="250"/>
      <c r="F360" s="250"/>
      <c r="G360" s="250"/>
      <c r="H360" s="250"/>
      <c r="I360" s="250"/>
      <c r="J360" s="250"/>
      <c r="K360" s="250"/>
      <c r="L360" s="250"/>
      <c r="M360" s="250"/>
      <c r="N360" s="250"/>
      <c r="O360" s="250"/>
      <c r="P360" s="250"/>
      <c r="Q360" s="250"/>
      <c r="R360" s="250"/>
      <c r="S360" s="250"/>
      <c r="T360" s="250"/>
      <c r="U360" s="250"/>
      <c r="V360" s="250"/>
    </row>
    <row r="361" spans="1:22" ht="14.25" customHeight="1" x14ac:dyDescent="0.15">
      <c r="A361" s="250"/>
      <c r="B361" s="250"/>
      <c r="C361" s="250"/>
      <c r="D361" s="250"/>
      <c r="E361" s="250"/>
      <c r="F361" s="250"/>
      <c r="G361" s="250"/>
      <c r="H361" s="250"/>
      <c r="I361" s="250"/>
      <c r="J361" s="250"/>
      <c r="K361" s="250"/>
      <c r="L361" s="250"/>
      <c r="M361" s="250"/>
      <c r="N361" s="250"/>
      <c r="O361" s="250"/>
      <c r="P361" s="250"/>
      <c r="Q361" s="250"/>
      <c r="R361" s="250"/>
      <c r="S361" s="250"/>
      <c r="T361" s="250"/>
      <c r="U361" s="250"/>
      <c r="V361" s="250"/>
    </row>
    <row r="362" spans="1:22" ht="14.25" customHeight="1" x14ac:dyDescent="0.15">
      <c r="A362" s="250"/>
      <c r="B362" s="250"/>
      <c r="C362" s="250"/>
      <c r="D362" s="250"/>
      <c r="E362" s="250"/>
      <c r="F362" s="250"/>
      <c r="G362" s="250"/>
      <c r="H362" s="250"/>
      <c r="I362" s="250"/>
      <c r="J362" s="250"/>
      <c r="K362" s="250"/>
      <c r="L362" s="250"/>
      <c r="M362" s="250"/>
      <c r="N362" s="250"/>
      <c r="O362" s="250"/>
      <c r="P362" s="250"/>
      <c r="Q362" s="250"/>
      <c r="R362" s="250"/>
      <c r="S362" s="250"/>
      <c r="T362" s="250"/>
      <c r="U362" s="250"/>
      <c r="V362" s="250"/>
    </row>
    <row r="363" spans="1:22" ht="14.25" customHeight="1" x14ac:dyDescent="0.15">
      <c r="A363" s="250"/>
      <c r="B363" s="250"/>
      <c r="C363" s="250"/>
      <c r="D363" s="250"/>
      <c r="E363" s="250"/>
      <c r="F363" s="250"/>
      <c r="G363" s="250"/>
      <c r="H363" s="250"/>
      <c r="I363" s="250"/>
      <c r="J363" s="250"/>
      <c r="K363" s="250"/>
      <c r="L363" s="250"/>
      <c r="M363" s="250"/>
      <c r="N363" s="250"/>
      <c r="O363" s="250"/>
      <c r="P363" s="250"/>
      <c r="Q363" s="250"/>
      <c r="R363" s="250"/>
      <c r="S363" s="250"/>
      <c r="T363" s="250"/>
      <c r="U363" s="250"/>
      <c r="V363" s="250"/>
    </row>
    <row r="364" spans="1:22" ht="14.25" customHeight="1" x14ac:dyDescent="0.15">
      <c r="A364" s="250"/>
      <c r="B364" s="250"/>
      <c r="C364" s="250"/>
      <c r="D364" s="250"/>
      <c r="E364" s="250"/>
      <c r="F364" s="250"/>
      <c r="G364" s="250"/>
      <c r="H364" s="250"/>
      <c r="I364" s="250"/>
      <c r="J364" s="250"/>
      <c r="K364" s="250"/>
      <c r="L364" s="250"/>
      <c r="M364" s="250"/>
      <c r="N364" s="250"/>
      <c r="O364" s="250"/>
      <c r="P364" s="250"/>
      <c r="Q364" s="250"/>
      <c r="R364" s="250"/>
      <c r="S364" s="250"/>
      <c r="T364" s="250"/>
      <c r="U364" s="250"/>
      <c r="V364" s="250"/>
    </row>
    <row r="365" spans="1:22" ht="14.25" customHeight="1" x14ac:dyDescent="0.15">
      <c r="A365" s="250"/>
      <c r="B365" s="250"/>
      <c r="C365" s="250"/>
      <c r="D365" s="250"/>
      <c r="E365" s="250"/>
      <c r="F365" s="250"/>
      <c r="G365" s="250"/>
      <c r="H365" s="250"/>
      <c r="I365" s="250"/>
      <c r="J365" s="250"/>
      <c r="K365" s="250"/>
      <c r="L365" s="250"/>
      <c r="M365" s="250"/>
      <c r="N365" s="250"/>
      <c r="O365" s="250"/>
      <c r="P365" s="250"/>
      <c r="Q365" s="250"/>
      <c r="R365" s="250"/>
      <c r="S365" s="250"/>
      <c r="T365" s="250"/>
      <c r="U365" s="250"/>
      <c r="V365" s="250"/>
    </row>
    <row r="366" spans="1:22" ht="14.25" customHeight="1" x14ac:dyDescent="0.15">
      <c r="A366" s="250"/>
      <c r="B366" s="250"/>
      <c r="C366" s="250"/>
      <c r="D366" s="250"/>
      <c r="E366" s="250"/>
      <c r="F366" s="250"/>
      <c r="G366" s="250"/>
      <c r="H366" s="250"/>
      <c r="I366" s="250"/>
      <c r="J366" s="250"/>
      <c r="K366" s="250"/>
      <c r="L366" s="250"/>
      <c r="M366" s="250"/>
      <c r="N366" s="250"/>
      <c r="O366" s="250"/>
      <c r="P366" s="250"/>
      <c r="Q366" s="250"/>
      <c r="R366" s="250"/>
      <c r="S366" s="250"/>
      <c r="T366" s="250"/>
      <c r="U366" s="250"/>
      <c r="V366" s="250"/>
    </row>
    <row r="367" spans="1:22" ht="14.25" customHeight="1" x14ac:dyDescent="0.15">
      <c r="A367" s="250"/>
      <c r="B367" s="250"/>
      <c r="C367" s="250"/>
      <c r="D367" s="250"/>
      <c r="E367" s="250"/>
      <c r="F367" s="250"/>
      <c r="G367" s="250"/>
      <c r="H367" s="250"/>
      <c r="I367" s="250"/>
      <c r="J367" s="250"/>
      <c r="K367" s="250"/>
      <c r="L367" s="250"/>
      <c r="M367" s="250"/>
      <c r="N367" s="250"/>
      <c r="O367" s="250"/>
      <c r="P367" s="250"/>
      <c r="Q367" s="250"/>
      <c r="R367" s="250"/>
      <c r="S367" s="250"/>
      <c r="T367" s="250"/>
      <c r="U367" s="250"/>
      <c r="V367" s="250"/>
    </row>
    <row r="368" spans="1:22" ht="14.25" customHeight="1" x14ac:dyDescent="0.15">
      <c r="A368" s="250"/>
      <c r="B368" s="250"/>
      <c r="C368" s="250"/>
      <c r="D368" s="250"/>
      <c r="E368" s="250"/>
      <c r="F368" s="250"/>
      <c r="G368" s="250"/>
      <c r="H368" s="250"/>
      <c r="I368" s="250"/>
      <c r="J368" s="250"/>
      <c r="K368" s="250"/>
      <c r="L368" s="250"/>
      <c r="M368" s="250"/>
      <c r="N368" s="250"/>
      <c r="O368" s="250"/>
      <c r="P368" s="250"/>
      <c r="Q368" s="250"/>
      <c r="R368" s="250"/>
      <c r="S368" s="250"/>
      <c r="T368" s="250"/>
      <c r="U368" s="250"/>
      <c r="V368" s="250"/>
    </row>
    <row r="369" spans="1:22" ht="14.25" customHeight="1" x14ac:dyDescent="0.15">
      <c r="A369" s="250"/>
      <c r="B369" s="250"/>
      <c r="C369" s="250"/>
      <c r="D369" s="250"/>
      <c r="E369" s="250"/>
      <c r="F369" s="250"/>
      <c r="G369" s="250"/>
      <c r="H369" s="250"/>
      <c r="I369" s="250"/>
      <c r="J369" s="250"/>
      <c r="K369" s="250"/>
      <c r="L369" s="250"/>
      <c r="M369" s="250"/>
      <c r="N369" s="250"/>
      <c r="O369" s="250"/>
      <c r="P369" s="250"/>
      <c r="Q369" s="250"/>
      <c r="R369" s="250"/>
      <c r="S369" s="250"/>
      <c r="T369" s="250"/>
      <c r="U369" s="250"/>
      <c r="V369" s="250"/>
    </row>
    <row r="370" spans="1:22" ht="14.25" customHeight="1" x14ac:dyDescent="0.15">
      <c r="A370" s="250"/>
      <c r="B370" s="250"/>
      <c r="C370" s="250"/>
      <c r="D370" s="250"/>
      <c r="E370" s="250"/>
      <c r="F370" s="250"/>
      <c r="G370" s="250"/>
      <c r="H370" s="250"/>
      <c r="I370" s="250"/>
      <c r="J370" s="250"/>
      <c r="K370" s="250"/>
      <c r="L370" s="250"/>
      <c r="M370" s="250"/>
      <c r="N370" s="250"/>
      <c r="O370" s="250"/>
      <c r="P370" s="250"/>
      <c r="Q370" s="250"/>
      <c r="R370" s="250"/>
      <c r="S370" s="250"/>
      <c r="T370" s="250"/>
      <c r="U370" s="250"/>
      <c r="V370" s="250"/>
    </row>
    <row r="371" spans="1:22" ht="14.25" customHeight="1" x14ac:dyDescent="0.15">
      <c r="A371" s="250"/>
      <c r="B371" s="250"/>
      <c r="C371" s="250"/>
      <c r="D371" s="250"/>
      <c r="E371" s="250"/>
      <c r="F371" s="250"/>
      <c r="G371" s="250"/>
      <c r="H371" s="250"/>
      <c r="I371" s="250"/>
      <c r="J371" s="250"/>
      <c r="K371" s="250"/>
      <c r="L371" s="250"/>
      <c r="M371" s="250"/>
      <c r="N371" s="250"/>
      <c r="O371" s="250"/>
      <c r="P371" s="250"/>
      <c r="Q371" s="250"/>
      <c r="R371" s="250"/>
      <c r="S371" s="250"/>
      <c r="T371" s="250"/>
      <c r="U371" s="250"/>
      <c r="V371" s="250"/>
    </row>
    <row r="372" spans="1:22" ht="14.25" customHeight="1" x14ac:dyDescent="0.15">
      <c r="A372" s="250"/>
      <c r="B372" s="250"/>
      <c r="C372" s="250"/>
      <c r="D372" s="250"/>
      <c r="E372" s="250"/>
      <c r="F372" s="250"/>
      <c r="G372" s="250"/>
      <c r="H372" s="250"/>
      <c r="I372" s="250"/>
      <c r="J372" s="250"/>
      <c r="K372" s="250"/>
      <c r="L372" s="250"/>
      <c r="M372" s="250"/>
      <c r="N372" s="250"/>
      <c r="O372" s="250"/>
      <c r="P372" s="250"/>
      <c r="Q372" s="250"/>
      <c r="R372" s="250"/>
      <c r="S372" s="250"/>
      <c r="T372" s="250"/>
      <c r="U372" s="250"/>
      <c r="V372" s="250"/>
    </row>
    <row r="373" spans="1:22" ht="14.25" customHeight="1" x14ac:dyDescent="0.15">
      <c r="A373" s="250"/>
      <c r="B373" s="250"/>
      <c r="C373" s="250"/>
      <c r="D373" s="250"/>
      <c r="E373" s="250"/>
      <c r="F373" s="250"/>
      <c r="G373" s="250"/>
      <c r="H373" s="250"/>
      <c r="I373" s="250"/>
      <c r="J373" s="250"/>
      <c r="K373" s="250"/>
      <c r="L373" s="250"/>
      <c r="M373" s="250"/>
      <c r="N373" s="250"/>
      <c r="O373" s="250"/>
      <c r="P373" s="250"/>
      <c r="Q373" s="250"/>
      <c r="R373" s="250"/>
      <c r="S373" s="250"/>
      <c r="T373" s="250"/>
      <c r="U373" s="250"/>
      <c r="V373" s="250"/>
    </row>
    <row r="374" spans="1:22" ht="14.25" customHeight="1" x14ac:dyDescent="0.15">
      <c r="A374" s="250"/>
      <c r="B374" s="250"/>
      <c r="C374" s="250"/>
      <c r="D374" s="250"/>
      <c r="E374" s="250"/>
      <c r="F374" s="250"/>
      <c r="G374" s="250"/>
      <c r="H374" s="250"/>
      <c r="I374" s="250"/>
      <c r="J374" s="250"/>
      <c r="K374" s="250"/>
      <c r="L374" s="250"/>
      <c r="M374" s="250"/>
      <c r="N374" s="250"/>
      <c r="O374" s="250"/>
      <c r="P374" s="250"/>
      <c r="Q374" s="250"/>
      <c r="R374" s="250"/>
      <c r="S374" s="250"/>
      <c r="T374" s="250"/>
      <c r="U374" s="250"/>
      <c r="V374" s="250"/>
    </row>
    <row r="375" spans="1:22" ht="14.25" customHeight="1" x14ac:dyDescent="0.15">
      <c r="A375" s="250"/>
      <c r="B375" s="250"/>
      <c r="C375" s="250"/>
      <c r="D375" s="250"/>
      <c r="E375" s="250"/>
      <c r="F375" s="250"/>
      <c r="G375" s="250"/>
      <c r="H375" s="250"/>
      <c r="I375" s="250"/>
      <c r="J375" s="250"/>
      <c r="K375" s="250"/>
      <c r="L375" s="250"/>
      <c r="M375" s="250"/>
      <c r="N375" s="250"/>
      <c r="O375" s="250"/>
      <c r="P375" s="250"/>
      <c r="Q375" s="250"/>
      <c r="R375" s="250"/>
      <c r="S375" s="250"/>
      <c r="T375" s="250"/>
      <c r="U375" s="250"/>
      <c r="V375" s="250"/>
    </row>
    <row r="376" spans="1:22" ht="14.25" customHeight="1" x14ac:dyDescent="0.15">
      <c r="A376" s="250"/>
      <c r="B376" s="250"/>
      <c r="C376" s="250"/>
      <c r="D376" s="250"/>
      <c r="E376" s="250"/>
      <c r="F376" s="250"/>
      <c r="G376" s="250"/>
      <c r="H376" s="250"/>
      <c r="I376" s="250"/>
      <c r="J376" s="250"/>
      <c r="K376" s="250"/>
      <c r="L376" s="250"/>
      <c r="M376" s="250"/>
      <c r="N376" s="250"/>
      <c r="O376" s="250"/>
      <c r="P376" s="250"/>
      <c r="Q376" s="250"/>
      <c r="R376" s="250"/>
      <c r="S376" s="250"/>
      <c r="T376" s="250"/>
      <c r="U376" s="250"/>
      <c r="V376" s="250"/>
    </row>
    <row r="377" spans="1:22" ht="14.25" customHeight="1" x14ac:dyDescent="0.15">
      <c r="A377" s="250"/>
      <c r="B377" s="250"/>
      <c r="C377" s="250"/>
      <c r="D377" s="250"/>
      <c r="E377" s="250"/>
      <c r="F377" s="250"/>
      <c r="G377" s="250"/>
      <c r="H377" s="250"/>
      <c r="I377" s="250"/>
      <c r="J377" s="250"/>
      <c r="K377" s="250"/>
      <c r="L377" s="250"/>
      <c r="M377" s="250"/>
      <c r="N377" s="250"/>
      <c r="O377" s="250"/>
      <c r="P377" s="250"/>
      <c r="Q377" s="250"/>
      <c r="R377" s="250"/>
      <c r="S377" s="250"/>
      <c r="T377" s="250"/>
      <c r="U377" s="250"/>
      <c r="V377" s="250"/>
    </row>
    <row r="378" spans="1:22" ht="14.25" customHeight="1" x14ac:dyDescent="0.15">
      <c r="A378" s="250"/>
      <c r="B378" s="250"/>
      <c r="C378" s="250"/>
      <c r="D378" s="250"/>
      <c r="E378" s="250"/>
      <c r="F378" s="250"/>
      <c r="G378" s="250"/>
      <c r="H378" s="250"/>
      <c r="I378" s="250"/>
      <c r="J378" s="250"/>
      <c r="K378" s="250"/>
      <c r="L378" s="250"/>
      <c r="M378" s="250"/>
      <c r="N378" s="250"/>
      <c r="O378" s="250"/>
      <c r="P378" s="250"/>
      <c r="Q378" s="250"/>
      <c r="R378" s="250"/>
      <c r="S378" s="250"/>
      <c r="T378" s="250"/>
      <c r="U378" s="250"/>
      <c r="V378" s="250"/>
    </row>
    <row r="379" spans="1:22" ht="14.25" customHeight="1" x14ac:dyDescent="0.15">
      <c r="A379" s="250"/>
      <c r="B379" s="250"/>
      <c r="C379" s="250"/>
      <c r="D379" s="250"/>
      <c r="E379" s="250"/>
      <c r="F379" s="250"/>
      <c r="G379" s="250"/>
      <c r="H379" s="250"/>
      <c r="I379" s="250"/>
      <c r="J379" s="250"/>
      <c r="K379" s="250"/>
      <c r="L379" s="250"/>
      <c r="M379" s="250"/>
      <c r="N379" s="250"/>
      <c r="O379" s="250"/>
      <c r="P379" s="250"/>
      <c r="Q379" s="250"/>
      <c r="R379" s="250"/>
      <c r="S379" s="250"/>
      <c r="T379" s="250"/>
      <c r="U379" s="250"/>
      <c r="V379" s="250"/>
    </row>
    <row r="380" spans="1:22" ht="14.25" customHeight="1" x14ac:dyDescent="0.15">
      <c r="A380" s="250"/>
      <c r="B380" s="250"/>
      <c r="C380" s="250"/>
      <c r="D380" s="250"/>
      <c r="E380" s="250"/>
      <c r="F380" s="250"/>
      <c r="G380" s="250"/>
      <c r="H380" s="250"/>
      <c r="I380" s="250"/>
      <c r="J380" s="250"/>
      <c r="K380" s="250"/>
      <c r="L380" s="250"/>
      <c r="M380" s="250"/>
      <c r="N380" s="250"/>
      <c r="O380" s="250"/>
      <c r="P380" s="250"/>
      <c r="Q380" s="250"/>
      <c r="R380" s="250"/>
      <c r="S380" s="250"/>
      <c r="T380" s="250"/>
      <c r="U380" s="250"/>
      <c r="V380" s="250"/>
    </row>
    <row r="381" spans="1:22" ht="14.25" customHeight="1" x14ac:dyDescent="0.15">
      <c r="A381" s="250"/>
      <c r="B381" s="250"/>
      <c r="C381" s="250"/>
      <c r="D381" s="250"/>
      <c r="E381" s="250"/>
      <c r="F381" s="250"/>
      <c r="G381" s="250"/>
      <c r="H381" s="250"/>
      <c r="I381" s="250"/>
      <c r="J381" s="250"/>
      <c r="K381" s="250"/>
      <c r="L381" s="250"/>
      <c r="M381" s="250"/>
      <c r="N381" s="250"/>
      <c r="O381" s="250"/>
      <c r="P381" s="250"/>
      <c r="Q381" s="250"/>
      <c r="R381" s="250"/>
      <c r="S381" s="250"/>
      <c r="T381" s="250"/>
      <c r="U381" s="250"/>
      <c r="V381" s="250"/>
    </row>
    <row r="382" spans="1:22" ht="14.25" customHeight="1" x14ac:dyDescent="0.15">
      <c r="A382" s="250"/>
      <c r="B382" s="250"/>
      <c r="C382" s="250"/>
      <c r="D382" s="250"/>
      <c r="E382" s="250"/>
      <c r="F382" s="250"/>
      <c r="G382" s="250"/>
      <c r="H382" s="250"/>
      <c r="I382" s="250"/>
      <c r="J382" s="250"/>
      <c r="K382" s="250"/>
      <c r="L382" s="250"/>
      <c r="M382" s="250"/>
      <c r="N382" s="250"/>
      <c r="O382" s="250"/>
      <c r="P382" s="250"/>
      <c r="Q382" s="250"/>
      <c r="R382" s="250"/>
      <c r="S382" s="250"/>
      <c r="T382" s="250"/>
      <c r="U382" s="250"/>
      <c r="V382" s="250"/>
    </row>
    <row r="383" spans="1:22" ht="14.25" customHeight="1" x14ac:dyDescent="0.15">
      <c r="A383" s="250"/>
      <c r="B383" s="250"/>
      <c r="C383" s="250"/>
      <c r="D383" s="250"/>
      <c r="E383" s="250"/>
      <c r="F383" s="250"/>
      <c r="G383" s="250"/>
      <c r="H383" s="250"/>
      <c r="I383" s="250"/>
      <c r="J383" s="250"/>
      <c r="K383" s="250"/>
      <c r="L383" s="250"/>
      <c r="M383" s="250"/>
      <c r="N383" s="250"/>
      <c r="O383" s="250"/>
      <c r="P383" s="250"/>
      <c r="Q383" s="250"/>
      <c r="R383" s="250"/>
      <c r="S383" s="250"/>
      <c r="T383" s="250"/>
      <c r="U383" s="250"/>
      <c r="V383" s="250"/>
    </row>
    <row r="384" spans="1:22" ht="14.25" customHeight="1" x14ac:dyDescent="0.15">
      <c r="A384" s="250"/>
      <c r="B384" s="250"/>
      <c r="C384" s="250"/>
      <c r="D384" s="250"/>
      <c r="E384" s="250"/>
      <c r="F384" s="250"/>
      <c r="G384" s="250"/>
      <c r="H384" s="250"/>
      <c r="I384" s="250"/>
      <c r="J384" s="250"/>
      <c r="K384" s="250"/>
      <c r="L384" s="250"/>
      <c r="M384" s="250"/>
      <c r="N384" s="250"/>
      <c r="O384" s="250"/>
      <c r="P384" s="250"/>
      <c r="Q384" s="250"/>
      <c r="R384" s="250"/>
      <c r="S384" s="250"/>
      <c r="T384" s="250"/>
      <c r="U384" s="250"/>
      <c r="V384" s="250"/>
    </row>
    <row r="385" spans="1:22" ht="14.25" customHeight="1" x14ac:dyDescent="0.15">
      <c r="A385" s="250"/>
      <c r="B385" s="250"/>
      <c r="C385" s="250"/>
      <c r="D385" s="250"/>
      <c r="E385" s="250"/>
      <c r="F385" s="250"/>
      <c r="G385" s="250"/>
      <c r="H385" s="250"/>
      <c r="I385" s="250"/>
      <c r="J385" s="250"/>
      <c r="K385" s="250"/>
      <c r="L385" s="250"/>
      <c r="M385" s="250"/>
      <c r="N385" s="250"/>
      <c r="O385" s="250"/>
      <c r="P385" s="250"/>
      <c r="Q385" s="250"/>
      <c r="R385" s="250"/>
      <c r="S385" s="250"/>
      <c r="T385" s="250"/>
      <c r="U385" s="250"/>
      <c r="V385" s="250"/>
    </row>
    <row r="386" spans="1:22" ht="14.25" customHeight="1" x14ac:dyDescent="0.15">
      <c r="A386" s="250"/>
      <c r="B386" s="250"/>
      <c r="C386" s="250"/>
      <c r="D386" s="250"/>
      <c r="E386" s="250"/>
      <c r="F386" s="250"/>
      <c r="G386" s="250"/>
      <c r="H386" s="250"/>
      <c r="I386" s="250"/>
      <c r="J386" s="250"/>
      <c r="K386" s="250"/>
      <c r="L386" s="250"/>
      <c r="M386" s="250"/>
      <c r="N386" s="250"/>
      <c r="O386" s="250"/>
      <c r="P386" s="250"/>
      <c r="Q386" s="250"/>
      <c r="R386" s="250"/>
      <c r="S386" s="250"/>
      <c r="T386" s="250"/>
      <c r="U386" s="250"/>
      <c r="V386" s="250"/>
    </row>
    <row r="387" spans="1:22" ht="14.25" customHeight="1" x14ac:dyDescent="0.15">
      <c r="A387" s="250"/>
      <c r="B387" s="250"/>
      <c r="C387" s="250"/>
      <c r="D387" s="250"/>
      <c r="E387" s="250"/>
      <c r="F387" s="250"/>
      <c r="G387" s="250"/>
      <c r="H387" s="250"/>
      <c r="I387" s="250"/>
      <c r="J387" s="250"/>
      <c r="K387" s="250"/>
      <c r="L387" s="250"/>
      <c r="M387" s="250"/>
      <c r="N387" s="250"/>
      <c r="O387" s="250"/>
      <c r="P387" s="250"/>
      <c r="Q387" s="250"/>
      <c r="R387" s="250"/>
      <c r="S387" s="250"/>
      <c r="T387" s="250"/>
      <c r="U387" s="250"/>
      <c r="V387" s="250"/>
    </row>
    <row r="388" spans="1:22" ht="14.25" customHeight="1" x14ac:dyDescent="0.15">
      <c r="A388" s="250"/>
      <c r="B388" s="250"/>
      <c r="C388" s="250"/>
      <c r="D388" s="250"/>
      <c r="E388" s="250"/>
      <c r="F388" s="250"/>
      <c r="G388" s="250"/>
      <c r="H388" s="250"/>
      <c r="I388" s="250"/>
      <c r="J388" s="250"/>
      <c r="K388" s="250"/>
      <c r="L388" s="250"/>
      <c r="M388" s="250"/>
      <c r="N388" s="250"/>
      <c r="O388" s="250"/>
      <c r="P388" s="250"/>
      <c r="Q388" s="250"/>
      <c r="R388" s="250"/>
      <c r="S388" s="250"/>
      <c r="T388" s="250"/>
      <c r="U388" s="250"/>
      <c r="V388" s="250"/>
    </row>
    <row r="389" spans="1:22" ht="14.25" customHeight="1" x14ac:dyDescent="0.15">
      <c r="A389" s="250"/>
      <c r="B389" s="250"/>
      <c r="C389" s="250"/>
      <c r="D389" s="250"/>
      <c r="E389" s="250"/>
      <c r="F389" s="250"/>
      <c r="G389" s="250"/>
      <c r="H389" s="250"/>
      <c r="I389" s="250"/>
      <c r="J389" s="250"/>
      <c r="K389" s="250"/>
      <c r="L389" s="250"/>
      <c r="M389" s="250"/>
      <c r="N389" s="250"/>
      <c r="O389" s="250"/>
      <c r="P389" s="250"/>
      <c r="Q389" s="250"/>
      <c r="R389" s="250"/>
      <c r="S389" s="250"/>
      <c r="T389" s="250"/>
      <c r="U389" s="250"/>
      <c r="V389" s="250"/>
    </row>
    <row r="390" spans="1:22" ht="14.25" customHeight="1" x14ac:dyDescent="0.15">
      <c r="A390" s="250"/>
      <c r="B390" s="250"/>
      <c r="C390" s="250"/>
      <c r="D390" s="250"/>
      <c r="E390" s="250"/>
      <c r="F390" s="250"/>
      <c r="G390" s="250"/>
      <c r="H390" s="250"/>
      <c r="I390" s="250"/>
      <c r="J390" s="250"/>
      <c r="K390" s="250"/>
      <c r="L390" s="250"/>
      <c r="M390" s="250"/>
      <c r="N390" s="250"/>
      <c r="O390" s="250"/>
      <c r="P390" s="250"/>
      <c r="Q390" s="250"/>
      <c r="R390" s="250"/>
      <c r="S390" s="250"/>
      <c r="T390" s="250"/>
      <c r="U390" s="250"/>
      <c r="V390" s="250"/>
    </row>
    <row r="391" spans="1:22" ht="14.25" customHeight="1" x14ac:dyDescent="0.15">
      <c r="A391" s="250"/>
      <c r="B391" s="250"/>
      <c r="C391" s="250"/>
      <c r="D391" s="250"/>
      <c r="E391" s="250"/>
      <c r="F391" s="250"/>
      <c r="G391" s="250"/>
      <c r="H391" s="250"/>
      <c r="I391" s="250"/>
      <c r="J391" s="250"/>
      <c r="K391" s="250"/>
      <c r="L391" s="250"/>
      <c r="M391" s="250"/>
      <c r="N391" s="250"/>
      <c r="O391" s="250"/>
      <c r="P391" s="250"/>
      <c r="Q391" s="250"/>
      <c r="R391" s="250"/>
      <c r="S391" s="250"/>
      <c r="T391" s="250"/>
      <c r="U391" s="250"/>
      <c r="V391" s="250"/>
    </row>
    <row r="392" spans="1:22" ht="14.25" customHeight="1" x14ac:dyDescent="0.15">
      <c r="A392" s="250"/>
      <c r="B392" s="250"/>
      <c r="C392" s="250"/>
      <c r="D392" s="250"/>
      <c r="E392" s="250"/>
      <c r="F392" s="250"/>
      <c r="G392" s="250"/>
      <c r="H392" s="250"/>
      <c r="I392" s="250"/>
      <c r="J392" s="250"/>
      <c r="K392" s="250"/>
      <c r="L392" s="250"/>
      <c r="M392" s="250"/>
      <c r="N392" s="250"/>
      <c r="O392" s="250"/>
      <c r="P392" s="250"/>
      <c r="Q392" s="250"/>
      <c r="R392" s="250"/>
      <c r="S392" s="250"/>
      <c r="T392" s="250"/>
      <c r="U392" s="250"/>
      <c r="V392" s="250"/>
    </row>
    <row r="393" spans="1:22" ht="14.25" customHeight="1" x14ac:dyDescent="0.15">
      <c r="A393" s="250"/>
      <c r="B393" s="250"/>
      <c r="C393" s="250"/>
      <c r="D393" s="250"/>
      <c r="E393" s="250"/>
      <c r="F393" s="250"/>
      <c r="G393" s="250"/>
      <c r="H393" s="250"/>
      <c r="I393" s="250"/>
      <c r="J393" s="250"/>
      <c r="K393" s="250"/>
      <c r="L393" s="250"/>
      <c r="M393" s="250"/>
      <c r="N393" s="250"/>
      <c r="O393" s="250"/>
      <c r="P393" s="250"/>
      <c r="Q393" s="250"/>
      <c r="R393" s="250"/>
      <c r="S393" s="250"/>
      <c r="T393" s="250"/>
      <c r="U393" s="250"/>
      <c r="V393" s="250"/>
    </row>
    <row r="394" spans="1:22" ht="14.25" customHeight="1" x14ac:dyDescent="0.15">
      <c r="A394" s="250"/>
      <c r="B394" s="250"/>
      <c r="C394" s="250"/>
      <c r="D394" s="250"/>
      <c r="E394" s="250"/>
      <c r="F394" s="250"/>
      <c r="G394" s="250"/>
      <c r="H394" s="250"/>
      <c r="I394" s="250"/>
      <c r="J394" s="250"/>
      <c r="K394" s="250"/>
      <c r="L394" s="250"/>
      <c r="M394" s="250"/>
      <c r="N394" s="250"/>
      <c r="O394" s="250"/>
      <c r="P394" s="250"/>
      <c r="Q394" s="250"/>
      <c r="R394" s="250"/>
      <c r="S394" s="250"/>
      <c r="T394" s="250"/>
      <c r="U394" s="250"/>
      <c r="V394" s="250"/>
    </row>
    <row r="395" spans="1:22" ht="14.25" customHeight="1" x14ac:dyDescent="0.15">
      <c r="A395" s="250"/>
      <c r="B395" s="250"/>
      <c r="C395" s="250"/>
      <c r="D395" s="250"/>
      <c r="E395" s="250"/>
      <c r="F395" s="250"/>
      <c r="G395" s="250"/>
      <c r="H395" s="250"/>
      <c r="I395" s="250"/>
      <c r="J395" s="250"/>
      <c r="K395" s="250"/>
      <c r="L395" s="250"/>
      <c r="M395" s="250"/>
      <c r="N395" s="250"/>
      <c r="O395" s="250"/>
      <c r="P395" s="250"/>
      <c r="Q395" s="250"/>
      <c r="R395" s="250"/>
      <c r="S395" s="250"/>
      <c r="T395" s="250"/>
      <c r="U395" s="250"/>
      <c r="V395" s="250"/>
    </row>
    <row r="396" spans="1:22" ht="14.25" customHeight="1" x14ac:dyDescent="0.15">
      <c r="A396" s="250"/>
      <c r="B396" s="250"/>
      <c r="C396" s="250"/>
      <c r="D396" s="250"/>
      <c r="E396" s="250"/>
      <c r="F396" s="250"/>
      <c r="G396" s="250"/>
      <c r="H396" s="250"/>
      <c r="I396" s="250"/>
      <c r="J396" s="250"/>
      <c r="K396" s="250"/>
      <c r="L396" s="250"/>
      <c r="M396" s="250"/>
      <c r="N396" s="250"/>
      <c r="O396" s="250"/>
      <c r="P396" s="250"/>
      <c r="Q396" s="250"/>
      <c r="R396" s="250"/>
      <c r="S396" s="250"/>
      <c r="T396" s="250"/>
      <c r="U396" s="250"/>
      <c r="V396" s="250"/>
    </row>
    <row r="397" spans="1:22" ht="14.25" customHeight="1" x14ac:dyDescent="0.15">
      <c r="A397" s="250"/>
      <c r="B397" s="250"/>
      <c r="C397" s="250"/>
      <c r="D397" s="250"/>
      <c r="E397" s="250"/>
      <c r="F397" s="250"/>
      <c r="G397" s="250"/>
      <c r="H397" s="250"/>
      <c r="I397" s="250"/>
      <c r="J397" s="250"/>
      <c r="K397" s="250"/>
      <c r="L397" s="250"/>
      <c r="M397" s="250"/>
      <c r="N397" s="250"/>
      <c r="O397" s="250"/>
      <c r="P397" s="250"/>
      <c r="Q397" s="250"/>
      <c r="R397" s="250"/>
      <c r="S397" s="250"/>
      <c r="T397" s="250"/>
      <c r="U397" s="250"/>
      <c r="V397" s="250"/>
    </row>
    <row r="398" spans="1:22" ht="14.25" customHeight="1" x14ac:dyDescent="0.15">
      <c r="A398" s="250"/>
      <c r="B398" s="250"/>
      <c r="C398" s="250"/>
      <c r="D398" s="250"/>
      <c r="E398" s="250"/>
      <c r="F398" s="250"/>
      <c r="G398" s="250"/>
      <c r="H398" s="250"/>
      <c r="I398" s="250"/>
      <c r="J398" s="250"/>
      <c r="K398" s="250"/>
      <c r="L398" s="250"/>
      <c r="M398" s="250"/>
      <c r="N398" s="250"/>
      <c r="O398" s="250"/>
      <c r="P398" s="250"/>
      <c r="Q398" s="250"/>
      <c r="R398" s="250"/>
      <c r="S398" s="250"/>
      <c r="T398" s="250"/>
      <c r="U398" s="250"/>
      <c r="V398" s="250"/>
    </row>
    <row r="399" spans="1:22" ht="14.25" customHeight="1" x14ac:dyDescent="0.15">
      <c r="A399" s="250"/>
      <c r="B399" s="250"/>
      <c r="C399" s="250"/>
      <c r="D399" s="250"/>
      <c r="E399" s="250"/>
      <c r="F399" s="250"/>
      <c r="G399" s="250"/>
      <c r="H399" s="250"/>
      <c r="I399" s="250"/>
      <c r="J399" s="250"/>
      <c r="K399" s="250"/>
      <c r="L399" s="250"/>
      <c r="M399" s="250"/>
      <c r="N399" s="250"/>
      <c r="O399" s="250"/>
      <c r="P399" s="250"/>
      <c r="Q399" s="250"/>
      <c r="R399" s="250"/>
      <c r="S399" s="250"/>
      <c r="T399" s="250"/>
      <c r="U399" s="250"/>
      <c r="V399" s="250"/>
    </row>
    <row r="400" spans="1:22" ht="14.25" customHeight="1" x14ac:dyDescent="0.15">
      <c r="A400" s="250"/>
      <c r="B400" s="250"/>
      <c r="C400" s="250"/>
      <c r="D400" s="250"/>
      <c r="E400" s="250"/>
      <c r="F400" s="250"/>
      <c r="G400" s="250"/>
      <c r="H400" s="250"/>
      <c r="I400" s="250"/>
      <c r="J400" s="250"/>
      <c r="K400" s="250"/>
      <c r="L400" s="250"/>
      <c r="M400" s="250"/>
      <c r="N400" s="250"/>
      <c r="O400" s="250"/>
      <c r="P400" s="250"/>
      <c r="Q400" s="250"/>
      <c r="R400" s="250"/>
      <c r="S400" s="250"/>
      <c r="T400" s="250"/>
      <c r="U400" s="250"/>
      <c r="V400" s="250"/>
    </row>
    <row r="401" spans="1:22" ht="14.25" customHeight="1" x14ac:dyDescent="0.15">
      <c r="A401" s="250"/>
      <c r="B401" s="250"/>
      <c r="C401" s="250"/>
      <c r="D401" s="250"/>
      <c r="E401" s="250"/>
      <c r="F401" s="250"/>
      <c r="G401" s="250"/>
      <c r="H401" s="250"/>
      <c r="I401" s="250"/>
      <c r="J401" s="250"/>
      <c r="K401" s="250"/>
      <c r="L401" s="250"/>
      <c r="M401" s="250"/>
      <c r="N401" s="250"/>
      <c r="O401" s="250"/>
      <c r="P401" s="250"/>
      <c r="Q401" s="250"/>
      <c r="R401" s="250"/>
      <c r="S401" s="250"/>
      <c r="T401" s="250"/>
      <c r="U401" s="250"/>
      <c r="V401" s="250"/>
    </row>
    <row r="402" spans="1:22" ht="14.25" customHeight="1" x14ac:dyDescent="0.15">
      <c r="A402" s="250"/>
      <c r="B402" s="250"/>
      <c r="C402" s="250"/>
      <c r="D402" s="250"/>
      <c r="E402" s="250"/>
      <c r="F402" s="250"/>
      <c r="G402" s="250"/>
      <c r="H402" s="250"/>
      <c r="I402" s="250"/>
      <c r="J402" s="250"/>
      <c r="K402" s="250"/>
      <c r="L402" s="250"/>
      <c r="M402" s="250"/>
      <c r="N402" s="250"/>
      <c r="O402" s="250"/>
      <c r="P402" s="250"/>
      <c r="Q402" s="250"/>
      <c r="R402" s="250"/>
      <c r="S402" s="250"/>
      <c r="T402" s="250"/>
      <c r="U402" s="250"/>
      <c r="V402" s="250"/>
    </row>
    <row r="403" spans="1:22" ht="14.25" customHeight="1" x14ac:dyDescent="0.15">
      <c r="A403" s="250"/>
      <c r="B403" s="250"/>
      <c r="C403" s="250"/>
      <c r="D403" s="250"/>
      <c r="E403" s="250"/>
      <c r="F403" s="250"/>
      <c r="G403" s="250"/>
      <c r="H403" s="250"/>
      <c r="I403" s="250"/>
      <c r="J403" s="250"/>
      <c r="K403" s="250"/>
      <c r="L403" s="250"/>
      <c r="M403" s="250"/>
      <c r="N403" s="250"/>
      <c r="O403" s="250"/>
      <c r="P403" s="250"/>
      <c r="Q403" s="250"/>
      <c r="R403" s="250"/>
      <c r="S403" s="250"/>
      <c r="T403" s="250"/>
      <c r="U403" s="250"/>
      <c r="V403" s="250"/>
    </row>
    <row r="404" spans="1:22" ht="14.25" customHeight="1" x14ac:dyDescent="0.15">
      <c r="A404" s="250"/>
      <c r="B404" s="250"/>
      <c r="C404" s="250"/>
      <c r="D404" s="250"/>
      <c r="E404" s="250"/>
      <c r="F404" s="250"/>
      <c r="G404" s="250"/>
      <c r="H404" s="250"/>
      <c r="I404" s="250"/>
      <c r="J404" s="250"/>
      <c r="K404" s="250"/>
      <c r="L404" s="250"/>
      <c r="M404" s="250"/>
      <c r="N404" s="250"/>
      <c r="O404" s="250"/>
      <c r="P404" s="250"/>
      <c r="Q404" s="250"/>
      <c r="R404" s="250"/>
      <c r="S404" s="250"/>
      <c r="T404" s="250"/>
      <c r="U404" s="250"/>
      <c r="V404" s="250"/>
    </row>
    <row r="405" spans="1:22" ht="14.25" customHeight="1" x14ac:dyDescent="0.15">
      <c r="A405" s="250"/>
      <c r="B405" s="250"/>
      <c r="C405" s="250"/>
      <c r="D405" s="250"/>
      <c r="E405" s="250"/>
      <c r="F405" s="250"/>
      <c r="G405" s="250"/>
      <c r="H405" s="250"/>
      <c r="I405" s="250"/>
      <c r="J405" s="250"/>
      <c r="K405" s="250"/>
      <c r="L405" s="250"/>
      <c r="M405" s="250"/>
      <c r="N405" s="250"/>
      <c r="O405" s="250"/>
      <c r="P405" s="250"/>
      <c r="Q405" s="250"/>
      <c r="R405" s="250"/>
      <c r="S405" s="250"/>
      <c r="T405" s="250"/>
      <c r="U405" s="250"/>
      <c r="V405" s="250"/>
    </row>
    <row r="406" spans="1:22" ht="14.25" customHeight="1" x14ac:dyDescent="0.15">
      <c r="A406" s="250"/>
      <c r="B406" s="250"/>
      <c r="C406" s="250"/>
      <c r="D406" s="250"/>
      <c r="E406" s="250"/>
      <c r="F406" s="250"/>
      <c r="G406" s="250"/>
      <c r="H406" s="250"/>
      <c r="I406" s="250"/>
      <c r="J406" s="250"/>
      <c r="K406" s="250"/>
      <c r="L406" s="250"/>
      <c r="M406" s="250"/>
      <c r="N406" s="250"/>
      <c r="O406" s="250"/>
      <c r="P406" s="250"/>
      <c r="Q406" s="250"/>
      <c r="R406" s="250"/>
      <c r="S406" s="250"/>
      <c r="T406" s="250"/>
      <c r="U406" s="250"/>
      <c r="V406" s="250"/>
    </row>
    <row r="407" spans="1:22" ht="14.25" customHeight="1" x14ac:dyDescent="0.15">
      <c r="A407" s="250"/>
      <c r="B407" s="250"/>
      <c r="C407" s="250"/>
      <c r="D407" s="250"/>
      <c r="E407" s="250"/>
      <c r="F407" s="250"/>
      <c r="G407" s="250"/>
      <c r="H407" s="250"/>
      <c r="I407" s="250"/>
      <c r="J407" s="250"/>
      <c r="K407" s="250"/>
      <c r="L407" s="250"/>
      <c r="M407" s="250"/>
      <c r="N407" s="250"/>
      <c r="O407" s="250"/>
      <c r="P407" s="250"/>
      <c r="Q407" s="250"/>
      <c r="R407" s="250"/>
      <c r="S407" s="250"/>
      <c r="T407" s="250"/>
      <c r="U407" s="250"/>
      <c r="V407" s="250"/>
    </row>
    <row r="408" spans="1:22" ht="14.25" customHeight="1" x14ac:dyDescent="0.15">
      <c r="A408" s="250"/>
      <c r="B408" s="250"/>
      <c r="C408" s="250"/>
      <c r="D408" s="250"/>
      <c r="E408" s="250"/>
      <c r="F408" s="250"/>
      <c r="G408" s="250"/>
      <c r="H408" s="250"/>
      <c r="I408" s="250"/>
      <c r="J408" s="250"/>
      <c r="K408" s="250"/>
      <c r="L408" s="250"/>
      <c r="M408" s="250"/>
      <c r="N408" s="250"/>
      <c r="O408" s="250"/>
      <c r="P408" s="250"/>
      <c r="Q408" s="250"/>
      <c r="R408" s="250"/>
      <c r="S408" s="250"/>
      <c r="T408" s="250"/>
      <c r="U408" s="250"/>
      <c r="V408" s="250"/>
    </row>
    <row r="409" spans="1:22" ht="14.25" customHeight="1" x14ac:dyDescent="0.15">
      <c r="A409" s="250"/>
      <c r="B409" s="250"/>
      <c r="C409" s="250"/>
      <c r="D409" s="250"/>
      <c r="E409" s="250"/>
      <c r="F409" s="250"/>
      <c r="G409" s="250"/>
      <c r="H409" s="250"/>
      <c r="I409" s="250"/>
      <c r="J409" s="250"/>
      <c r="K409" s="250"/>
      <c r="L409" s="250"/>
      <c r="M409" s="250"/>
      <c r="N409" s="250"/>
      <c r="O409" s="250"/>
      <c r="P409" s="250"/>
      <c r="Q409" s="250"/>
      <c r="R409" s="250"/>
      <c r="S409" s="250"/>
      <c r="T409" s="250"/>
      <c r="U409" s="250"/>
      <c r="V409" s="250"/>
    </row>
    <row r="410" spans="1:22" ht="14.25" customHeight="1" x14ac:dyDescent="0.15">
      <c r="A410" s="250"/>
      <c r="B410" s="250"/>
      <c r="C410" s="250"/>
      <c r="D410" s="250"/>
      <c r="E410" s="250"/>
      <c r="F410" s="250"/>
      <c r="G410" s="250"/>
      <c r="H410" s="250"/>
      <c r="I410" s="250"/>
      <c r="J410" s="250"/>
      <c r="K410" s="250"/>
      <c r="L410" s="250"/>
      <c r="M410" s="250"/>
      <c r="N410" s="250"/>
      <c r="O410" s="250"/>
      <c r="P410" s="250"/>
      <c r="Q410" s="250"/>
      <c r="R410" s="250"/>
      <c r="S410" s="250"/>
      <c r="T410" s="250"/>
      <c r="U410" s="250"/>
      <c r="V410" s="250"/>
    </row>
    <row r="411" spans="1:22" ht="14.25" customHeight="1" x14ac:dyDescent="0.15">
      <c r="A411" s="250"/>
      <c r="B411" s="250"/>
      <c r="C411" s="250"/>
      <c r="D411" s="250"/>
      <c r="E411" s="250"/>
      <c r="F411" s="250"/>
      <c r="G411" s="250"/>
      <c r="H411" s="250"/>
      <c r="I411" s="250"/>
      <c r="J411" s="250"/>
      <c r="K411" s="250"/>
      <c r="L411" s="250"/>
      <c r="M411" s="250"/>
      <c r="N411" s="250"/>
      <c r="O411" s="250"/>
      <c r="P411" s="250"/>
      <c r="Q411" s="250"/>
      <c r="R411" s="250"/>
      <c r="S411" s="250"/>
      <c r="T411" s="250"/>
      <c r="U411" s="250"/>
      <c r="V411" s="250"/>
    </row>
    <row r="412" spans="1:22" ht="14.25" customHeight="1" x14ac:dyDescent="0.15">
      <c r="A412" s="250"/>
      <c r="B412" s="250"/>
      <c r="C412" s="250"/>
      <c r="D412" s="250"/>
      <c r="E412" s="250"/>
      <c r="F412" s="250"/>
      <c r="G412" s="250"/>
      <c r="H412" s="250"/>
      <c r="I412" s="250"/>
      <c r="J412" s="250"/>
      <c r="K412" s="250"/>
      <c r="L412" s="250"/>
      <c r="M412" s="250"/>
      <c r="N412" s="250"/>
      <c r="O412" s="250"/>
      <c r="P412" s="250"/>
      <c r="Q412" s="250"/>
      <c r="R412" s="250"/>
      <c r="S412" s="250"/>
      <c r="T412" s="250"/>
      <c r="U412" s="250"/>
      <c r="V412" s="250"/>
    </row>
    <row r="413" spans="1:22" ht="14.25" customHeight="1" x14ac:dyDescent="0.15">
      <c r="A413" s="250"/>
      <c r="B413" s="250"/>
      <c r="C413" s="250"/>
      <c r="D413" s="250"/>
      <c r="E413" s="250"/>
      <c r="F413" s="250"/>
      <c r="G413" s="250"/>
      <c r="H413" s="250"/>
      <c r="I413" s="250"/>
      <c r="J413" s="250"/>
      <c r="K413" s="250"/>
      <c r="L413" s="250"/>
      <c r="M413" s="250"/>
      <c r="N413" s="250"/>
      <c r="O413" s="250"/>
      <c r="P413" s="250"/>
      <c r="Q413" s="250"/>
      <c r="R413" s="250"/>
      <c r="S413" s="250"/>
      <c r="T413" s="250"/>
      <c r="U413" s="250"/>
      <c r="V413" s="250"/>
    </row>
    <row r="414" spans="1:22" ht="14.25" customHeight="1" x14ac:dyDescent="0.15">
      <c r="A414" s="250"/>
      <c r="B414" s="250"/>
      <c r="C414" s="250"/>
      <c r="D414" s="250"/>
      <c r="E414" s="250"/>
      <c r="F414" s="250"/>
      <c r="G414" s="250"/>
      <c r="H414" s="250"/>
      <c r="I414" s="250"/>
      <c r="J414" s="250"/>
      <c r="K414" s="250"/>
      <c r="L414" s="250"/>
      <c r="M414" s="250"/>
      <c r="N414" s="250"/>
      <c r="O414" s="250"/>
      <c r="P414" s="250"/>
      <c r="Q414" s="250"/>
      <c r="R414" s="250"/>
      <c r="S414" s="250"/>
      <c r="T414" s="250"/>
      <c r="U414" s="250"/>
      <c r="V414" s="250"/>
    </row>
    <row r="415" spans="1:22" ht="14.25" customHeight="1" x14ac:dyDescent="0.15">
      <c r="A415" s="250"/>
      <c r="B415" s="250"/>
      <c r="C415" s="250"/>
      <c r="D415" s="250"/>
      <c r="E415" s="250"/>
      <c r="F415" s="250"/>
      <c r="G415" s="250"/>
      <c r="H415" s="250"/>
      <c r="I415" s="250"/>
      <c r="J415" s="250"/>
      <c r="K415" s="250"/>
      <c r="L415" s="250"/>
      <c r="M415" s="250"/>
      <c r="N415" s="250"/>
      <c r="O415" s="250"/>
      <c r="P415" s="250"/>
      <c r="Q415" s="250"/>
      <c r="R415" s="250"/>
      <c r="S415" s="250"/>
      <c r="T415" s="250"/>
      <c r="U415" s="250"/>
      <c r="V415" s="250"/>
    </row>
    <row r="416" spans="1:22" ht="14.25" customHeight="1" x14ac:dyDescent="0.15">
      <c r="A416" s="250"/>
      <c r="B416" s="250"/>
      <c r="C416" s="250"/>
      <c r="D416" s="250"/>
      <c r="E416" s="250"/>
      <c r="F416" s="250"/>
      <c r="G416" s="250"/>
      <c r="H416" s="250"/>
      <c r="I416" s="250"/>
      <c r="J416" s="250"/>
      <c r="K416" s="250"/>
      <c r="L416" s="250"/>
      <c r="M416" s="250"/>
      <c r="N416" s="250"/>
      <c r="O416" s="250"/>
      <c r="P416" s="250"/>
      <c r="Q416" s="250"/>
      <c r="R416" s="250"/>
      <c r="S416" s="250"/>
      <c r="T416" s="250"/>
      <c r="U416" s="250"/>
      <c r="V416" s="250"/>
    </row>
    <row r="417" spans="1:22" ht="14.25" customHeight="1" x14ac:dyDescent="0.15">
      <c r="A417" s="250"/>
      <c r="B417" s="250"/>
      <c r="C417" s="250"/>
      <c r="D417" s="250"/>
      <c r="E417" s="250"/>
      <c r="F417" s="250"/>
      <c r="G417" s="250"/>
      <c r="H417" s="250"/>
      <c r="I417" s="250"/>
      <c r="J417" s="250"/>
      <c r="K417" s="250"/>
      <c r="L417" s="250"/>
      <c r="M417" s="250"/>
      <c r="N417" s="250"/>
      <c r="O417" s="250"/>
      <c r="P417" s="250"/>
      <c r="Q417" s="250"/>
      <c r="R417" s="250"/>
      <c r="S417" s="250"/>
      <c r="T417" s="250"/>
      <c r="U417" s="250"/>
      <c r="V417" s="250"/>
    </row>
    <row r="418" spans="1:22" ht="14.25" customHeight="1" x14ac:dyDescent="0.15">
      <c r="A418" s="250"/>
      <c r="B418" s="250"/>
      <c r="C418" s="250"/>
      <c r="D418" s="250"/>
      <c r="E418" s="250"/>
      <c r="F418" s="250"/>
      <c r="G418" s="250"/>
      <c r="H418" s="250"/>
      <c r="I418" s="250"/>
      <c r="J418" s="250"/>
      <c r="K418" s="250"/>
      <c r="L418" s="250"/>
      <c r="M418" s="250"/>
      <c r="N418" s="250"/>
      <c r="O418" s="250"/>
      <c r="P418" s="250"/>
      <c r="Q418" s="250"/>
      <c r="R418" s="250"/>
      <c r="S418" s="250"/>
      <c r="T418" s="250"/>
      <c r="U418" s="250"/>
      <c r="V418" s="250"/>
    </row>
    <row r="419" spans="1:22" ht="14.25" customHeight="1" x14ac:dyDescent="0.15">
      <c r="A419" s="250"/>
      <c r="B419" s="250"/>
      <c r="C419" s="250"/>
      <c r="D419" s="250"/>
      <c r="E419" s="250"/>
      <c r="F419" s="250"/>
      <c r="G419" s="250"/>
      <c r="H419" s="250"/>
      <c r="I419" s="250"/>
      <c r="J419" s="250"/>
      <c r="K419" s="250"/>
      <c r="L419" s="250"/>
      <c r="M419" s="250"/>
      <c r="N419" s="250"/>
      <c r="O419" s="250"/>
      <c r="P419" s="250"/>
      <c r="Q419" s="250"/>
      <c r="R419" s="250"/>
      <c r="S419" s="250"/>
      <c r="T419" s="250"/>
      <c r="U419" s="250"/>
      <c r="V419" s="250"/>
    </row>
    <row r="420" spans="1:22" ht="14.25" customHeight="1" x14ac:dyDescent="0.15">
      <c r="A420" s="250"/>
      <c r="B420" s="250"/>
      <c r="C420" s="250"/>
      <c r="D420" s="250"/>
      <c r="E420" s="250"/>
      <c r="F420" s="250"/>
      <c r="G420" s="250"/>
      <c r="H420" s="250"/>
      <c r="I420" s="250"/>
      <c r="J420" s="250"/>
      <c r="K420" s="250"/>
      <c r="L420" s="250"/>
      <c r="M420" s="250"/>
      <c r="N420" s="250"/>
      <c r="O420" s="250"/>
      <c r="P420" s="250"/>
      <c r="Q420" s="250"/>
      <c r="R420" s="250"/>
      <c r="S420" s="250"/>
      <c r="T420" s="250"/>
      <c r="U420" s="250"/>
      <c r="V420" s="250"/>
    </row>
    <row r="421" spans="1:22" ht="14.25" customHeight="1" x14ac:dyDescent="0.15">
      <c r="A421" s="250"/>
      <c r="B421" s="250"/>
      <c r="C421" s="250"/>
      <c r="D421" s="250"/>
      <c r="E421" s="250"/>
      <c r="F421" s="250"/>
      <c r="G421" s="250"/>
      <c r="H421" s="250"/>
      <c r="I421" s="250"/>
      <c r="J421" s="250"/>
      <c r="K421" s="250"/>
      <c r="L421" s="250"/>
      <c r="M421" s="250"/>
      <c r="N421" s="250"/>
      <c r="O421" s="250"/>
      <c r="P421" s="250"/>
      <c r="Q421" s="250"/>
      <c r="R421" s="250"/>
      <c r="S421" s="250"/>
      <c r="T421" s="250"/>
      <c r="U421" s="250"/>
      <c r="V421" s="250"/>
    </row>
    <row r="422" spans="1:22" ht="14.25" customHeight="1" x14ac:dyDescent="0.15">
      <c r="A422" s="250"/>
      <c r="B422" s="250"/>
      <c r="C422" s="250"/>
      <c r="D422" s="250"/>
      <c r="E422" s="250"/>
      <c r="F422" s="250"/>
      <c r="G422" s="250"/>
      <c r="H422" s="250"/>
      <c r="I422" s="250"/>
      <c r="J422" s="250"/>
      <c r="K422" s="250"/>
      <c r="L422" s="250"/>
      <c r="M422" s="250"/>
      <c r="N422" s="250"/>
      <c r="O422" s="250"/>
      <c r="P422" s="250"/>
      <c r="Q422" s="250"/>
      <c r="R422" s="250"/>
      <c r="S422" s="250"/>
      <c r="T422" s="250"/>
      <c r="U422" s="250"/>
      <c r="V422" s="250"/>
    </row>
    <row r="423" spans="1:22" ht="14.25" customHeight="1" x14ac:dyDescent="0.15">
      <c r="A423" s="250"/>
      <c r="B423" s="250"/>
      <c r="C423" s="250"/>
      <c r="D423" s="250"/>
      <c r="E423" s="250"/>
      <c r="F423" s="250"/>
      <c r="G423" s="250"/>
      <c r="H423" s="250"/>
      <c r="I423" s="250"/>
      <c r="J423" s="250"/>
      <c r="K423" s="250"/>
      <c r="L423" s="250"/>
      <c r="M423" s="250"/>
      <c r="N423" s="250"/>
      <c r="O423" s="250"/>
      <c r="P423" s="250"/>
      <c r="Q423" s="250"/>
      <c r="R423" s="250"/>
      <c r="S423" s="250"/>
      <c r="T423" s="250"/>
      <c r="U423" s="250"/>
      <c r="V423" s="250"/>
    </row>
    <row r="424" spans="1:22" ht="14.25" customHeight="1" x14ac:dyDescent="0.15">
      <c r="A424" s="250"/>
      <c r="B424" s="250"/>
      <c r="C424" s="250"/>
      <c r="D424" s="250"/>
      <c r="E424" s="250"/>
      <c r="F424" s="250"/>
      <c r="G424" s="250"/>
      <c r="H424" s="250"/>
      <c r="I424" s="250"/>
      <c r="J424" s="250"/>
      <c r="K424" s="250"/>
      <c r="L424" s="250"/>
      <c r="M424" s="250"/>
      <c r="N424" s="250"/>
      <c r="O424" s="250"/>
      <c r="P424" s="250"/>
      <c r="Q424" s="250"/>
      <c r="R424" s="250"/>
      <c r="S424" s="250"/>
      <c r="T424" s="250"/>
      <c r="U424" s="250"/>
      <c r="V424" s="250"/>
    </row>
    <row r="425" spans="1:22" ht="14.25" customHeight="1" x14ac:dyDescent="0.15">
      <c r="A425" s="250"/>
      <c r="B425" s="250"/>
      <c r="C425" s="250"/>
      <c r="D425" s="250"/>
      <c r="E425" s="250"/>
      <c r="F425" s="250"/>
      <c r="G425" s="250"/>
      <c r="H425" s="250"/>
      <c r="I425" s="250"/>
      <c r="J425" s="250"/>
      <c r="K425" s="250"/>
      <c r="L425" s="250"/>
      <c r="M425" s="250"/>
      <c r="N425" s="250"/>
      <c r="O425" s="250"/>
      <c r="P425" s="250"/>
      <c r="Q425" s="250"/>
      <c r="R425" s="250"/>
      <c r="S425" s="250"/>
      <c r="T425" s="250"/>
      <c r="U425" s="250"/>
      <c r="V425" s="250"/>
    </row>
    <row r="426" spans="1:22" ht="14.25" customHeight="1" x14ac:dyDescent="0.15">
      <c r="A426" s="250"/>
      <c r="B426" s="250"/>
      <c r="C426" s="250"/>
      <c r="D426" s="250"/>
      <c r="E426" s="250"/>
      <c r="F426" s="250"/>
      <c r="G426" s="250"/>
      <c r="H426" s="250"/>
      <c r="I426" s="250"/>
      <c r="J426" s="250"/>
      <c r="K426" s="250"/>
      <c r="L426" s="250"/>
      <c r="M426" s="250"/>
      <c r="N426" s="250"/>
      <c r="O426" s="250"/>
      <c r="P426" s="250"/>
      <c r="Q426" s="250"/>
      <c r="R426" s="250"/>
      <c r="S426" s="250"/>
      <c r="T426" s="250"/>
      <c r="U426" s="250"/>
      <c r="V426" s="250"/>
    </row>
    <row r="427" spans="1:22" ht="14.25" customHeight="1" x14ac:dyDescent="0.15">
      <c r="A427" s="250"/>
      <c r="B427" s="250"/>
      <c r="C427" s="250"/>
      <c r="D427" s="250"/>
      <c r="E427" s="250"/>
      <c r="F427" s="250"/>
      <c r="G427" s="250"/>
      <c r="H427" s="250"/>
      <c r="I427" s="250"/>
      <c r="J427" s="250"/>
      <c r="K427" s="250"/>
      <c r="L427" s="250"/>
      <c r="M427" s="250"/>
      <c r="N427" s="250"/>
      <c r="O427" s="250"/>
      <c r="P427" s="250"/>
      <c r="Q427" s="250"/>
      <c r="R427" s="250"/>
      <c r="S427" s="250"/>
      <c r="T427" s="250"/>
      <c r="U427" s="250"/>
      <c r="V427" s="250"/>
    </row>
    <row r="428" spans="1:22" ht="14.25" customHeight="1" x14ac:dyDescent="0.15">
      <c r="A428" s="250"/>
      <c r="B428" s="250"/>
      <c r="C428" s="250"/>
      <c r="D428" s="250"/>
      <c r="E428" s="250"/>
      <c r="F428" s="250"/>
      <c r="G428" s="250"/>
      <c r="H428" s="250"/>
      <c r="I428" s="250"/>
      <c r="J428" s="250"/>
      <c r="K428" s="250"/>
      <c r="L428" s="250"/>
      <c r="M428" s="250"/>
      <c r="N428" s="250"/>
      <c r="O428" s="250"/>
      <c r="P428" s="250"/>
      <c r="Q428" s="250"/>
      <c r="R428" s="250"/>
      <c r="S428" s="250"/>
      <c r="T428" s="250"/>
      <c r="U428" s="250"/>
      <c r="V428" s="250"/>
    </row>
    <row r="429" spans="1:22" ht="14.25" customHeight="1" x14ac:dyDescent="0.15">
      <c r="A429" s="250"/>
      <c r="B429" s="250"/>
      <c r="C429" s="250"/>
      <c r="D429" s="250"/>
      <c r="E429" s="250"/>
      <c r="F429" s="250"/>
      <c r="G429" s="250"/>
      <c r="H429" s="250"/>
      <c r="I429" s="250"/>
      <c r="J429" s="250"/>
      <c r="K429" s="250"/>
      <c r="L429" s="250"/>
      <c r="M429" s="250"/>
      <c r="N429" s="250"/>
      <c r="O429" s="250"/>
      <c r="P429" s="250"/>
      <c r="Q429" s="250"/>
      <c r="R429" s="250"/>
      <c r="S429" s="250"/>
      <c r="T429" s="250"/>
      <c r="U429" s="250"/>
      <c r="V429" s="250"/>
    </row>
    <row r="430" spans="1:22" ht="14.25" customHeight="1" x14ac:dyDescent="0.15">
      <c r="A430" s="250"/>
      <c r="B430" s="250"/>
      <c r="C430" s="250"/>
      <c r="D430" s="250"/>
      <c r="E430" s="250"/>
      <c r="F430" s="250"/>
      <c r="G430" s="250"/>
      <c r="H430" s="250"/>
      <c r="I430" s="250"/>
      <c r="J430" s="250"/>
      <c r="K430" s="250"/>
      <c r="L430" s="250"/>
      <c r="M430" s="250"/>
      <c r="N430" s="250"/>
      <c r="O430" s="250"/>
      <c r="P430" s="250"/>
      <c r="Q430" s="250"/>
      <c r="R430" s="250"/>
      <c r="S430" s="250"/>
      <c r="T430" s="250"/>
      <c r="U430" s="250"/>
      <c r="V430" s="250"/>
    </row>
    <row r="431" spans="1:22" ht="14.25" customHeight="1" x14ac:dyDescent="0.15">
      <c r="A431" s="250"/>
      <c r="B431" s="250"/>
      <c r="C431" s="250"/>
      <c r="D431" s="250"/>
      <c r="E431" s="250"/>
      <c r="F431" s="250"/>
      <c r="G431" s="250"/>
      <c r="H431" s="250"/>
      <c r="I431" s="250"/>
      <c r="J431" s="250"/>
      <c r="K431" s="250"/>
      <c r="L431" s="250"/>
      <c r="M431" s="250"/>
      <c r="N431" s="250"/>
      <c r="O431" s="250"/>
      <c r="P431" s="250"/>
      <c r="Q431" s="250"/>
      <c r="R431" s="250"/>
      <c r="S431" s="250"/>
      <c r="T431" s="250"/>
      <c r="U431" s="250"/>
      <c r="V431" s="250"/>
    </row>
    <row r="432" spans="1:22" ht="14.25" customHeight="1" x14ac:dyDescent="0.15">
      <c r="A432" s="250"/>
      <c r="B432" s="250"/>
      <c r="C432" s="250"/>
      <c r="D432" s="250"/>
      <c r="E432" s="250"/>
      <c r="F432" s="250"/>
      <c r="G432" s="250"/>
      <c r="H432" s="250"/>
      <c r="I432" s="250"/>
      <c r="J432" s="250"/>
      <c r="K432" s="250"/>
      <c r="L432" s="250"/>
      <c r="M432" s="250"/>
      <c r="N432" s="250"/>
      <c r="O432" s="250"/>
      <c r="P432" s="250"/>
      <c r="Q432" s="250"/>
      <c r="R432" s="250"/>
      <c r="S432" s="250"/>
      <c r="T432" s="250"/>
      <c r="U432" s="250"/>
      <c r="V432" s="250"/>
    </row>
    <row r="433" spans="1:22" ht="14.25" customHeight="1" x14ac:dyDescent="0.15">
      <c r="A433" s="250"/>
      <c r="B433" s="250"/>
      <c r="C433" s="250"/>
      <c r="D433" s="250"/>
      <c r="E433" s="250"/>
      <c r="F433" s="250"/>
      <c r="G433" s="250"/>
      <c r="H433" s="250"/>
      <c r="I433" s="250"/>
      <c r="J433" s="250"/>
      <c r="K433" s="250"/>
      <c r="L433" s="250"/>
      <c r="M433" s="250"/>
      <c r="N433" s="250"/>
      <c r="O433" s="250"/>
      <c r="P433" s="250"/>
      <c r="Q433" s="250"/>
      <c r="R433" s="250"/>
      <c r="S433" s="250"/>
      <c r="T433" s="250"/>
      <c r="U433" s="250"/>
      <c r="V433" s="250"/>
    </row>
    <row r="434" spans="1:22" ht="14.25" customHeight="1" x14ac:dyDescent="0.15">
      <c r="A434" s="250"/>
      <c r="B434" s="250"/>
      <c r="C434" s="250"/>
      <c r="D434" s="250"/>
      <c r="E434" s="250"/>
      <c r="F434" s="250"/>
      <c r="G434" s="250"/>
      <c r="H434" s="250"/>
      <c r="I434" s="250"/>
      <c r="J434" s="250"/>
      <c r="K434" s="250"/>
      <c r="L434" s="250"/>
      <c r="M434" s="250"/>
      <c r="N434" s="250"/>
      <c r="O434" s="250"/>
      <c r="P434" s="250"/>
      <c r="Q434" s="250"/>
      <c r="R434" s="250"/>
      <c r="S434" s="250"/>
      <c r="T434" s="250"/>
      <c r="U434" s="250"/>
      <c r="V434" s="250"/>
    </row>
    <row r="435" spans="1:22" ht="14.25" customHeight="1" x14ac:dyDescent="0.15">
      <c r="A435" s="250"/>
      <c r="B435" s="250"/>
      <c r="C435" s="250"/>
      <c r="D435" s="250"/>
      <c r="E435" s="250"/>
      <c r="F435" s="250"/>
      <c r="G435" s="250"/>
      <c r="H435" s="250"/>
      <c r="I435" s="250"/>
      <c r="J435" s="250"/>
      <c r="K435" s="250"/>
      <c r="L435" s="250"/>
      <c r="M435" s="250"/>
      <c r="N435" s="250"/>
      <c r="O435" s="250"/>
      <c r="P435" s="250"/>
      <c r="Q435" s="250"/>
      <c r="R435" s="250"/>
      <c r="S435" s="250"/>
      <c r="T435" s="250"/>
      <c r="U435" s="250"/>
      <c r="V435" s="250"/>
    </row>
    <row r="436" spans="1:22" ht="14.25" customHeight="1" x14ac:dyDescent="0.15">
      <c r="A436" s="250"/>
      <c r="B436" s="250"/>
      <c r="C436" s="250"/>
      <c r="D436" s="250"/>
      <c r="E436" s="250"/>
      <c r="F436" s="250"/>
      <c r="G436" s="250"/>
      <c r="H436" s="250"/>
      <c r="I436" s="250"/>
      <c r="J436" s="250"/>
      <c r="K436" s="250"/>
      <c r="L436" s="250"/>
      <c r="M436" s="250"/>
      <c r="N436" s="250"/>
      <c r="O436" s="250"/>
      <c r="P436" s="250"/>
      <c r="Q436" s="250"/>
      <c r="R436" s="250"/>
      <c r="S436" s="250"/>
      <c r="T436" s="250"/>
      <c r="U436" s="250"/>
      <c r="V436" s="250"/>
    </row>
    <row r="437" spans="1:22" ht="14.25" customHeight="1" x14ac:dyDescent="0.15">
      <c r="A437" s="250"/>
      <c r="B437" s="250"/>
      <c r="C437" s="250"/>
      <c r="D437" s="250"/>
      <c r="E437" s="250"/>
      <c r="F437" s="250"/>
      <c r="G437" s="250"/>
      <c r="H437" s="250"/>
      <c r="I437" s="250"/>
      <c r="J437" s="250"/>
      <c r="K437" s="250"/>
      <c r="L437" s="250"/>
      <c r="M437" s="250"/>
      <c r="N437" s="250"/>
      <c r="O437" s="250"/>
      <c r="P437" s="250"/>
      <c r="Q437" s="250"/>
      <c r="R437" s="250"/>
      <c r="S437" s="250"/>
      <c r="T437" s="250"/>
      <c r="U437" s="250"/>
      <c r="V437" s="250"/>
    </row>
    <row r="438" spans="1:22" ht="14.25" customHeight="1" x14ac:dyDescent="0.15">
      <c r="A438" s="250"/>
      <c r="B438" s="250"/>
      <c r="C438" s="250"/>
      <c r="D438" s="250"/>
      <c r="E438" s="250"/>
      <c r="F438" s="250"/>
      <c r="G438" s="250"/>
      <c r="H438" s="250"/>
      <c r="I438" s="250"/>
      <c r="J438" s="250"/>
      <c r="K438" s="250"/>
      <c r="L438" s="250"/>
      <c r="M438" s="250"/>
      <c r="N438" s="250"/>
      <c r="O438" s="250"/>
      <c r="P438" s="250"/>
      <c r="Q438" s="250"/>
      <c r="R438" s="250"/>
      <c r="S438" s="250"/>
      <c r="T438" s="250"/>
      <c r="U438" s="250"/>
      <c r="V438" s="250"/>
    </row>
    <row r="439" spans="1:22" ht="14.25" customHeight="1" x14ac:dyDescent="0.15">
      <c r="A439" s="250"/>
      <c r="B439" s="250"/>
      <c r="C439" s="250"/>
      <c r="D439" s="250"/>
      <c r="E439" s="250"/>
      <c r="F439" s="250"/>
      <c r="G439" s="250"/>
      <c r="H439" s="250"/>
      <c r="I439" s="250"/>
      <c r="J439" s="250"/>
      <c r="K439" s="250"/>
      <c r="L439" s="250"/>
      <c r="M439" s="250"/>
      <c r="N439" s="250"/>
      <c r="O439" s="250"/>
      <c r="P439" s="250"/>
      <c r="Q439" s="250"/>
      <c r="R439" s="250"/>
      <c r="S439" s="250"/>
      <c r="T439" s="250"/>
      <c r="U439" s="250"/>
      <c r="V439" s="250"/>
    </row>
    <row r="440" spans="1:22" ht="14.25" customHeight="1" x14ac:dyDescent="0.15">
      <c r="A440" s="250"/>
      <c r="B440" s="250"/>
      <c r="C440" s="250"/>
      <c r="D440" s="250"/>
      <c r="E440" s="250"/>
      <c r="F440" s="250"/>
      <c r="G440" s="250"/>
      <c r="H440" s="250"/>
      <c r="I440" s="250"/>
      <c r="J440" s="250"/>
      <c r="K440" s="250"/>
      <c r="L440" s="250"/>
      <c r="M440" s="250"/>
      <c r="N440" s="250"/>
      <c r="O440" s="250"/>
      <c r="P440" s="250"/>
      <c r="Q440" s="250"/>
      <c r="R440" s="250"/>
      <c r="S440" s="250"/>
      <c r="T440" s="250"/>
      <c r="U440" s="250"/>
      <c r="V440" s="250"/>
    </row>
    <row r="441" spans="1:22" ht="14.25" customHeight="1" x14ac:dyDescent="0.15">
      <c r="A441" s="250"/>
      <c r="B441" s="250"/>
      <c r="C441" s="250"/>
      <c r="D441" s="250"/>
      <c r="E441" s="250"/>
      <c r="F441" s="250"/>
      <c r="G441" s="250"/>
      <c r="H441" s="250"/>
      <c r="I441" s="250"/>
      <c r="J441" s="250"/>
      <c r="K441" s="250"/>
      <c r="L441" s="250"/>
      <c r="M441" s="250"/>
      <c r="N441" s="250"/>
      <c r="O441" s="250"/>
      <c r="P441" s="250"/>
      <c r="Q441" s="250"/>
      <c r="R441" s="250"/>
      <c r="S441" s="250"/>
      <c r="T441" s="250"/>
      <c r="U441" s="250"/>
      <c r="V441" s="250"/>
    </row>
    <row r="442" spans="1:22" ht="14.25" customHeight="1" x14ac:dyDescent="0.15">
      <c r="A442" s="250"/>
      <c r="B442" s="250"/>
      <c r="C442" s="250"/>
      <c r="D442" s="250"/>
      <c r="E442" s="250"/>
      <c r="F442" s="250"/>
      <c r="G442" s="250"/>
      <c r="H442" s="250"/>
      <c r="I442" s="250"/>
      <c r="J442" s="250"/>
      <c r="K442" s="250"/>
      <c r="L442" s="250"/>
      <c r="M442" s="250"/>
      <c r="N442" s="250"/>
      <c r="O442" s="250"/>
      <c r="P442" s="250"/>
      <c r="Q442" s="250"/>
      <c r="R442" s="250"/>
      <c r="S442" s="250"/>
      <c r="T442" s="250"/>
      <c r="U442" s="250"/>
      <c r="V442" s="250"/>
    </row>
    <row r="443" spans="1:22" ht="14.25" customHeight="1" x14ac:dyDescent="0.15">
      <c r="A443" s="250"/>
      <c r="B443" s="250"/>
      <c r="C443" s="250"/>
      <c r="D443" s="250"/>
      <c r="E443" s="250"/>
      <c r="F443" s="250"/>
      <c r="G443" s="250"/>
      <c r="H443" s="250"/>
      <c r="I443" s="250"/>
      <c r="J443" s="250"/>
      <c r="K443" s="250"/>
      <c r="L443" s="250"/>
      <c r="M443" s="250"/>
      <c r="N443" s="250"/>
      <c r="O443" s="250"/>
      <c r="P443" s="250"/>
      <c r="Q443" s="250"/>
      <c r="R443" s="250"/>
      <c r="S443" s="250"/>
      <c r="T443" s="250"/>
      <c r="U443" s="250"/>
      <c r="V443" s="250"/>
    </row>
    <row r="444" spans="1:22" ht="14.25" customHeight="1" x14ac:dyDescent="0.15">
      <c r="A444" s="250"/>
      <c r="B444" s="250"/>
      <c r="C444" s="250"/>
      <c r="D444" s="250"/>
      <c r="E444" s="250"/>
      <c r="F444" s="250"/>
      <c r="G444" s="250"/>
      <c r="H444" s="250"/>
      <c r="I444" s="250"/>
      <c r="J444" s="250"/>
      <c r="K444" s="250"/>
      <c r="L444" s="250"/>
      <c r="M444" s="250"/>
      <c r="N444" s="250"/>
      <c r="O444" s="250"/>
      <c r="P444" s="250"/>
      <c r="Q444" s="250"/>
      <c r="R444" s="250"/>
      <c r="S444" s="250"/>
      <c r="T444" s="250"/>
      <c r="U444" s="250"/>
      <c r="V444" s="250"/>
    </row>
    <row r="445" spans="1:22" ht="14.25" customHeight="1" x14ac:dyDescent="0.15">
      <c r="A445" s="250"/>
      <c r="B445" s="250"/>
      <c r="C445" s="250"/>
      <c r="D445" s="250"/>
      <c r="E445" s="250"/>
      <c r="F445" s="250"/>
      <c r="G445" s="250"/>
      <c r="H445" s="250"/>
      <c r="I445" s="250"/>
      <c r="J445" s="250"/>
      <c r="K445" s="250"/>
      <c r="L445" s="250"/>
      <c r="M445" s="250"/>
      <c r="N445" s="250"/>
      <c r="O445" s="250"/>
      <c r="P445" s="250"/>
      <c r="Q445" s="250"/>
      <c r="R445" s="250"/>
      <c r="S445" s="250"/>
      <c r="T445" s="250"/>
      <c r="U445" s="250"/>
      <c r="V445" s="250"/>
    </row>
    <row r="446" spans="1:22" ht="14.25" customHeight="1" x14ac:dyDescent="0.15">
      <c r="A446" s="250"/>
      <c r="B446" s="250"/>
      <c r="C446" s="250"/>
      <c r="D446" s="250"/>
      <c r="E446" s="250"/>
      <c r="F446" s="250"/>
      <c r="G446" s="250"/>
      <c r="H446" s="250"/>
      <c r="I446" s="250"/>
      <c r="J446" s="250"/>
      <c r="K446" s="250"/>
      <c r="L446" s="250"/>
      <c r="M446" s="250"/>
      <c r="N446" s="250"/>
      <c r="O446" s="250"/>
      <c r="P446" s="250"/>
      <c r="Q446" s="250"/>
      <c r="R446" s="250"/>
      <c r="S446" s="250"/>
      <c r="T446" s="250"/>
      <c r="U446" s="250"/>
      <c r="V446" s="250"/>
    </row>
    <row r="447" spans="1:22" ht="14.25" customHeight="1" x14ac:dyDescent="0.15">
      <c r="A447" s="250"/>
      <c r="B447" s="250"/>
      <c r="C447" s="250"/>
      <c r="D447" s="250"/>
      <c r="E447" s="250"/>
      <c r="F447" s="250"/>
      <c r="G447" s="250"/>
      <c r="H447" s="250"/>
      <c r="I447" s="250"/>
      <c r="J447" s="250"/>
      <c r="K447" s="250"/>
      <c r="L447" s="250"/>
      <c r="M447" s="250"/>
      <c r="N447" s="250"/>
      <c r="O447" s="250"/>
      <c r="P447" s="250"/>
      <c r="Q447" s="250"/>
      <c r="R447" s="250"/>
      <c r="S447" s="250"/>
      <c r="T447" s="250"/>
      <c r="U447" s="250"/>
      <c r="V447" s="250"/>
    </row>
    <row r="448" spans="1:22" ht="14.25" customHeight="1" x14ac:dyDescent="0.15">
      <c r="A448" s="250"/>
      <c r="B448" s="250"/>
      <c r="C448" s="250"/>
      <c r="D448" s="250"/>
      <c r="E448" s="250"/>
      <c r="F448" s="250"/>
      <c r="G448" s="250"/>
      <c r="H448" s="250"/>
      <c r="I448" s="250"/>
      <c r="J448" s="250"/>
      <c r="K448" s="250"/>
      <c r="L448" s="250"/>
      <c r="M448" s="250"/>
      <c r="N448" s="250"/>
      <c r="O448" s="250"/>
      <c r="P448" s="250"/>
      <c r="Q448" s="250"/>
      <c r="R448" s="250"/>
      <c r="S448" s="250"/>
      <c r="T448" s="250"/>
      <c r="U448" s="250"/>
      <c r="V448" s="250"/>
    </row>
    <row r="449" spans="1:22" ht="14.25" customHeight="1" x14ac:dyDescent="0.15">
      <c r="A449" s="250"/>
      <c r="B449" s="250"/>
      <c r="C449" s="250"/>
      <c r="D449" s="250"/>
      <c r="E449" s="250"/>
      <c r="F449" s="250"/>
      <c r="G449" s="250"/>
      <c r="H449" s="250"/>
      <c r="I449" s="250"/>
      <c r="J449" s="250"/>
      <c r="K449" s="250"/>
      <c r="L449" s="250"/>
      <c r="M449" s="250"/>
      <c r="N449" s="250"/>
      <c r="O449" s="250"/>
      <c r="P449" s="250"/>
      <c r="Q449" s="250"/>
      <c r="R449" s="250"/>
      <c r="S449" s="250"/>
      <c r="T449" s="250"/>
      <c r="U449" s="250"/>
      <c r="V449" s="250"/>
    </row>
    <row r="450" spans="1:22" ht="14.25" customHeight="1" x14ac:dyDescent="0.15">
      <c r="A450" s="250"/>
      <c r="B450" s="250"/>
      <c r="C450" s="250"/>
      <c r="D450" s="250"/>
      <c r="E450" s="250"/>
      <c r="F450" s="250"/>
      <c r="G450" s="250"/>
      <c r="H450" s="250"/>
      <c r="I450" s="250"/>
      <c r="J450" s="250"/>
      <c r="K450" s="250"/>
      <c r="L450" s="250"/>
      <c r="M450" s="250"/>
      <c r="N450" s="250"/>
      <c r="O450" s="250"/>
      <c r="P450" s="250"/>
      <c r="Q450" s="250"/>
      <c r="R450" s="250"/>
      <c r="S450" s="250"/>
      <c r="T450" s="250"/>
      <c r="U450" s="250"/>
      <c r="V450" s="250"/>
    </row>
    <row r="451" spans="1:22" ht="14.25" customHeight="1" x14ac:dyDescent="0.15">
      <c r="A451" s="250"/>
      <c r="B451" s="250"/>
      <c r="C451" s="250"/>
      <c r="D451" s="250"/>
      <c r="E451" s="250"/>
      <c r="F451" s="250"/>
      <c r="G451" s="250"/>
      <c r="H451" s="250"/>
      <c r="I451" s="250"/>
      <c r="J451" s="250"/>
      <c r="K451" s="250"/>
      <c r="L451" s="250"/>
      <c r="M451" s="250"/>
      <c r="N451" s="250"/>
      <c r="O451" s="250"/>
      <c r="P451" s="250"/>
      <c r="Q451" s="250"/>
      <c r="R451" s="250"/>
      <c r="S451" s="250"/>
      <c r="T451" s="250"/>
      <c r="U451" s="250"/>
      <c r="V451" s="250"/>
    </row>
  </sheetData>
  <mergeCells count="1192">
    <mergeCell ref="H154:H155"/>
    <mergeCell ref="I154:I155"/>
    <mergeCell ref="B154:B155"/>
    <mergeCell ref="C154:C155"/>
    <mergeCell ref="D154:D155"/>
    <mergeCell ref="E154:E155"/>
    <mergeCell ref="F154:F155"/>
    <mergeCell ref="G154:G155"/>
    <mergeCell ref="H150:H151"/>
    <mergeCell ref="I150:I151"/>
    <mergeCell ref="B152:B153"/>
    <mergeCell ref="C152:C153"/>
    <mergeCell ref="D152:D153"/>
    <mergeCell ref="E152:E153"/>
    <mergeCell ref="F152:F153"/>
    <mergeCell ref="G152:G153"/>
    <mergeCell ref="H152:H153"/>
    <mergeCell ref="I152:I153"/>
    <mergeCell ref="B150:B151"/>
    <mergeCell ref="C150:C151"/>
    <mergeCell ref="D150:D151"/>
    <mergeCell ref="E150:E151"/>
    <mergeCell ref="F150:F151"/>
    <mergeCell ref="G150:G151"/>
    <mergeCell ref="BI136:BI137"/>
    <mergeCell ref="BJ136:BJ137"/>
    <mergeCell ref="BK136:BK137"/>
    <mergeCell ref="BL136:BL137"/>
    <mergeCell ref="BM136:BM137"/>
    <mergeCell ref="BN136:BN137"/>
    <mergeCell ref="AZ136:AZ137"/>
    <mergeCell ref="BA136:BA137"/>
    <mergeCell ref="BB136:BB137"/>
    <mergeCell ref="BC136:BC137"/>
    <mergeCell ref="BG136:BG137"/>
    <mergeCell ref="BH136:BH137"/>
    <mergeCell ref="AP136:AP137"/>
    <mergeCell ref="AQ136:AQ137"/>
    <mergeCell ref="AV136:AV137"/>
    <mergeCell ref="AW136:AW137"/>
    <mergeCell ref="AX136:AX137"/>
    <mergeCell ref="AY136:AY137"/>
    <mergeCell ref="AJ136:AJ137"/>
    <mergeCell ref="AK136:AK137"/>
    <mergeCell ref="AL136:AL137"/>
    <mergeCell ref="AM136:AM137"/>
    <mergeCell ref="AN136:AN137"/>
    <mergeCell ref="AO136:AO137"/>
    <mergeCell ref="AA136:AA137"/>
    <mergeCell ref="AB136:AB137"/>
    <mergeCell ref="AC136:AC137"/>
    <mergeCell ref="AD136:AD137"/>
    <mergeCell ref="AE136:AE137"/>
    <mergeCell ref="AF136:AF137"/>
    <mergeCell ref="Q136:Q137"/>
    <mergeCell ref="R136:R137"/>
    <mergeCell ref="S136:S137"/>
    <mergeCell ref="T136:T137"/>
    <mergeCell ref="Y136:Y137"/>
    <mergeCell ref="Z136:Z137"/>
    <mergeCell ref="H136:H137"/>
    <mergeCell ref="I136:I137"/>
    <mergeCell ref="M136:M137"/>
    <mergeCell ref="N136:N137"/>
    <mergeCell ref="O136:O137"/>
    <mergeCell ref="P136:P137"/>
    <mergeCell ref="B136:B137"/>
    <mergeCell ref="C136:C137"/>
    <mergeCell ref="D136:D137"/>
    <mergeCell ref="E136:E137"/>
    <mergeCell ref="F136:F137"/>
    <mergeCell ref="G136:G137"/>
    <mergeCell ref="BI134:BI135"/>
    <mergeCell ref="BJ134:BJ135"/>
    <mergeCell ref="BK134:BK135"/>
    <mergeCell ref="BL134:BL135"/>
    <mergeCell ref="BM134:BM135"/>
    <mergeCell ref="AA134:AA135"/>
    <mergeCell ref="AB134:AB135"/>
    <mergeCell ref="AC134:AC135"/>
    <mergeCell ref="AD134:AD135"/>
    <mergeCell ref="AE134:AE135"/>
    <mergeCell ref="AF134:AF135"/>
    <mergeCell ref="Q134:Q135"/>
    <mergeCell ref="R134:R135"/>
    <mergeCell ref="S134:S135"/>
    <mergeCell ref="T134:T135"/>
    <mergeCell ref="Y134:Y135"/>
    <mergeCell ref="Z134:Z135"/>
    <mergeCell ref="H134:H135"/>
    <mergeCell ref="I134:I135"/>
    <mergeCell ref="M134:M135"/>
    <mergeCell ref="BN134:BN135"/>
    <mergeCell ref="AZ134:AZ135"/>
    <mergeCell ref="BA134:BA135"/>
    <mergeCell ref="BB134:BB135"/>
    <mergeCell ref="BC134:BC135"/>
    <mergeCell ref="BG134:BG135"/>
    <mergeCell ref="BH134:BH135"/>
    <mergeCell ref="AP134:AP135"/>
    <mergeCell ref="AQ134:AQ135"/>
    <mergeCell ref="AV134:AV135"/>
    <mergeCell ref="AW134:AW135"/>
    <mergeCell ref="AX134:AX135"/>
    <mergeCell ref="AY134:AY135"/>
    <mergeCell ref="AJ134:AJ135"/>
    <mergeCell ref="AK134:AK135"/>
    <mergeCell ref="AL134:AL135"/>
    <mergeCell ref="AM134:AM135"/>
    <mergeCell ref="AN134:AN135"/>
    <mergeCell ref="AO134:AO135"/>
    <mergeCell ref="N134:N135"/>
    <mergeCell ref="O134:O135"/>
    <mergeCell ref="P134:P135"/>
    <mergeCell ref="B134:B135"/>
    <mergeCell ref="C134:C135"/>
    <mergeCell ref="D134:D135"/>
    <mergeCell ref="E134:E135"/>
    <mergeCell ref="F134:F135"/>
    <mergeCell ref="G134:G135"/>
    <mergeCell ref="BI132:BI133"/>
    <mergeCell ref="BJ132:BJ133"/>
    <mergeCell ref="BK132:BK133"/>
    <mergeCell ref="BL132:BL133"/>
    <mergeCell ref="BM132:BM133"/>
    <mergeCell ref="BN132:BN133"/>
    <mergeCell ref="AZ132:AZ133"/>
    <mergeCell ref="BA132:BA133"/>
    <mergeCell ref="BB132:BB133"/>
    <mergeCell ref="BC132:BC133"/>
    <mergeCell ref="BG132:BG133"/>
    <mergeCell ref="BH132:BH133"/>
    <mergeCell ref="AP132:AP133"/>
    <mergeCell ref="AQ132:AQ133"/>
    <mergeCell ref="AV132:AV133"/>
    <mergeCell ref="AW132:AW133"/>
    <mergeCell ref="AX132:AX133"/>
    <mergeCell ref="AY132:AY133"/>
    <mergeCell ref="AJ132:AJ133"/>
    <mergeCell ref="AK132:AK133"/>
    <mergeCell ref="AL132:AL133"/>
    <mergeCell ref="AM132:AM133"/>
    <mergeCell ref="AN132:AN133"/>
    <mergeCell ref="AO132:AO133"/>
    <mergeCell ref="AA132:AA133"/>
    <mergeCell ref="AB132:AB133"/>
    <mergeCell ref="AC132:AC133"/>
    <mergeCell ref="AD132:AD133"/>
    <mergeCell ref="AE132:AE133"/>
    <mergeCell ref="AF132:AF133"/>
    <mergeCell ref="Q132:Q133"/>
    <mergeCell ref="R132:R133"/>
    <mergeCell ref="S132:S133"/>
    <mergeCell ref="T132:T133"/>
    <mergeCell ref="Y132:Y133"/>
    <mergeCell ref="Z132:Z133"/>
    <mergeCell ref="H132:H133"/>
    <mergeCell ref="I132:I133"/>
    <mergeCell ref="M132:M133"/>
    <mergeCell ref="N132:N133"/>
    <mergeCell ref="O132:O133"/>
    <mergeCell ref="P132:P133"/>
    <mergeCell ref="B132:B133"/>
    <mergeCell ref="C132:C133"/>
    <mergeCell ref="D132:D133"/>
    <mergeCell ref="E132:E133"/>
    <mergeCell ref="F132:F133"/>
    <mergeCell ref="G132:G133"/>
    <mergeCell ref="BI119:BI120"/>
    <mergeCell ref="BJ119:BJ120"/>
    <mergeCell ref="BK119:BK120"/>
    <mergeCell ref="BL119:BL120"/>
    <mergeCell ref="BM119:BM120"/>
    <mergeCell ref="BN119:BN120"/>
    <mergeCell ref="AZ119:AZ120"/>
    <mergeCell ref="BA119:BA120"/>
    <mergeCell ref="BB119:BB120"/>
    <mergeCell ref="BC119:BC120"/>
    <mergeCell ref="BG119:BG120"/>
    <mergeCell ref="BH119:BH120"/>
    <mergeCell ref="AP119:AP120"/>
    <mergeCell ref="AQ119:AQ120"/>
    <mergeCell ref="AV119:AV120"/>
    <mergeCell ref="AW119:AW120"/>
    <mergeCell ref="AX119:AX120"/>
    <mergeCell ref="AY119:AY120"/>
    <mergeCell ref="AJ119:AJ120"/>
    <mergeCell ref="AK119:AK120"/>
    <mergeCell ref="AL119:AL120"/>
    <mergeCell ref="AM119:AM120"/>
    <mergeCell ref="AN119:AN120"/>
    <mergeCell ref="AO119:AO120"/>
    <mergeCell ref="AA119:AA120"/>
    <mergeCell ref="AB119:AB120"/>
    <mergeCell ref="AC119:AC120"/>
    <mergeCell ref="AD119:AD120"/>
    <mergeCell ref="AE119:AE120"/>
    <mergeCell ref="AF119:AF120"/>
    <mergeCell ref="Q119:Q120"/>
    <mergeCell ref="R119:R120"/>
    <mergeCell ref="S119:S120"/>
    <mergeCell ref="T119:T120"/>
    <mergeCell ref="Y119:Y120"/>
    <mergeCell ref="Z119:Z120"/>
    <mergeCell ref="H119:H120"/>
    <mergeCell ref="I119:I120"/>
    <mergeCell ref="M119:M120"/>
    <mergeCell ref="N119:N120"/>
    <mergeCell ref="O119:O120"/>
    <mergeCell ref="P119:P120"/>
    <mergeCell ref="B119:B120"/>
    <mergeCell ref="C119:C120"/>
    <mergeCell ref="D119:D120"/>
    <mergeCell ref="E119:E120"/>
    <mergeCell ref="F119:F120"/>
    <mergeCell ref="G119:G120"/>
    <mergeCell ref="BI117:BI118"/>
    <mergeCell ref="BJ117:BJ118"/>
    <mergeCell ref="BK117:BK118"/>
    <mergeCell ref="BL117:BL118"/>
    <mergeCell ref="BM117:BM118"/>
    <mergeCell ref="BN117:BN118"/>
    <mergeCell ref="AZ117:AZ118"/>
    <mergeCell ref="BA117:BA118"/>
    <mergeCell ref="BB117:BB118"/>
    <mergeCell ref="BC117:BC118"/>
    <mergeCell ref="BG117:BG118"/>
    <mergeCell ref="BH117:BH118"/>
    <mergeCell ref="AP117:AP118"/>
    <mergeCell ref="AQ117:AQ118"/>
    <mergeCell ref="AV117:AV118"/>
    <mergeCell ref="AW117:AW118"/>
    <mergeCell ref="AX117:AX118"/>
    <mergeCell ref="AY117:AY118"/>
    <mergeCell ref="AJ117:AJ118"/>
    <mergeCell ref="AK117:AK118"/>
    <mergeCell ref="AL117:AL118"/>
    <mergeCell ref="AM117:AM118"/>
    <mergeCell ref="AN117:AN118"/>
    <mergeCell ref="AO117:AO118"/>
    <mergeCell ref="AA117:AA118"/>
    <mergeCell ref="AB117:AB118"/>
    <mergeCell ref="AC117:AC118"/>
    <mergeCell ref="AD117:AD118"/>
    <mergeCell ref="AE117:AE118"/>
    <mergeCell ref="AF117:AF118"/>
    <mergeCell ref="Q117:Q118"/>
    <mergeCell ref="R117:R118"/>
    <mergeCell ref="S117:S118"/>
    <mergeCell ref="T117:T118"/>
    <mergeCell ref="Y117:Y118"/>
    <mergeCell ref="Z117:Z118"/>
    <mergeCell ref="H117:H118"/>
    <mergeCell ref="I117:I118"/>
    <mergeCell ref="M117:M118"/>
    <mergeCell ref="N117:N118"/>
    <mergeCell ref="O117:O118"/>
    <mergeCell ref="P117:P118"/>
    <mergeCell ref="B117:B118"/>
    <mergeCell ref="C117:C118"/>
    <mergeCell ref="D117:D118"/>
    <mergeCell ref="E117:E118"/>
    <mergeCell ref="F117:F118"/>
    <mergeCell ref="G117:G118"/>
    <mergeCell ref="BI115:BI116"/>
    <mergeCell ref="BJ115:BJ116"/>
    <mergeCell ref="BK115:BK116"/>
    <mergeCell ref="BL115:BL116"/>
    <mergeCell ref="BM115:BM116"/>
    <mergeCell ref="AA115:AA116"/>
    <mergeCell ref="AB115:AB116"/>
    <mergeCell ref="AC115:AC116"/>
    <mergeCell ref="AD115:AD116"/>
    <mergeCell ref="AE115:AE116"/>
    <mergeCell ref="AF115:AF116"/>
    <mergeCell ref="Q115:Q116"/>
    <mergeCell ref="R115:R116"/>
    <mergeCell ref="S115:S116"/>
    <mergeCell ref="T115:T116"/>
    <mergeCell ref="Y115:Y116"/>
    <mergeCell ref="Z115:Z116"/>
    <mergeCell ref="H115:H116"/>
    <mergeCell ref="I115:I116"/>
    <mergeCell ref="M115:M116"/>
    <mergeCell ref="BN115:BN116"/>
    <mergeCell ref="AZ115:AZ116"/>
    <mergeCell ref="BA115:BA116"/>
    <mergeCell ref="BB115:BB116"/>
    <mergeCell ref="BC115:BC116"/>
    <mergeCell ref="BG115:BG116"/>
    <mergeCell ref="BH115:BH116"/>
    <mergeCell ref="AP115:AP116"/>
    <mergeCell ref="AQ115:AQ116"/>
    <mergeCell ref="AV115:AV116"/>
    <mergeCell ref="AW115:AW116"/>
    <mergeCell ref="AX115:AX116"/>
    <mergeCell ref="AY115:AY116"/>
    <mergeCell ref="AJ115:AJ116"/>
    <mergeCell ref="AK115:AK116"/>
    <mergeCell ref="AL115:AL116"/>
    <mergeCell ref="AM115:AM116"/>
    <mergeCell ref="AN115:AN116"/>
    <mergeCell ref="AO115:AO116"/>
    <mergeCell ref="N115:N116"/>
    <mergeCell ref="O115:O116"/>
    <mergeCell ref="P115:P116"/>
    <mergeCell ref="B115:B116"/>
    <mergeCell ref="C115:C116"/>
    <mergeCell ref="D115:D116"/>
    <mergeCell ref="E115:E116"/>
    <mergeCell ref="F115:F116"/>
    <mergeCell ref="G115:G116"/>
    <mergeCell ref="BI102:BI103"/>
    <mergeCell ref="BJ102:BJ103"/>
    <mergeCell ref="BK102:BK103"/>
    <mergeCell ref="BL102:BL103"/>
    <mergeCell ref="BM102:BM103"/>
    <mergeCell ref="BN102:BN103"/>
    <mergeCell ref="AZ102:AZ103"/>
    <mergeCell ref="BA102:BA103"/>
    <mergeCell ref="BB102:BB103"/>
    <mergeCell ref="BC102:BC103"/>
    <mergeCell ref="BG102:BG103"/>
    <mergeCell ref="BH102:BH103"/>
    <mergeCell ref="AP102:AP103"/>
    <mergeCell ref="AQ102:AQ103"/>
    <mergeCell ref="AV102:AV103"/>
    <mergeCell ref="AW102:AW103"/>
    <mergeCell ref="AX102:AX103"/>
    <mergeCell ref="AY102:AY103"/>
    <mergeCell ref="AJ102:AJ103"/>
    <mergeCell ref="AK102:AK103"/>
    <mergeCell ref="AL102:AL103"/>
    <mergeCell ref="AM102:AM103"/>
    <mergeCell ref="AN102:AN103"/>
    <mergeCell ref="AO102:AO103"/>
    <mergeCell ref="AA102:AA103"/>
    <mergeCell ref="AB102:AB103"/>
    <mergeCell ref="AC102:AC103"/>
    <mergeCell ref="AD102:AD103"/>
    <mergeCell ref="AE102:AE103"/>
    <mergeCell ref="AF102:AF103"/>
    <mergeCell ref="Q102:Q103"/>
    <mergeCell ref="R102:R103"/>
    <mergeCell ref="S102:S103"/>
    <mergeCell ref="T102:T103"/>
    <mergeCell ref="Y102:Y103"/>
    <mergeCell ref="Z102:Z103"/>
    <mergeCell ref="H102:H103"/>
    <mergeCell ref="I102:I103"/>
    <mergeCell ref="M102:M103"/>
    <mergeCell ref="N102:N103"/>
    <mergeCell ref="O102:O103"/>
    <mergeCell ref="P102:P103"/>
    <mergeCell ref="B102:B103"/>
    <mergeCell ref="C102:C103"/>
    <mergeCell ref="D102:D103"/>
    <mergeCell ref="E102:E103"/>
    <mergeCell ref="F102:F103"/>
    <mergeCell ref="G102:G103"/>
    <mergeCell ref="BI100:BI101"/>
    <mergeCell ref="BJ100:BJ101"/>
    <mergeCell ref="BK100:BK101"/>
    <mergeCell ref="BL100:BL101"/>
    <mergeCell ref="BM100:BM101"/>
    <mergeCell ref="BN100:BN101"/>
    <mergeCell ref="AZ100:AZ101"/>
    <mergeCell ref="BA100:BA101"/>
    <mergeCell ref="BB100:BB101"/>
    <mergeCell ref="BC100:BC101"/>
    <mergeCell ref="BG100:BG101"/>
    <mergeCell ref="BH100:BH101"/>
    <mergeCell ref="AP100:AP101"/>
    <mergeCell ref="AQ100:AQ101"/>
    <mergeCell ref="AV100:AV101"/>
    <mergeCell ref="AW100:AW101"/>
    <mergeCell ref="AX100:AX101"/>
    <mergeCell ref="AY100:AY101"/>
    <mergeCell ref="AJ100:AJ101"/>
    <mergeCell ref="AK100:AK101"/>
    <mergeCell ref="AL100:AL101"/>
    <mergeCell ref="AM100:AM101"/>
    <mergeCell ref="AN100:AN101"/>
    <mergeCell ref="AO100:AO101"/>
    <mergeCell ref="AA100:AA101"/>
    <mergeCell ref="AB100:AB101"/>
    <mergeCell ref="AC100:AC101"/>
    <mergeCell ref="AD100:AD101"/>
    <mergeCell ref="AE100:AE101"/>
    <mergeCell ref="AF100:AF101"/>
    <mergeCell ref="Q100:Q101"/>
    <mergeCell ref="R100:R101"/>
    <mergeCell ref="S100:S101"/>
    <mergeCell ref="T100:T101"/>
    <mergeCell ref="Y100:Y101"/>
    <mergeCell ref="Z100:Z101"/>
    <mergeCell ref="H100:H101"/>
    <mergeCell ref="I100:I101"/>
    <mergeCell ref="M100:M101"/>
    <mergeCell ref="N100:N101"/>
    <mergeCell ref="O100:O101"/>
    <mergeCell ref="P100:P101"/>
    <mergeCell ref="B100:B101"/>
    <mergeCell ref="C100:C101"/>
    <mergeCell ref="D100:D101"/>
    <mergeCell ref="E100:E101"/>
    <mergeCell ref="F100:F101"/>
    <mergeCell ref="G100:G101"/>
    <mergeCell ref="BI98:BI99"/>
    <mergeCell ref="BJ98:BJ99"/>
    <mergeCell ref="BK98:BK99"/>
    <mergeCell ref="BL98:BL99"/>
    <mergeCell ref="BM98:BM99"/>
    <mergeCell ref="BN98:BN99"/>
    <mergeCell ref="AZ98:AZ99"/>
    <mergeCell ref="BA98:BA99"/>
    <mergeCell ref="BB98:BB99"/>
    <mergeCell ref="BC98:BC99"/>
    <mergeCell ref="BG98:BG99"/>
    <mergeCell ref="BH98:BH99"/>
    <mergeCell ref="AP98:AP99"/>
    <mergeCell ref="AQ98:AQ99"/>
    <mergeCell ref="AV98:AV99"/>
    <mergeCell ref="AW98:AW99"/>
    <mergeCell ref="AX98:AX99"/>
    <mergeCell ref="AY98:AY99"/>
    <mergeCell ref="AJ98:AJ99"/>
    <mergeCell ref="AK98:AK99"/>
    <mergeCell ref="AL98:AL99"/>
    <mergeCell ref="AM98:AM99"/>
    <mergeCell ref="AN98:AN99"/>
    <mergeCell ref="AO98:AO99"/>
    <mergeCell ref="AA98:AA99"/>
    <mergeCell ref="AB98:AB99"/>
    <mergeCell ref="AC98:AC99"/>
    <mergeCell ref="AD98:AD99"/>
    <mergeCell ref="AE98:AE99"/>
    <mergeCell ref="AF98:AF99"/>
    <mergeCell ref="Q98:Q99"/>
    <mergeCell ref="R98:R99"/>
    <mergeCell ref="S98:S99"/>
    <mergeCell ref="T98:T99"/>
    <mergeCell ref="Y98:Y99"/>
    <mergeCell ref="Z98:Z99"/>
    <mergeCell ref="H98:H99"/>
    <mergeCell ref="I98:I99"/>
    <mergeCell ref="M98:M99"/>
    <mergeCell ref="N98:N99"/>
    <mergeCell ref="O98:O99"/>
    <mergeCell ref="P98:P99"/>
    <mergeCell ref="B98:B99"/>
    <mergeCell ref="C98:C99"/>
    <mergeCell ref="D98:D99"/>
    <mergeCell ref="E98:E99"/>
    <mergeCell ref="F98:F99"/>
    <mergeCell ref="G98:G99"/>
    <mergeCell ref="BI85:BI86"/>
    <mergeCell ref="BJ85:BJ86"/>
    <mergeCell ref="BK85:BK86"/>
    <mergeCell ref="BL85:BL86"/>
    <mergeCell ref="BM85:BM86"/>
    <mergeCell ref="AA85:AA86"/>
    <mergeCell ref="AB85:AB86"/>
    <mergeCell ref="AC85:AC86"/>
    <mergeCell ref="AD85:AD86"/>
    <mergeCell ref="AE85:AE86"/>
    <mergeCell ref="AF85:AF86"/>
    <mergeCell ref="Q85:Q86"/>
    <mergeCell ref="R85:R86"/>
    <mergeCell ref="S85:S86"/>
    <mergeCell ref="T85:T86"/>
    <mergeCell ref="Y85:Y86"/>
    <mergeCell ref="Z85:Z86"/>
    <mergeCell ref="H85:H86"/>
    <mergeCell ref="I85:I86"/>
    <mergeCell ref="M85:M86"/>
    <mergeCell ref="BN85:BN86"/>
    <mergeCell ref="AZ85:AZ86"/>
    <mergeCell ref="BA85:BA86"/>
    <mergeCell ref="BB85:BB86"/>
    <mergeCell ref="BC85:BC86"/>
    <mergeCell ref="BG85:BG86"/>
    <mergeCell ref="BH85:BH86"/>
    <mergeCell ref="AP85:AP86"/>
    <mergeCell ref="AQ85:AQ86"/>
    <mergeCell ref="AV85:AV86"/>
    <mergeCell ref="AW85:AW86"/>
    <mergeCell ref="AX85:AX86"/>
    <mergeCell ref="AY85:AY86"/>
    <mergeCell ref="AJ85:AJ86"/>
    <mergeCell ref="AK85:AK86"/>
    <mergeCell ref="AL85:AL86"/>
    <mergeCell ref="AM85:AM86"/>
    <mergeCell ref="AN85:AN86"/>
    <mergeCell ref="AO85:AO86"/>
    <mergeCell ref="N85:N86"/>
    <mergeCell ref="O85:O86"/>
    <mergeCell ref="P85:P86"/>
    <mergeCell ref="B85:B86"/>
    <mergeCell ref="C85:C86"/>
    <mergeCell ref="D85:D86"/>
    <mergeCell ref="E85:E86"/>
    <mergeCell ref="F85:F86"/>
    <mergeCell ref="G85:G86"/>
    <mergeCell ref="BI83:BI84"/>
    <mergeCell ref="BJ83:BJ84"/>
    <mergeCell ref="BK83:BK84"/>
    <mergeCell ref="BL83:BL84"/>
    <mergeCell ref="BM83:BM84"/>
    <mergeCell ref="BN83:BN84"/>
    <mergeCell ref="AZ83:AZ84"/>
    <mergeCell ref="BA83:BA84"/>
    <mergeCell ref="BB83:BB84"/>
    <mergeCell ref="BC83:BC84"/>
    <mergeCell ref="BG83:BG84"/>
    <mergeCell ref="BH83:BH84"/>
    <mergeCell ref="AP83:AP84"/>
    <mergeCell ref="AQ83:AQ84"/>
    <mergeCell ref="AV83:AV84"/>
    <mergeCell ref="AW83:AW84"/>
    <mergeCell ref="AX83:AX84"/>
    <mergeCell ref="AY83:AY84"/>
    <mergeCell ref="AJ83:AJ84"/>
    <mergeCell ref="AK83:AK84"/>
    <mergeCell ref="AL83:AL84"/>
    <mergeCell ref="AM83:AM84"/>
    <mergeCell ref="AN83:AN84"/>
    <mergeCell ref="AO83:AO84"/>
    <mergeCell ref="AA83:AA84"/>
    <mergeCell ref="AB83:AB84"/>
    <mergeCell ref="AC83:AC84"/>
    <mergeCell ref="AD83:AD84"/>
    <mergeCell ref="AE83:AE84"/>
    <mergeCell ref="AF83:AF84"/>
    <mergeCell ref="Q83:Q84"/>
    <mergeCell ref="R83:R84"/>
    <mergeCell ref="S83:S84"/>
    <mergeCell ref="T83:T84"/>
    <mergeCell ref="Y83:Y84"/>
    <mergeCell ref="Z83:Z84"/>
    <mergeCell ref="H83:H84"/>
    <mergeCell ref="I83:I84"/>
    <mergeCell ref="M83:M84"/>
    <mergeCell ref="N83:N84"/>
    <mergeCell ref="O83:O84"/>
    <mergeCell ref="P83:P84"/>
    <mergeCell ref="B83:B84"/>
    <mergeCell ref="C83:C84"/>
    <mergeCell ref="D83:D84"/>
    <mergeCell ref="E83:E84"/>
    <mergeCell ref="F83:F84"/>
    <mergeCell ref="G83:G84"/>
    <mergeCell ref="BI81:BI82"/>
    <mergeCell ref="BJ81:BJ82"/>
    <mergeCell ref="BK81:BK82"/>
    <mergeCell ref="BL81:BL82"/>
    <mergeCell ref="BM81:BM82"/>
    <mergeCell ref="BN81:BN82"/>
    <mergeCell ref="AZ81:AZ82"/>
    <mergeCell ref="BA81:BA82"/>
    <mergeCell ref="BB81:BB82"/>
    <mergeCell ref="BC81:BC82"/>
    <mergeCell ref="BG81:BG82"/>
    <mergeCell ref="BH81:BH82"/>
    <mergeCell ref="AP81:AP82"/>
    <mergeCell ref="AQ81:AQ82"/>
    <mergeCell ref="AV81:AV82"/>
    <mergeCell ref="AW81:AW82"/>
    <mergeCell ref="AX81:AX82"/>
    <mergeCell ref="AY81:AY82"/>
    <mergeCell ref="AJ81:AJ82"/>
    <mergeCell ref="AK81:AK82"/>
    <mergeCell ref="AL81:AL82"/>
    <mergeCell ref="AM81:AM82"/>
    <mergeCell ref="AN81:AN82"/>
    <mergeCell ref="AO81:AO82"/>
    <mergeCell ref="AA81:AA82"/>
    <mergeCell ref="AB81:AB82"/>
    <mergeCell ref="AC81:AC82"/>
    <mergeCell ref="AD81:AD82"/>
    <mergeCell ref="AE81:AE82"/>
    <mergeCell ref="AF81:AF82"/>
    <mergeCell ref="Q81:Q82"/>
    <mergeCell ref="R81:R82"/>
    <mergeCell ref="S81:S82"/>
    <mergeCell ref="T81:T82"/>
    <mergeCell ref="Y81:Y82"/>
    <mergeCell ref="Z81:Z82"/>
    <mergeCell ref="H81:H82"/>
    <mergeCell ref="I81:I82"/>
    <mergeCell ref="M81:M82"/>
    <mergeCell ref="N81:N82"/>
    <mergeCell ref="O81:O82"/>
    <mergeCell ref="P81:P82"/>
    <mergeCell ref="B81:B82"/>
    <mergeCell ref="C81:C82"/>
    <mergeCell ref="D81:D82"/>
    <mergeCell ref="E81:E82"/>
    <mergeCell ref="F81:F82"/>
    <mergeCell ref="G81:G82"/>
    <mergeCell ref="BI68:BI69"/>
    <mergeCell ref="BJ68:BJ69"/>
    <mergeCell ref="BK68:BK69"/>
    <mergeCell ref="BL68:BL69"/>
    <mergeCell ref="BM68:BM69"/>
    <mergeCell ref="BN68:BN69"/>
    <mergeCell ref="AZ68:AZ69"/>
    <mergeCell ref="BA68:BA69"/>
    <mergeCell ref="BB68:BB69"/>
    <mergeCell ref="BC68:BC69"/>
    <mergeCell ref="BG68:BG69"/>
    <mergeCell ref="BH68:BH69"/>
    <mergeCell ref="AP68:AP69"/>
    <mergeCell ref="AQ68:AQ69"/>
    <mergeCell ref="AV68:AV69"/>
    <mergeCell ref="AW68:AW69"/>
    <mergeCell ref="AX68:AX69"/>
    <mergeCell ref="AY68:AY69"/>
    <mergeCell ref="AJ68:AJ69"/>
    <mergeCell ref="AK68:AK69"/>
    <mergeCell ref="AL68:AL69"/>
    <mergeCell ref="AM68:AM69"/>
    <mergeCell ref="AN68:AN69"/>
    <mergeCell ref="AO68:AO69"/>
    <mergeCell ref="AA68:AA69"/>
    <mergeCell ref="AB68:AB69"/>
    <mergeCell ref="AC68:AC69"/>
    <mergeCell ref="AD68:AD69"/>
    <mergeCell ref="AE68:AE69"/>
    <mergeCell ref="AF68:AF69"/>
    <mergeCell ref="Q68:Q69"/>
    <mergeCell ref="R68:R69"/>
    <mergeCell ref="S68:S69"/>
    <mergeCell ref="T68:T69"/>
    <mergeCell ref="Y68:Y69"/>
    <mergeCell ref="Z68:Z69"/>
    <mergeCell ref="H68:H69"/>
    <mergeCell ref="I68:I69"/>
    <mergeCell ref="M68:M69"/>
    <mergeCell ref="N68:N69"/>
    <mergeCell ref="O68:O69"/>
    <mergeCell ref="P68:P69"/>
    <mergeCell ref="B68:B69"/>
    <mergeCell ref="C68:C69"/>
    <mergeCell ref="D68:D69"/>
    <mergeCell ref="E68:E69"/>
    <mergeCell ref="F68:F69"/>
    <mergeCell ref="G68:G69"/>
    <mergeCell ref="BI66:BI67"/>
    <mergeCell ref="BJ66:BJ67"/>
    <mergeCell ref="BK66:BK67"/>
    <mergeCell ref="BL66:BL67"/>
    <mergeCell ref="BM66:BM67"/>
    <mergeCell ref="AA66:AA67"/>
    <mergeCell ref="AB66:AB67"/>
    <mergeCell ref="AC66:AC67"/>
    <mergeCell ref="AD66:AD67"/>
    <mergeCell ref="AE66:AE67"/>
    <mergeCell ref="AF66:AF67"/>
    <mergeCell ref="Q66:Q67"/>
    <mergeCell ref="R66:R67"/>
    <mergeCell ref="S66:S67"/>
    <mergeCell ref="T66:T67"/>
    <mergeCell ref="Y66:Y67"/>
    <mergeCell ref="Z66:Z67"/>
    <mergeCell ref="H66:H67"/>
    <mergeCell ref="I66:I67"/>
    <mergeCell ref="M66:M67"/>
    <mergeCell ref="BN66:BN67"/>
    <mergeCell ref="AZ66:AZ67"/>
    <mergeCell ref="BA66:BA67"/>
    <mergeCell ref="BB66:BB67"/>
    <mergeCell ref="BC66:BC67"/>
    <mergeCell ref="BG66:BG67"/>
    <mergeCell ref="BH66:BH67"/>
    <mergeCell ref="AP66:AP67"/>
    <mergeCell ref="AQ66:AQ67"/>
    <mergeCell ref="AV66:AV67"/>
    <mergeCell ref="AW66:AW67"/>
    <mergeCell ref="AX66:AX67"/>
    <mergeCell ref="AY66:AY67"/>
    <mergeCell ref="AJ66:AJ67"/>
    <mergeCell ref="AK66:AK67"/>
    <mergeCell ref="AL66:AL67"/>
    <mergeCell ref="AM66:AM67"/>
    <mergeCell ref="AN66:AN67"/>
    <mergeCell ref="AO66:AO67"/>
    <mergeCell ref="N66:N67"/>
    <mergeCell ref="O66:O67"/>
    <mergeCell ref="P66:P67"/>
    <mergeCell ref="B66:B67"/>
    <mergeCell ref="C66:C67"/>
    <mergeCell ref="D66:D67"/>
    <mergeCell ref="E66:E67"/>
    <mergeCell ref="F66:F67"/>
    <mergeCell ref="G66:G67"/>
    <mergeCell ref="BI64:BI65"/>
    <mergeCell ref="BJ64:BJ65"/>
    <mergeCell ref="BK64:BK65"/>
    <mergeCell ref="BL64:BL65"/>
    <mergeCell ref="BM64:BM65"/>
    <mergeCell ref="BN64:BN65"/>
    <mergeCell ref="AZ64:AZ65"/>
    <mergeCell ref="BA64:BA65"/>
    <mergeCell ref="BB64:BB65"/>
    <mergeCell ref="BC64:BC65"/>
    <mergeCell ref="BG64:BG65"/>
    <mergeCell ref="BH64:BH65"/>
    <mergeCell ref="AP64:AP65"/>
    <mergeCell ref="AQ64:AQ65"/>
    <mergeCell ref="AV64:AV65"/>
    <mergeCell ref="AW64:AW65"/>
    <mergeCell ref="AX64:AX65"/>
    <mergeCell ref="AY64:AY65"/>
    <mergeCell ref="AJ64:AJ65"/>
    <mergeCell ref="AK64:AK65"/>
    <mergeCell ref="AL64:AL65"/>
    <mergeCell ref="AM64:AM65"/>
    <mergeCell ref="AN64:AN65"/>
    <mergeCell ref="AO64:AO65"/>
    <mergeCell ref="AA64:AA65"/>
    <mergeCell ref="AB64:AB65"/>
    <mergeCell ref="AC64:AC65"/>
    <mergeCell ref="AD64:AD65"/>
    <mergeCell ref="AE64:AE65"/>
    <mergeCell ref="AF64:AF65"/>
    <mergeCell ref="Q64:Q65"/>
    <mergeCell ref="R64:R65"/>
    <mergeCell ref="S64:S65"/>
    <mergeCell ref="T64:T65"/>
    <mergeCell ref="Y64:Y65"/>
    <mergeCell ref="Z64:Z65"/>
    <mergeCell ref="H64:H65"/>
    <mergeCell ref="I64:I65"/>
    <mergeCell ref="M64:M65"/>
    <mergeCell ref="N64:N65"/>
    <mergeCell ref="O64:O65"/>
    <mergeCell ref="P64:P65"/>
    <mergeCell ref="B64:B65"/>
    <mergeCell ref="C64:C65"/>
    <mergeCell ref="D64:D65"/>
    <mergeCell ref="E64:E65"/>
    <mergeCell ref="F64:F65"/>
    <mergeCell ref="G64:G65"/>
    <mergeCell ref="BI51:BI52"/>
    <mergeCell ref="BJ51:BJ52"/>
    <mergeCell ref="BK51:BK52"/>
    <mergeCell ref="BL51:BL52"/>
    <mergeCell ref="BM51:BM52"/>
    <mergeCell ref="BN51:BN52"/>
    <mergeCell ref="AZ51:AZ52"/>
    <mergeCell ref="BA51:BA52"/>
    <mergeCell ref="BB51:BB52"/>
    <mergeCell ref="BC51:BC52"/>
    <mergeCell ref="BG51:BG52"/>
    <mergeCell ref="BH51:BH52"/>
    <mergeCell ref="AP51:AP52"/>
    <mergeCell ref="AQ51:AQ52"/>
    <mergeCell ref="AV51:AV52"/>
    <mergeCell ref="AW51:AW52"/>
    <mergeCell ref="AX51:AX52"/>
    <mergeCell ref="AY51:AY52"/>
    <mergeCell ref="AJ51:AJ52"/>
    <mergeCell ref="AK51:AK52"/>
    <mergeCell ref="AL51:AL52"/>
    <mergeCell ref="AM51:AM52"/>
    <mergeCell ref="AN51:AN52"/>
    <mergeCell ref="AO51:AO52"/>
    <mergeCell ref="AA51:AA52"/>
    <mergeCell ref="AB51:AB52"/>
    <mergeCell ref="AC51:AC52"/>
    <mergeCell ref="AD51:AD52"/>
    <mergeCell ref="AE51:AE52"/>
    <mergeCell ref="AF51:AF52"/>
    <mergeCell ref="Q51:Q52"/>
    <mergeCell ref="R51:R52"/>
    <mergeCell ref="S51:S52"/>
    <mergeCell ref="T51:T52"/>
    <mergeCell ref="Y51:Y52"/>
    <mergeCell ref="Z51:Z52"/>
    <mergeCell ref="H51:H52"/>
    <mergeCell ref="I51:I52"/>
    <mergeCell ref="M51:M52"/>
    <mergeCell ref="N51:N52"/>
    <mergeCell ref="O51:O52"/>
    <mergeCell ref="P51:P52"/>
    <mergeCell ref="B51:B52"/>
    <mergeCell ref="C51:C52"/>
    <mergeCell ref="D51:D52"/>
    <mergeCell ref="E51:E52"/>
    <mergeCell ref="F51:F52"/>
    <mergeCell ref="G51:G52"/>
    <mergeCell ref="BI49:BI50"/>
    <mergeCell ref="BJ49:BJ50"/>
    <mergeCell ref="BK49:BK50"/>
    <mergeCell ref="BL49:BL50"/>
    <mergeCell ref="BM49:BM50"/>
    <mergeCell ref="BN49:BN50"/>
    <mergeCell ref="AZ49:AZ50"/>
    <mergeCell ref="BA49:BA50"/>
    <mergeCell ref="BB49:BB50"/>
    <mergeCell ref="BC49:BC50"/>
    <mergeCell ref="BG49:BG50"/>
    <mergeCell ref="BH49:BH50"/>
    <mergeCell ref="AP49:AP50"/>
    <mergeCell ref="AQ49:AQ50"/>
    <mergeCell ref="AV49:AV50"/>
    <mergeCell ref="AW49:AW50"/>
    <mergeCell ref="AX49:AX50"/>
    <mergeCell ref="AY49:AY50"/>
    <mergeCell ref="AJ49:AJ50"/>
    <mergeCell ref="AK49:AK50"/>
    <mergeCell ref="AL49:AL50"/>
    <mergeCell ref="AM49:AM50"/>
    <mergeCell ref="AN49:AN50"/>
    <mergeCell ref="AO49:AO50"/>
    <mergeCell ref="AA49:AA50"/>
    <mergeCell ref="AB49:AB50"/>
    <mergeCell ref="AC49:AC50"/>
    <mergeCell ref="AD49:AD50"/>
    <mergeCell ref="AE49:AE50"/>
    <mergeCell ref="AF49:AF50"/>
    <mergeCell ref="Q49:Q50"/>
    <mergeCell ref="R49:R50"/>
    <mergeCell ref="S49:S50"/>
    <mergeCell ref="T49:T50"/>
    <mergeCell ref="Y49:Y50"/>
    <mergeCell ref="Z49:Z50"/>
    <mergeCell ref="H49:H50"/>
    <mergeCell ref="I49:I50"/>
    <mergeCell ref="M49:M50"/>
    <mergeCell ref="N49:N50"/>
    <mergeCell ref="O49:O50"/>
    <mergeCell ref="P49:P50"/>
    <mergeCell ref="B49:B50"/>
    <mergeCell ref="C49:C50"/>
    <mergeCell ref="D49:D50"/>
    <mergeCell ref="E49:E50"/>
    <mergeCell ref="F49:F50"/>
    <mergeCell ref="G49:G50"/>
    <mergeCell ref="BI47:BI48"/>
    <mergeCell ref="BJ47:BJ48"/>
    <mergeCell ref="BK47:BK48"/>
    <mergeCell ref="BL47:BL48"/>
    <mergeCell ref="BM47:BM48"/>
    <mergeCell ref="AA47:AA48"/>
    <mergeCell ref="AB47:AB48"/>
    <mergeCell ref="AC47:AC48"/>
    <mergeCell ref="AD47:AD48"/>
    <mergeCell ref="AE47:AE48"/>
    <mergeCell ref="AF47:AF48"/>
    <mergeCell ref="Q47:Q48"/>
    <mergeCell ref="R47:R48"/>
    <mergeCell ref="S47:S48"/>
    <mergeCell ref="T47:T48"/>
    <mergeCell ref="Y47:Y48"/>
    <mergeCell ref="Z47:Z48"/>
    <mergeCell ref="H47:H48"/>
    <mergeCell ref="I47:I48"/>
    <mergeCell ref="M47:M48"/>
    <mergeCell ref="BN47:BN48"/>
    <mergeCell ref="AZ47:AZ48"/>
    <mergeCell ref="BA47:BA48"/>
    <mergeCell ref="BB47:BB48"/>
    <mergeCell ref="BC47:BC48"/>
    <mergeCell ref="BG47:BG48"/>
    <mergeCell ref="BH47:BH48"/>
    <mergeCell ref="AP47:AP48"/>
    <mergeCell ref="AQ47:AQ48"/>
    <mergeCell ref="AV47:AV48"/>
    <mergeCell ref="AW47:AW48"/>
    <mergeCell ref="AX47:AX48"/>
    <mergeCell ref="AY47:AY48"/>
    <mergeCell ref="AJ47:AJ48"/>
    <mergeCell ref="AK47:AK48"/>
    <mergeCell ref="AL47:AL48"/>
    <mergeCell ref="AM47:AM48"/>
    <mergeCell ref="AN47:AN48"/>
    <mergeCell ref="AO47:AO48"/>
    <mergeCell ref="N47:N48"/>
    <mergeCell ref="O47:O48"/>
    <mergeCell ref="P47:P48"/>
    <mergeCell ref="B47:B48"/>
    <mergeCell ref="C47:C48"/>
    <mergeCell ref="D47:D48"/>
    <mergeCell ref="E47:E48"/>
    <mergeCell ref="F47:F48"/>
    <mergeCell ref="G47:G48"/>
    <mergeCell ref="BI34:BI35"/>
    <mergeCell ref="BJ34:BJ35"/>
    <mergeCell ref="BK34:BK35"/>
    <mergeCell ref="BL34:BL35"/>
    <mergeCell ref="BM34:BM35"/>
    <mergeCell ref="BN34:BN35"/>
    <mergeCell ref="AZ34:AZ35"/>
    <mergeCell ref="BA34:BA35"/>
    <mergeCell ref="BB34:BB35"/>
    <mergeCell ref="BC34:BC35"/>
    <mergeCell ref="BG34:BG35"/>
    <mergeCell ref="BH34:BH35"/>
    <mergeCell ref="AP34:AP35"/>
    <mergeCell ref="AQ34:AQ35"/>
    <mergeCell ref="AV34:AV35"/>
    <mergeCell ref="AW34:AW35"/>
    <mergeCell ref="AX34:AX35"/>
    <mergeCell ref="AY34:AY35"/>
    <mergeCell ref="AJ34:AJ35"/>
    <mergeCell ref="AK34:AK35"/>
    <mergeCell ref="AL34:AL35"/>
    <mergeCell ref="AM34:AM35"/>
    <mergeCell ref="AN34:AN35"/>
    <mergeCell ref="AO34:AO35"/>
    <mergeCell ref="AA34:AA35"/>
    <mergeCell ref="AB34:AB35"/>
    <mergeCell ref="AC34:AC35"/>
    <mergeCell ref="AD34:AD35"/>
    <mergeCell ref="AE34:AE35"/>
    <mergeCell ref="AF34:AF35"/>
    <mergeCell ref="Q34:Q35"/>
    <mergeCell ref="R34:R35"/>
    <mergeCell ref="S34:S35"/>
    <mergeCell ref="T34:T35"/>
    <mergeCell ref="Y34:Y35"/>
    <mergeCell ref="Z34:Z35"/>
    <mergeCell ref="H34:H35"/>
    <mergeCell ref="I34:I35"/>
    <mergeCell ref="M34:M35"/>
    <mergeCell ref="N34:N35"/>
    <mergeCell ref="O34:O35"/>
    <mergeCell ref="P34:P35"/>
    <mergeCell ref="B34:B35"/>
    <mergeCell ref="C34:C35"/>
    <mergeCell ref="D34:D35"/>
    <mergeCell ref="E34:E35"/>
    <mergeCell ref="F34:F35"/>
    <mergeCell ref="G34:G35"/>
    <mergeCell ref="BI32:BI33"/>
    <mergeCell ref="BJ32:BJ33"/>
    <mergeCell ref="BK32:BK33"/>
    <mergeCell ref="BL32:BL33"/>
    <mergeCell ref="BM32:BM33"/>
    <mergeCell ref="BN32:BN33"/>
    <mergeCell ref="AZ32:AZ33"/>
    <mergeCell ref="BA32:BA33"/>
    <mergeCell ref="BB32:BB33"/>
    <mergeCell ref="BC32:BC33"/>
    <mergeCell ref="BG32:BG33"/>
    <mergeCell ref="BH32:BH33"/>
    <mergeCell ref="AP32:AP33"/>
    <mergeCell ref="AQ32:AQ33"/>
    <mergeCell ref="AV32:AV33"/>
    <mergeCell ref="AW32:AW33"/>
    <mergeCell ref="AX32:AX33"/>
    <mergeCell ref="AY32:AY33"/>
    <mergeCell ref="AJ32:AJ33"/>
    <mergeCell ref="AK32:AK33"/>
    <mergeCell ref="AL32:AL33"/>
    <mergeCell ref="AM32:AM33"/>
    <mergeCell ref="AN32:AN33"/>
    <mergeCell ref="AO32:AO33"/>
    <mergeCell ref="AA32:AA33"/>
    <mergeCell ref="AB32:AB33"/>
    <mergeCell ref="AC32:AC33"/>
    <mergeCell ref="AD32:AD33"/>
    <mergeCell ref="AE32:AE33"/>
    <mergeCell ref="AF32:AF33"/>
    <mergeCell ref="Q32:Q33"/>
    <mergeCell ref="R32:R33"/>
    <mergeCell ref="S32:S33"/>
    <mergeCell ref="T32:T33"/>
    <mergeCell ref="Y32:Y33"/>
    <mergeCell ref="Z32:Z33"/>
    <mergeCell ref="H32:H33"/>
    <mergeCell ref="I32:I33"/>
    <mergeCell ref="M32:M33"/>
    <mergeCell ref="N32:N33"/>
    <mergeCell ref="O32:O33"/>
    <mergeCell ref="P32:P33"/>
    <mergeCell ref="B32:B33"/>
    <mergeCell ref="C32:C33"/>
    <mergeCell ref="D32:D33"/>
    <mergeCell ref="E32:E33"/>
    <mergeCell ref="F32:F33"/>
    <mergeCell ref="G32:G33"/>
    <mergeCell ref="BI30:BI31"/>
    <mergeCell ref="BJ30:BJ31"/>
    <mergeCell ref="BK30:BK31"/>
    <mergeCell ref="BL30:BL31"/>
    <mergeCell ref="BM30:BM31"/>
    <mergeCell ref="BN30:BN31"/>
    <mergeCell ref="AZ30:AZ31"/>
    <mergeCell ref="BA30:BA31"/>
    <mergeCell ref="BB30:BB31"/>
    <mergeCell ref="BC30:BC31"/>
    <mergeCell ref="BG30:BG31"/>
    <mergeCell ref="BH30:BH31"/>
    <mergeCell ref="AP30:AP31"/>
    <mergeCell ref="AQ30:AQ31"/>
    <mergeCell ref="AV30:AV31"/>
    <mergeCell ref="AW30:AW31"/>
    <mergeCell ref="AX30:AX31"/>
    <mergeCell ref="AY30:AY31"/>
    <mergeCell ref="AJ30:AJ31"/>
    <mergeCell ref="AK30:AK31"/>
    <mergeCell ref="AL30:AL31"/>
    <mergeCell ref="AM30:AM31"/>
    <mergeCell ref="AN30:AN31"/>
    <mergeCell ref="AO30:AO31"/>
    <mergeCell ref="AA30:AA31"/>
    <mergeCell ref="AB30:AB31"/>
    <mergeCell ref="AC30:AC31"/>
    <mergeCell ref="AD30:AD31"/>
    <mergeCell ref="AE30:AE31"/>
    <mergeCell ref="AF30:AF31"/>
    <mergeCell ref="Q30:Q31"/>
    <mergeCell ref="R30:R31"/>
    <mergeCell ref="S30:S31"/>
    <mergeCell ref="T30:T31"/>
    <mergeCell ref="Y30:Y31"/>
    <mergeCell ref="Z30:Z31"/>
    <mergeCell ref="H30:H31"/>
    <mergeCell ref="I30:I31"/>
    <mergeCell ref="M30:M31"/>
    <mergeCell ref="N30:N31"/>
    <mergeCell ref="O30:O31"/>
    <mergeCell ref="P30:P31"/>
    <mergeCell ref="B30:B31"/>
    <mergeCell ref="C30:C31"/>
    <mergeCell ref="D30:D31"/>
    <mergeCell ref="E30:E31"/>
    <mergeCell ref="F30:F31"/>
    <mergeCell ref="G30:G31"/>
    <mergeCell ref="BI17:BI18"/>
    <mergeCell ref="BJ17:BJ18"/>
    <mergeCell ref="BK17:BK18"/>
    <mergeCell ref="BL17:BL18"/>
    <mergeCell ref="BM17:BM18"/>
    <mergeCell ref="AA17:AA18"/>
    <mergeCell ref="AB17:AB18"/>
    <mergeCell ref="AC17:AC18"/>
    <mergeCell ref="AD17:AD18"/>
    <mergeCell ref="AE17:AE18"/>
    <mergeCell ref="AF17:AF18"/>
    <mergeCell ref="Q17:Q18"/>
    <mergeCell ref="R17:R18"/>
    <mergeCell ref="S17:S18"/>
    <mergeCell ref="T17:T18"/>
    <mergeCell ref="Y17:Y18"/>
    <mergeCell ref="Z17:Z18"/>
    <mergeCell ref="H17:H18"/>
    <mergeCell ref="I17:I18"/>
    <mergeCell ref="M17:M18"/>
    <mergeCell ref="BN17:BN18"/>
    <mergeCell ref="AZ17:AZ18"/>
    <mergeCell ref="BA17:BA18"/>
    <mergeCell ref="BB17:BB18"/>
    <mergeCell ref="BC17:BC18"/>
    <mergeCell ref="BG17:BG18"/>
    <mergeCell ref="BH17:BH18"/>
    <mergeCell ref="AP17:AP18"/>
    <mergeCell ref="AQ17:AQ18"/>
    <mergeCell ref="AV17:AV18"/>
    <mergeCell ref="AW17:AW18"/>
    <mergeCell ref="AX17:AX18"/>
    <mergeCell ref="AY17:AY18"/>
    <mergeCell ref="AJ17:AJ18"/>
    <mergeCell ref="AK17:AK18"/>
    <mergeCell ref="AL17:AL18"/>
    <mergeCell ref="AM17:AM18"/>
    <mergeCell ref="AN17:AN18"/>
    <mergeCell ref="AO17:AO18"/>
    <mergeCell ref="BK15:BK16"/>
    <mergeCell ref="BL15:BL16"/>
    <mergeCell ref="BM15:BM16"/>
    <mergeCell ref="BN15:BN16"/>
    <mergeCell ref="AZ15:AZ16"/>
    <mergeCell ref="BA15:BA16"/>
    <mergeCell ref="BB15:BB16"/>
    <mergeCell ref="BC15:BC16"/>
    <mergeCell ref="BG15:BG16"/>
    <mergeCell ref="BH15:BH16"/>
    <mergeCell ref="AP15:AP16"/>
    <mergeCell ref="AQ15:AQ16"/>
    <mergeCell ref="AV15:AV16"/>
    <mergeCell ref="AW15:AW16"/>
    <mergeCell ref="AX15:AX16"/>
    <mergeCell ref="AY15:AY16"/>
    <mergeCell ref="AJ15:AJ16"/>
    <mergeCell ref="AK15:AK16"/>
    <mergeCell ref="AL15:AL16"/>
    <mergeCell ref="AM15:AM16"/>
    <mergeCell ref="AN15:AN16"/>
    <mergeCell ref="H15:H16"/>
    <mergeCell ref="I15:I16"/>
    <mergeCell ref="M15:M16"/>
    <mergeCell ref="N15:N16"/>
    <mergeCell ref="O15:O16"/>
    <mergeCell ref="P15:P16"/>
    <mergeCell ref="N17:N18"/>
    <mergeCell ref="O17:O18"/>
    <mergeCell ref="P17:P18"/>
    <mergeCell ref="B17:B18"/>
    <mergeCell ref="C17:C18"/>
    <mergeCell ref="D17:D18"/>
    <mergeCell ref="E17:E18"/>
    <mergeCell ref="F17:F18"/>
    <mergeCell ref="G17:G18"/>
    <mergeCell ref="BI15:BI16"/>
    <mergeCell ref="BJ15:BJ16"/>
    <mergeCell ref="BN13:BN14"/>
    <mergeCell ref="AZ13:AZ14"/>
    <mergeCell ref="BA13:BA14"/>
    <mergeCell ref="BB13:BB14"/>
    <mergeCell ref="BC13:BC14"/>
    <mergeCell ref="BG13:BG14"/>
    <mergeCell ref="BH13:BH14"/>
    <mergeCell ref="AP13:AP14"/>
    <mergeCell ref="AQ13:AQ14"/>
    <mergeCell ref="AV13:AV14"/>
    <mergeCell ref="AW13:AW14"/>
    <mergeCell ref="AX13:AX14"/>
    <mergeCell ref="AY13:AY14"/>
    <mergeCell ref="AJ13:AJ14"/>
    <mergeCell ref="AK13:AK14"/>
    <mergeCell ref="AL13:AL14"/>
    <mergeCell ref="AM13:AM14"/>
    <mergeCell ref="AN13:AN14"/>
    <mergeCell ref="AO13:AO14"/>
    <mergeCell ref="N13:N14"/>
    <mergeCell ref="O13:O14"/>
    <mergeCell ref="P13:P14"/>
    <mergeCell ref="B5:E5"/>
    <mergeCell ref="G5:J5"/>
    <mergeCell ref="Y5:AB5"/>
    <mergeCell ref="B15:B16"/>
    <mergeCell ref="C15:C16"/>
    <mergeCell ref="D15:D16"/>
    <mergeCell ref="E15:E16"/>
    <mergeCell ref="F15:F16"/>
    <mergeCell ref="G15:G16"/>
    <mergeCell ref="BI13:BI14"/>
    <mergeCell ref="BJ13:BJ14"/>
    <mergeCell ref="BK13:BK14"/>
    <mergeCell ref="BL13:BL14"/>
    <mergeCell ref="BM13:BM14"/>
    <mergeCell ref="AA13:AA14"/>
    <mergeCell ref="AB13:AB14"/>
    <mergeCell ref="AO15:AO16"/>
    <mergeCell ref="AA15:AA16"/>
    <mergeCell ref="AB15:AB16"/>
    <mergeCell ref="AC15:AC16"/>
    <mergeCell ref="AD15:AD16"/>
    <mergeCell ref="AE15:AE16"/>
    <mergeCell ref="AF15:AF16"/>
    <mergeCell ref="Q15:Q16"/>
    <mergeCell ref="R15:R16"/>
    <mergeCell ref="S15:S16"/>
    <mergeCell ref="T15:T16"/>
    <mergeCell ref="Y15:Y16"/>
    <mergeCell ref="Z15:Z16"/>
    <mergeCell ref="AV5:AY5"/>
    <mergeCell ref="B13:B14"/>
    <mergeCell ref="C13:C14"/>
    <mergeCell ref="D13:D14"/>
    <mergeCell ref="E13:E14"/>
    <mergeCell ref="F13:F14"/>
    <mergeCell ref="G13:G14"/>
    <mergeCell ref="BA3:BF3"/>
    <mergeCell ref="B4:E4"/>
    <mergeCell ref="G4:J4"/>
    <mergeCell ref="N4:S4"/>
    <mergeCell ref="Y4:AB4"/>
    <mergeCell ref="AV4:AY4"/>
    <mergeCell ref="B3:E3"/>
    <mergeCell ref="G3:L3"/>
    <mergeCell ref="M3:S3"/>
    <mergeCell ref="Y3:AB3"/>
    <mergeCell ref="AD3:AI3"/>
    <mergeCell ref="AV3:AY3"/>
    <mergeCell ref="AC13:AC14"/>
    <mergeCell ref="AD13:AD14"/>
    <mergeCell ref="AE13:AE14"/>
    <mergeCell ref="AF13:AF14"/>
    <mergeCell ref="Q13:Q14"/>
    <mergeCell ref="R13:R14"/>
    <mergeCell ref="S13:S14"/>
    <mergeCell ref="T13:T14"/>
    <mergeCell ref="Y13:Y14"/>
    <mergeCell ref="Z13:Z14"/>
    <mergeCell ref="H13:H14"/>
    <mergeCell ref="I13:I14"/>
    <mergeCell ref="M13:M14"/>
  </mergeCells>
  <phoneticPr fontId="19"/>
  <conditionalFormatting sqref="C12:I12 C29:I29 C46:I46 C63:I63 C80:I80">
    <cfRule type="containsText" dxfId="873" priority="399" operator="containsText" text="土,日">
      <formula>NOT(ISERROR(SEARCH("土,日",C12)))</formula>
    </cfRule>
  </conditionalFormatting>
  <conditionalFormatting sqref="C15:I18">
    <cfRule type="containsText" dxfId="872" priority="397" operator="containsText" text="休">
      <formula>NOT(ISERROR(SEARCH("休",C15)))</formula>
    </cfRule>
    <cfRule type="containsText" dxfId="871" priority="409" operator="containsText" text="雨">
      <formula>NOT(ISERROR(SEARCH("雨",C15)))</formula>
    </cfRule>
  </conditionalFormatting>
  <conditionalFormatting sqref="C32:I35">
    <cfRule type="containsText" dxfId="870" priority="1" operator="containsText" text="雨">
      <formula>NOT(ISERROR(SEARCH("雨",C32)))</formula>
    </cfRule>
    <cfRule type="containsText" dxfId="869" priority="408" operator="containsText" text="休">
      <formula>NOT(ISERROR(SEARCH("休",C32)))</formula>
    </cfRule>
  </conditionalFormatting>
  <conditionalFormatting sqref="C49:I52">
    <cfRule type="containsText" dxfId="868" priority="406" operator="containsText" text="休">
      <formula>NOT(ISERROR(SEARCH("休",C49)))</formula>
    </cfRule>
    <cfRule type="containsText" dxfId="867" priority="407" operator="containsText" text="雨">
      <formula>NOT(ISERROR(SEARCH("雨",C49)))</formula>
    </cfRule>
  </conditionalFormatting>
  <conditionalFormatting sqref="C66:I69">
    <cfRule type="containsText" dxfId="866" priority="404" operator="containsText" text="休">
      <formula>NOT(ISERROR(SEARCH("休",C66)))</formula>
    </cfRule>
    <cfRule type="containsText" dxfId="865" priority="405" operator="containsText" text="雨">
      <formula>NOT(ISERROR(SEARCH("雨",C66)))</formula>
    </cfRule>
  </conditionalFormatting>
  <conditionalFormatting sqref="C83:I86">
    <cfRule type="containsText" dxfId="864" priority="402" operator="containsText" text="休">
      <formula>NOT(ISERROR(SEARCH("休",C83)))</formula>
    </cfRule>
    <cfRule type="containsText" dxfId="863" priority="403" operator="containsText" text="雨">
      <formula>NOT(ISERROR(SEARCH("雨",C83)))</formula>
    </cfRule>
  </conditionalFormatting>
  <conditionalFormatting sqref="C97:I97">
    <cfRule type="containsText" dxfId="862" priority="395" operator="containsText" text="土,日">
      <formula>NOT(ISERROR(SEARCH("土,日",C97)))</formula>
    </cfRule>
  </conditionalFormatting>
  <conditionalFormatting sqref="C100:I103">
    <cfRule type="containsText" dxfId="861" priority="394" operator="containsText" text="休">
      <formula>NOT(ISERROR(SEARCH("休",C100)))</formula>
    </cfRule>
    <cfRule type="containsText" dxfId="860" priority="396" operator="containsText" text="雨">
      <formula>NOT(ISERROR(SEARCH("雨",C100)))</formula>
    </cfRule>
  </conditionalFormatting>
  <conditionalFormatting sqref="C114:I114">
    <cfRule type="containsText" dxfId="859" priority="379" operator="containsText" text="土,日">
      <formula>NOT(ISERROR(SEARCH("土,日",C114)))</formula>
    </cfRule>
  </conditionalFormatting>
  <conditionalFormatting sqref="C117:I120">
    <cfRule type="containsText" dxfId="858" priority="378" operator="containsText" text="休">
      <formula>NOT(ISERROR(SEARCH("休",C117)))</formula>
    </cfRule>
    <cfRule type="containsText" dxfId="857" priority="380" operator="containsText" text="雨">
      <formula>NOT(ISERROR(SEARCH("雨",C117)))</formula>
    </cfRule>
  </conditionalFormatting>
  <conditionalFormatting sqref="C131:I131">
    <cfRule type="containsText" dxfId="856" priority="376" operator="containsText" text="土,日">
      <formula>NOT(ISERROR(SEARCH("土,日",C131)))</formula>
    </cfRule>
  </conditionalFormatting>
  <conditionalFormatting sqref="C134:I137">
    <cfRule type="containsText" dxfId="855" priority="375" operator="containsText" text="休">
      <formula>NOT(ISERROR(SEARCH("休",C134)))</formula>
    </cfRule>
  </conditionalFormatting>
  <conditionalFormatting sqref="C149:I149">
    <cfRule type="containsText" dxfId="854" priority="372" operator="containsText" text="土,日">
      <formula>NOT(ISERROR(SEARCH("土,日",C149)))</formula>
    </cfRule>
  </conditionalFormatting>
  <conditionalFormatting sqref="C152:I155">
    <cfRule type="containsText" dxfId="853" priority="373" operator="containsText" text="休">
      <formula>NOT(ISERROR(SEARCH("休",C152)))</formula>
    </cfRule>
    <cfRule type="containsText" dxfId="852" priority="374" operator="containsText" text="休">
      <formula>NOT(ISERROR(SEARCH("休",C152)))</formula>
    </cfRule>
  </conditionalFormatting>
  <conditionalFormatting sqref="H11">
    <cfRule type="expression" dxfId="851" priority="290">
      <formula>AND(WEEKDAY(H9,2)=6, OR(INT((DAY(H9)-1)/7)+1=2, INT((DAY(H9)-1)/7)+1=4))</formula>
    </cfRule>
  </conditionalFormatting>
  <conditionalFormatting sqref="H12 S12 H29 S29 H46 S46 H63 S63 H80 S80 H97 S97 H114 S114 H131 S131">
    <cfRule type="containsText" dxfId="850" priority="292" operator="containsText" text="土">
      <formula>NOT(ISERROR(SEARCH("土",H12)))</formula>
    </cfRule>
  </conditionalFormatting>
  <conditionalFormatting sqref="H12">
    <cfRule type="containsText" dxfId="849" priority="398" operator="containsText" text="土">
      <formula>NOT(ISERROR(SEARCH("土",H12)))</formula>
    </cfRule>
  </conditionalFormatting>
  <conditionalFormatting sqref="H28">
    <cfRule type="expression" dxfId="848" priority="289">
      <formula>AND(WEEKDAY(H26,2)=6, OR(INT((DAY(H26)-1)/7)+1=2, INT((DAY(H26)-1)/7)+1=4))</formula>
    </cfRule>
  </conditionalFormatting>
  <conditionalFormatting sqref="H36:H39">
    <cfRule type="containsText" dxfId="847" priority="232" operator="containsText" text="休">
      <formula>NOT(ISERROR(SEARCH("休",H36)))</formula>
    </cfRule>
    <cfRule type="containsText" dxfId="846" priority="233" operator="containsText" text="休">
      <formula>NOT(ISERROR(SEARCH("休",H36)))</formula>
    </cfRule>
  </conditionalFormatting>
  <conditionalFormatting sqref="H45">
    <cfRule type="expression" dxfId="845" priority="288">
      <formula>AND(WEEKDAY(H43,2)=6, OR(INT((DAY(H43)-1)/7)+1=2, INT((DAY(H43)-1)/7)+1=4))</formula>
    </cfRule>
  </conditionalFormatting>
  <conditionalFormatting sqref="H53:H56">
    <cfRule type="containsText" dxfId="844" priority="180" operator="containsText" text="休">
      <formula>NOT(ISERROR(SEARCH("休",H53)))</formula>
    </cfRule>
    <cfRule type="containsText" dxfId="843" priority="181" operator="containsText" text="休">
      <formula>NOT(ISERROR(SEARCH("休",H53)))</formula>
    </cfRule>
    <cfRule type="containsText" dxfId="842" priority="182" operator="containsText" text="休">
      <formula>NOT(ISERROR(SEARCH("休",H53)))</formula>
    </cfRule>
    <cfRule type="containsText" dxfId="841" priority="183" operator="containsText" text="休">
      <formula>NOT(ISERROR(SEARCH("休",H53)))</formula>
    </cfRule>
    <cfRule type="containsText" dxfId="840" priority="184" operator="containsText" text="休">
      <formula>NOT(ISERROR(SEARCH("休",H53)))</formula>
    </cfRule>
  </conditionalFormatting>
  <conditionalFormatting sqref="H62">
    <cfRule type="expression" dxfId="839" priority="285">
      <formula>AND(WEEKDAY(H60,2)=6, OR(INT((DAY(H60)-1)/7)+1=2, INT((DAY(H60)-1)/7)+1=4))</formula>
    </cfRule>
  </conditionalFormatting>
  <conditionalFormatting sqref="H70:H73">
    <cfRule type="containsText" dxfId="838" priority="150" operator="containsText" text="休">
      <formula>NOT(ISERROR(SEARCH("休",H70)))</formula>
    </cfRule>
    <cfRule type="containsText" dxfId="837" priority="151" operator="containsText" text="休">
      <formula>NOT(ISERROR(SEARCH("休",H70)))</formula>
    </cfRule>
    <cfRule type="containsText" dxfId="836" priority="152" operator="containsText" text="休">
      <formula>NOT(ISERROR(SEARCH("休",H70)))</formula>
    </cfRule>
    <cfRule type="containsText" dxfId="835" priority="153" operator="containsText" text="休">
      <formula>NOT(ISERROR(SEARCH("休",H70)))</formula>
    </cfRule>
    <cfRule type="containsText" dxfId="834" priority="154" operator="containsText" text="休">
      <formula>NOT(ISERROR(SEARCH("休",H70)))</formula>
    </cfRule>
  </conditionalFormatting>
  <conditionalFormatting sqref="H79">
    <cfRule type="expression" dxfId="833" priority="284">
      <formula>AND(WEEKDAY(H77,2)=6, OR(INT((DAY(H77)-1)/7)+1=2, INT((DAY(H77)-1)/7)+1=4))</formula>
    </cfRule>
  </conditionalFormatting>
  <conditionalFormatting sqref="H87:H90">
    <cfRule type="containsText" dxfId="832" priority="120" operator="containsText" text="休">
      <formula>NOT(ISERROR(SEARCH("休",H87)))</formula>
    </cfRule>
    <cfRule type="containsText" dxfId="831" priority="121" operator="containsText" text="休">
      <formula>NOT(ISERROR(SEARCH("休",H87)))</formula>
    </cfRule>
    <cfRule type="containsText" dxfId="830" priority="122" operator="containsText" text="休">
      <formula>NOT(ISERROR(SEARCH("休",H87)))</formula>
    </cfRule>
    <cfRule type="containsText" dxfId="829" priority="123" operator="containsText" text="休">
      <formula>NOT(ISERROR(SEARCH("休",H87)))</formula>
    </cfRule>
    <cfRule type="containsText" dxfId="828" priority="124" operator="containsText" text="休">
      <formula>NOT(ISERROR(SEARCH("休",H87)))</formula>
    </cfRule>
  </conditionalFormatting>
  <conditionalFormatting sqref="H96">
    <cfRule type="expression" dxfId="827" priority="283">
      <formula>AND(WEEKDAY(H94,2)=6, OR(INT((DAY(H94)-1)/7)+1=2, INT((DAY(H94)-1)/7)+1=4))</formula>
    </cfRule>
  </conditionalFormatting>
  <conditionalFormatting sqref="H104:H107">
    <cfRule type="containsText" dxfId="826" priority="75" operator="containsText" text="休">
      <formula>NOT(ISERROR(SEARCH("休",H104)))</formula>
    </cfRule>
    <cfRule type="containsText" dxfId="825" priority="76" operator="containsText" text="休">
      <formula>NOT(ISERROR(SEARCH("休",H104)))</formula>
    </cfRule>
    <cfRule type="containsText" dxfId="824" priority="77" operator="containsText" text="休">
      <formula>NOT(ISERROR(SEARCH("休",H104)))</formula>
    </cfRule>
    <cfRule type="containsText" dxfId="823" priority="78" operator="containsText" text="休">
      <formula>NOT(ISERROR(SEARCH("休",H104)))</formula>
    </cfRule>
    <cfRule type="containsText" dxfId="822" priority="79" operator="containsText" text="休">
      <formula>NOT(ISERROR(SEARCH("休",H104)))</formula>
    </cfRule>
  </conditionalFormatting>
  <conditionalFormatting sqref="H113">
    <cfRule type="expression" dxfId="821" priority="282">
      <formula>AND(WEEKDAY(H111,2)=6, OR(INT((DAY(H111)-1)/7)+1=2, INT((DAY(H111)-1)/7)+1=4))</formula>
    </cfRule>
  </conditionalFormatting>
  <conditionalFormatting sqref="H121:H124">
    <cfRule type="containsText" dxfId="820" priority="60" operator="containsText" text="休">
      <formula>NOT(ISERROR(SEARCH("休",H121)))</formula>
    </cfRule>
    <cfRule type="containsText" dxfId="819" priority="61" operator="containsText" text="休">
      <formula>NOT(ISERROR(SEARCH("休",H121)))</formula>
    </cfRule>
    <cfRule type="containsText" dxfId="818" priority="62" operator="containsText" text="休">
      <formula>NOT(ISERROR(SEARCH("休",H121)))</formula>
    </cfRule>
    <cfRule type="containsText" dxfId="817" priority="63" operator="containsText" text="休">
      <formula>NOT(ISERROR(SEARCH("休",H121)))</formula>
    </cfRule>
    <cfRule type="containsText" dxfId="816" priority="64" operator="containsText" text="休">
      <formula>NOT(ISERROR(SEARCH("休",H121)))</formula>
    </cfRule>
  </conditionalFormatting>
  <conditionalFormatting sqref="H130">
    <cfRule type="expression" dxfId="815" priority="281">
      <formula>AND(WEEKDAY(H128,2)=6, OR(INT((DAY(H128)-1)/7)+1=2, INT((DAY(H128)-1)/7)+1=4))</formula>
    </cfRule>
  </conditionalFormatting>
  <conditionalFormatting sqref="H138:H141">
    <cfRule type="containsText" dxfId="814" priority="30" operator="containsText" text="休">
      <formula>NOT(ISERROR(SEARCH("休",H138)))</formula>
    </cfRule>
    <cfRule type="containsText" dxfId="813" priority="31" operator="containsText" text="休">
      <formula>NOT(ISERROR(SEARCH("休",H138)))</formula>
    </cfRule>
    <cfRule type="containsText" dxfId="812" priority="32" operator="containsText" text="休">
      <formula>NOT(ISERROR(SEARCH("休",H138)))</formula>
    </cfRule>
    <cfRule type="containsText" dxfId="811" priority="33" operator="containsText" text="休">
      <formula>NOT(ISERROR(SEARCH("休",H138)))</formula>
    </cfRule>
    <cfRule type="containsText" dxfId="810" priority="34" operator="containsText" text="休">
      <formula>NOT(ISERROR(SEARCH("休",H138)))</formula>
    </cfRule>
  </conditionalFormatting>
  <conditionalFormatting sqref="H152:I155">
    <cfRule type="containsText" dxfId="809" priority="371" operator="containsText" text="休">
      <formula>NOT(ISERROR(SEARCH("休",H152)))</formula>
    </cfRule>
  </conditionalFormatting>
  <conditionalFormatting sqref="I12 T12 I29 T29 I46 T46 I63 T63 I80 T80 I97 T97 I114 T114 I131 T131">
    <cfRule type="containsText" dxfId="808" priority="291" operator="containsText" text="日">
      <formula>NOT(ISERROR(SEARCH("日",I12)))</formula>
    </cfRule>
  </conditionalFormatting>
  <conditionalFormatting sqref="N15:T18">
    <cfRule type="containsText" dxfId="807" priority="400" operator="containsText" text="休">
      <formula>NOT(ISERROR(SEARCH("休",N15)))</formula>
    </cfRule>
    <cfRule type="containsText" dxfId="806" priority="401" operator="containsText" text="雨">
      <formula>NOT(ISERROR(SEARCH("雨",N15)))</formula>
    </cfRule>
  </conditionalFormatting>
  <conditionalFormatting sqref="N32:T35">
    <cfRule type="containsText" dxfId="805" priority="392" operator="containsText" text="休">
      <formula>NOT(ISERROR(SEARCH("休",N32)))</formula>
    </cfRule>
    <cfRule type="containsText" dxfId="804" priority="393" operator="containsText" text="雨">
      <formula>NOT(ISERROR(SEARCH("雨",N32)))</formula>
    </cfRule>
  </conditionalFormatting>
  <conditionalFormatting sqref="N49:T52">
    <cfRule type="containsText" dxfId="803" priority="390" operator="containsText" text="休">
      <formula>NOT(ISERROR(SEARCH("休",N49)))</formula>
    </cfRule>
    <cfRule type="containsText" dxfId="802" priority="391" operator="containsText" text="雨">
      <formula>NOT(ISERROR(SEARCH("雨",N49)))</formula>
    </cfRule>
  </conditionalFormatting>
  <conditionalFormatting sqref="N66:T69 N70:R73 T70:T73 N74:T74">
    <cfRule type="containsText" dxfId="801" priority="389" operator="containsText" text="雨">
      <formula>NOT(ISERROR(SEARCH("雨",N66)))</formula>
    </cfRule>
  </conditionalFormatting>
  <conditionalFormatting sqref="N83:T86">
    <cfRule type="containsText" dxfId="800" priority="385" operator="containsText" text="休">
      <formula>NOT(ISERROR(SEARCH("休",N83)))</formula>
    </cfRule>
    <cfRule type="containsText" dxfId="799" priority="387" operator="containsText" text="雨">
      <formula>NOT(ISERROR(SEARCH("雨",N83)))</formula>
    </cfRule>
  </conditionalFormatting>
  <conditionalFormatting sqref="N100:T103">
    <cfRule type="containsText" dxfId="798" priority="383" operator="containsText" text="休">
      <formula>NOT(ISERROR(SEARCH("休",N100)))</formula>
    </cfRule>
    <cfRule type="containsText" dxfId="797" priority="384" operator="containsText" text="雨">
      <formula>NOT(ISERROR(SEARCH("雨",N100)))</formula>
    </cfRule>
  </conditionalFormatting>
  <conditionalFormatting sqref="N117:T120">
    <cfRule type="containsText" dxfId="796" priority="368" operator="containsText" text="休">
      <formula>NOT(ISERROR(SEARCH("休",N117)))</formula>
    </cfRule>
    <cfRule type="containsText" dxfId="795" priority="370" operator="containsText" text="雨">
      <formula>NOT(ISERROR(SEARCH("雨",N117)))</formula>
    </cfRule>
  </conditionalFormatting>
  <conditionalFormatting sqref="N134:T137">
    <cfRule type="containsText" dxfId="794" priority="365" operator="containsText" text="休">
      <formula>NOT(ISERROR(SEARCH("休",N134)))</formula>
    </cfRule>
    <cfRule type="containsText" dxfId="793" priority="367" operator="containsText" text="雨">
      <formula>NOT(ISERROR(SEARCH("雨",N134)))</formula>
    </cfRule>
  </conditionalFormatting>
  <conditionalFormatting sqref="S11">
    <cfRule type="expression" dxfId="792" priority="280">
      <formula>AND(WEEKDAY(S9,2)=6, OR(INT((DAY(S9)-1)/7)+1=2, INT((DAY(S9)-1)/7)+1=4))</formula>
    </cfRule>
  </conditionalFormatting>
  <conditionalFormatting sqref="S19:S22">
    <cfRule type="containsText" dxfId="791" priority="230" operator="containsText" text="休">
      <formula>NOT(ISERROR(SEARCH("休",S19)))</formula>
    </cfRule>
    <cfRule type="containsText" dxfId="790" priority="231" operator="containsText" text="休">
      <formula>NOT(ISERROR(SEARCH("休",S19)))</formula>
    </cfRule>
  </conditionalFormatting>
  <conditionalFormatting sqref="S28">
    <cfRule type="expression" dxfId="789" priority="279">
      <formula>AND(WEEKDAY(S26,2)=6, OR(INT((DAY(S26)-1)/7)+1=2, INT((DAY(S26)-1)/7)+1=4))</formula>
    </cfRule>
  </conditionalFormatting>
  <conditionalFormatting sqref="S36:S39">
    <cfRule type="containsText" dxfId="788" priority="205" operator="containsText" text="休">
      <formula>NOT(ISERROR(SEARCH("休",S36)))</formula>
    </cfRule>
    <cfRule type="containsText" dxfId="787" priority="206" operator="containsText" text="休">
      <formula>NOT(ISERROR(SEARCH("休",S36)))</formula>
    </cfRule>
    <cfRule type="containsText" dxfId="786" priority="207" operator="containsText" text="休">
      <formula>NOT(ISERROR(SEARCH("休",S36)))</formula>
    </cfRule>
    <cfRule type="containsText" dxfId="785" priority="208" operator="containsText" text="休">
      <formula>NOT(ISERROR(SEARCH("休",S36)))</formula>
    </cfRule>
    <cfRule type="containsText" dxfId="784" priority="209" operator="containsText" text="休">
      <formula>NOT(ISERROR(SEARCH("休",S36)))</formula>
    </cfRule>
  </conditionalFormatting>
  <conditionalFormatting sqref="S45">
    <cfRule type="expression" dxfId="783" priority="278">
      <formula>AND(WEEKDAY(S43,2)=6, OR(INT((DAY(S43)-1)/7)+1=2, INT((DAY(S43)-1)/7)+1=4))</formula>
    </cfRule>
  </conditionalFormatting>
  <conditionalFormatting sqref="S53:S56">
    <cfRule type="containsText" dxfId="782" priority="175" operator="containsText" text="休">
      <formula>NOT(ISERROR(SEARCH("休",S53)))</formula>
    </cfRule>
    <cfRule type="containsText" dxfId="781" priority="176" operator="containsText" text="休">
      <formula>NOT(ISERROR(SEARCH("休",S53)))</formula>
    </cfRule>
    <cfRule type="containsText" dxfId="780" priority="177" operator="containsText" text="休">
      <formula>NOT(ISERROR(SEARCH("休",S53)))</formula>
    </cfRule>
    <cfRule type="containsText" dxfId="779" priority="178" operator="containsText" text="休">
      <formula>NOT(ISERROR(SEARCH("休",S53)))</formula>
    </cfRule>
    <cfRule type="containsText" dxfId="778" priority="179" operator="containsText" text="休">
      <formula>NOT(ISERROR(SEARCH("休",S53)))</formula>
    </cfRule>
  </conditionalFormatting>
  <conditionalFormatting sqref="S62">
    <cfRule type="expression" dxfId="777" priority="277">
      <formula>AND(WEEKDAY(S60,2)=6, OR(INT((DAY(S60)-1)/7)+1=2, INT((DAY(S60)-1)/7)+1=4))</formula>
    </cfRule>
  </conditionalFormatting>
  <conditionalFormatting sqref="S70:S73">
    <cfRule type="containsText" dxfId="776" priority="145" operator="containsText" text="休">
      <formula>NOT(ISERROR(SEARCH("休",S70)))</formula>
    </cfRule>
    <cfRule type="containsText" dxfId="775" priority="146" operator="containsText" text="休">
      <formula>NOT(ISERROR(SEARCH("休",S70)))</formula>
    </cfRule>
    <cfRule type="containsText" dxfId="774" priority="148" operator="containsText" text="休">
      <formula>NOT(ISERROR(SEARCH("休",S70)))</formula>
    </cfRule>
    <cfRule type="containsText" dxfId="773" priority="149" operator="containsText" text="休">
      <formula>NOT(ISERROR(SEARCH("休",S70)))</formula>
    </cfRule>
  </conditionalFormatting>
  <conditionalFormatting sqref="S79">
    <cfRule type="expression" dxfId="772" priority="276">
      <formula>AND(WEEKDAY(S77,2)=6, OR(INT((DAY(S77)-1)/7)+1=2, INT((DAY(S77)-1)/7)+1=4))</formula>
    </cfRule>
  </conditionalFormatting>
  <conditionalFormatting sqref="S87:S90">
    <cfRule type="containsText" dxfId="771" priority="115" operator="containsText" text="休">
      <formula>NOT(ISERROR(SEARCH("休",S87)))</formula>
    </cfRule>
    <cfRule type="containsText" dxfId="770" priority="116" operator="containsText" text="休">
      <formula>NOT(ISERROR(SEARCH("休",S87)))</formula>
    </cfRule>
    <cfRule type="containsText" dxfId="769" priority="118" operator="containsText" text="休">
      <formula>NOT(ISERROR(SEARCH("休",S87)))</formula>
    </cfRule>
    <cfRule type="containsText" dxfId="768" priority="119" operator="containsText" text="休">
      <formula>NOT(ISERROR(SEARCH("休",S87)))</formula>
    </cfRule>
  </conditionalFormatting>
  <conditionalFormatting sqref="S96">
    <cfRule type="expression" dxfId="767" priority="274">
      <formula>AND(WEEKDAY(S94,2)=6, OR(INT((DAY(S94)-1)/7)+1=2, INT((DAY(S94)-1)/7)+1=4))</formula>
    </cfRule>
  </conditionalFormatting>
  <conditionalFormatting sqref="S104:S107">
    <cfRule type="containsText" dxfId="766" priority="70" operator="containsText" text="休">
      <formula>NOT(ISERROR(SEARCH("休",S104)))</formula>
    </cfRule>
    <cfRule type="containsText" dxfId="765" priority="71" operator="containsText" text="休">
      <formula>NOT(ISERROR(SEARCH("休",S104)))</formula>
    </cfRule>
    <cfRule type="containsText" dxfId="764" priority="72" operator="containsText" text="休">
      <formula>NOT(ISERROR(SEARCH("休",S104)))</formula>
    </cfRule>
    <cfRule type="containsText" dxfId="763" priority="73" operator="containsText" text="休">
      <formula>NOT(ISERROR(SEARCH("休",S104)))</formula>
    </cfRule>
    <cfRule type="containsText" dxfId="762" priority="74" operator="containsText" text="休">
      <formula>NOT(ISERROR(SEARCH("休",S104)))</formula>
    </cfRule>
  </conditionalFormatting>
  <conditionalFormatting sqref="S113">
    <cfRule type="expression" dxfId="761" priority="273">
      <formula>AND(WEEKDAY(S111,2)=6, OR(INT((DAY(S111)-1)/7)+1=2, INT((DAY(S111)-1)/7)+1=4))</formula>
    </cfRule>
  </conditionalFormatting>
  <conditionalFormatting sqref="S121:S124">
    <cfRule type="containsText" dxfId="760" priority="55" operator="containsText" text="休">
      <formula>NOT(ISERROR(SEARCH("休",S121)))</formula>
    </cfRule>
    <cfRule type="containsText" dxfId="759" priority="56" operator="containsText" text="休">
      <formula>NOT(ISERROR(SEARCH("休",S121)))</formula>
    </cfRule>
    <cfRule type="containsText" dxfId="758" priority="58" operator="containsText" text="休">
      <formula>NOT(ISERROR(SEARCH("休",S121)))</formula>
    </cfRule>
    <cfRule type="containsText" dxfId="757" priority="59" operator="containsText" text="休">
      <formula>NOT(ISERROR(SEARCH("休",S121)))</formula>
    </cfRule>
  </conditionalFormatting>
  <conditionalFormatting sqref="S130">
    <cfRule type="expression" dxfId="756" priority="272">
      <formula>AND(WEEKDAY(S128,2)=6, OR(INT((DAY(S128)-1)/7)+1=2, INT((DAY(S128)-1)/7)+1=4))</formula>
    </cfRule>
  </conditionalFormatting>
  <conditionalFormatting sqref="S138:S141">
    <cfRule type="containsText" dxfId="755" priority="25" operator="containsText" text="休">
      <formula>NOT(ISERROR(SEARCH("休",S138)))</formula>
    </cfRule>
    <cfRule type="containsText" dxfId="754" priority="26" operator="containsText" text="休">
      <formula>NOT(ISERROR(SEARCH("休",S138)))</formula>
    </cfRule>
    <cfRule type="containsText" dxfId="753" priority="28" operator="containsText" text="休">
      <formula>NOT(ISERROR(SEARCH("休",S138)))</formula>
    </cfRule>
    <cfRule type="containsText" dxfId="752" priority="29" operator="containsText" text="休">
      <formula>NOT(ISERROR(SEARCH("休",S138)))</formula>
    </cfRule>
  </conditionalFormatting>
  <conditionalFormatting sqref="S66:T74">
    <cfRule type="containsText" dxfId="751" priority="147" operator="containsText" text="休">
      <formula>NOT(ISERROR(SEARCH("休",S66)))</formula>
    </cfRule>
  </conditionalFormatting>
  <conditionalFormatting sqref="S87:T91">
    <cfRule type="containsText" dxfId="750" priority="117" operator="containsText" text="休">
      <formula>NOT(ISERROR(SEARCH("休",S87)))</formula>
    </cfRule>
  </conditionalFormatting>
  <conditionalFormatting sqref="S121:T125">
    <cfRule type="containsText" dxfId="749" priority="57" operator="containsText" text="休">
      <formula>NOT(ISERROR(SEARCH("休",S121)))</formula>
    </cfRule>
  </conditionalFormatting>
  <conditionalFormatting sqref="S138:T142">
    <cfRule type="containsText" dxfId="748" priority="27" operator="containsText" text="休">
      <formula>NOT(ISERROR(SEARCH("休",S138)))</formula>
    </cfRule>
  </conditionalFormatting>
  <conditionalFormatting sqref="U3">
    <cfRule type="containsText" dxfId="747" priority="2" operator="containsText" text="未達成">
      <formula>NOT(ISERROR(SEARCH("未達成",U3)))</formula>
    </cfRule>
    <cfRule type="containsText" dxfId="746" priority="3" operator="containsText" text="達成">
      <formula>NOT(ISERROR(SEARCH("達成",U3)))</formula>
    </cfRule>
  </conditionalFormatting>
  <conditionalFormatting sqref="Z15:AF18">
    <cfRule type="containsText" dxfId="745" priority="362" operator="containsText" text="休">
      <formula>NOT(ISERROR(SEARCH("休",Z15)))</formula>
    </cfRule>
    <cfRule type="containsText" dxfId="744" priority="364" operator="containsText" text="雨">
      <formula>NOT(ISERROR(SEARCH("雨",Z15)))</formula>
    </cfRule>
  </conditionalFormatting>
  <conditionalFormatting sqref="Z32:AF35">
    <cfRule type="containsText" dxfId="743" priority="381" operator="containsText" text="休">
      <formula>NOT(ISERROR(SEARCH("休",Z32)))</formula>
    </cfRule>
    <cfRule type="containsText" dxfId="742" priority="382" operator="containsText" text="雨">
      <formula>NOT(ISERROR(SEARCH("雨",Z32)))</formula>
    </cfRule>
  </conditionalFormatting>
  <conditionalFormatting sqref="Z49:AF52">
    <cfRule type="containsText" dxfId="741" priority="360" operator="containsText" text="休">
      <formula>NOT(ISERROR(SEARCH("休",Z49)))</formula>
    </cfRule>
    <cfRule type="containsText" dxfId="740" priority="361" operator="containsText" text="雨">
      <formula>NOT(ISERROR(SEARCH("雨",Z49)))</formula>
    </cfRule>
  </conditionalFormatting>
  <conditionalFormatting sqref="Z66:AF69">
    <cfRule type="containsText" dxfId="739" priority="358" operator="containsText" text="休">
      <formula>NOT(ISERROR(SEARCH("休",Z66)))</formula>
    </cfRule>
    <cfRule type="containsText" dxfId="738" priority="359" operator="containsText" text="雨">
      <formula>NOT(ISERROR(SEARCH("雨",Z66)))</formula>
    </cfRule>
  </conditionalFormatting>
  <conditionalFormatting sqref="Z83:AF86">
    <cfRule type="containsText" dxfId="737" priority="356" operator="containsText" text="休">
      <formula>NOT(ISERROR(SEARCH("休",Z83)))</formula>
    </cfRule>
    <cfRule type="containsText" dxfId="736" priority="357" operator="containsText" text="雨">
      <formula>NOT(ISERROR(SEARCH("雨",Z83)))</formula>
    </cfRule>
  </conditionalFormatting>
  <conditionalFormatting sqref="Z100:AF103">
    <cfRule type="containsText" dxfId="735" priority="354" operator="containsText" text="休">
      <formula>NOT(ISERROR(SEARCH("休",Z100)))</formula>
    </cfRule>
    <cfRule type="containsText" dxfId="734" priority="355" operator="containsText" text="雨">
      <formula>NOT(ISERROR(SEARCH("雨",Z100)))</formula>
    </cfRule>
  </conditionalFormatting>
  <conditionalFormatting sqref="Z117:AF120">
    <cfRule type="containsText" dxfId="733" priority="352" operator="containsText" text="休">
      <formula>NOT(ISERROR(SEARCH("休",Z117)))</formula>
    </cfRule>
    <cfRule type="containsText" dxfId="732" priority="353" operator="containsText" text="雨">
      <formula>NOT(ISERROR(SEARCH("雨",Z117)))</formula>
    </cfRule>
  </conditionalFormatting>
  <conditionalFormatting sqref="Z134:AF135">
    <cfRule type="containsText" dxfId="731" priority="350" operator="containsText" text="休">
      <formula>NOT(ISERROR(SEARCH("休",Z134)))</formula>
    </cfRule>
  </conditionalFormatting>
  <conditionalFormatting sqref="Z134:AF137">
    <cfRule type="containsText" dxfId="730" priority="351" operator="containsText" text="雨">
      <formula>NOT(ISERROR(SEARCH("雨",Z134)))</formula>
    </cfRule>
  </conditionalFormatting>
  <conditionalFormatting sqref="AE11">
    <cfRule type="expression" dxfId="729" priority="271">
      <formula>AND(WEEKDAY(AE9,2)=6, OR(INT((DAY(AE9)-1)/7)+1=2, INT((DAY(AE9)-1)/7)+1=4))</formula>
    </cfRule>
  </conditionalFormatting>
  <conditionalFormatting sqref="AE12 AP12 AE29 AP29 AE46 AP46 AE63 AP63 AE80 AP80 AE97 AP97 AE114 AP114 AE131 AP131">
    <cfRule type="containsText" dxfId="728" priority="239" operator="containsText" text="土">
      <formula>NOT(ISERROR(SEARCH("土",AE12)))</formula>
    </cfRule>
  </conditionalFormatting>
  <conditionalFormatting sqref="AE19:AE22">
    <cfRule type="containsText" dxfId="727" priority="225" operator="containsText" text="休">
      <formula>NOT(ISERROR(SEARCH("休",AE19)))</formula>
    </cfRule>
    <cfRule type="containsText" dxfId="726" priority="226" operator="containsText" text="休">
      <formula>NOT(ISERROR(SEARCH("休",AE19)))</formula>
    </cfRule>
    <cfRule type="containsText" dxfId="725" priority="228" operator="containsText" text="休">
      <formula>NOT(ISERROR(SEARCH("休",AE19)))</formula>
    </cfRule>
    <cfRule type="containsText" dxfId="724" priority="229" operator="containsText" text="休">
      <formula>NOT(ISERROR(SEARCH("休",AE19)))</formula>
    </cfRule>
  </conditionalFormatting>
  <conditionalFormatting sqref="AE28">
    <cfRule type="expression" dxfId="723" priority="270">
      <formula>AND(WEEKDAY(AE26,2)=6, OR(INT((DAY(AE26)-1)/7)+1=2, INT((DAY(AE26)-1)/7)+1=4))</formula>
    </cfRule>
  </conditionalFormatting>
  <conditionalFormatting sqref="AE36:AE39">
    <cfRule type="containsText" dxfId="722" priority="200" operator="containsText" text="休">
      <formula>NOT(ISERROR(SEARCH("休",AE36)))</formula>
    </cfRule>
    <cfRule type="containsText" dxfId="721" priority="201" operator="containsText" text="休">
      <formula>NOT(ISERROR(SEARCH("休",AE36)))</formula>
    </cfRule>
    <cfRule type="containsText" dxfId="720" priority="202" operator="containsText" text="休">
      <formula>NOT(ISERROR(SEARCH("休",AE36)))</formula>
    </cfRule>
    <cfRule type="containsText" dxfId="719" priority="203" operator="containsText" text="休">
      <formula>NOT(ISERROR(SEARCH("休",AE36)))</formula>
    </cfRule>
    <cfRule type="containsText" dxfId="718" priority="204" operator="containsText" text="休">
      <formula>NOT(ISERROR(SEARCH("休",AE36)))</formula>
    </cfRule>
  </conditionalFormatting>
  <conditionalFormatting sqref="AE45">
    <cfRule type="expression" dxfId="717" priority="269">
      <formula>AND(WEEKDAY(AE43,2)=6, OR(INT((DAY(AE43)-1)/7)+1=2, INT((DAY(AE43)-1)/7)+1=4))</formula>
    </cfRule>
  </conditionalFormatting>
  <conditionalFormatting sqref="AE53:AE56">
    <cfRule type="containsText" dxfId="716" priority="170" operator="containsText" text="休">
      <formula>NOT(ISERROR(SEARCH("休",AE53)))</formula>
    </cfRule>
    <cfRule type="containsText" dxfId="715" priority="171" operator="containsText" text="休">
      <formula>NOT(ISERROR(SEARCH("休",AE53)))</formula>
    </cfRule>
    <cfRule type="containsText" dxfId="714" priority="172" operator="containsText" text="休">
      <formula>NOT(ISERROR(SEARCH("休",AE53)))</formula>
    </cfRule>
    <cfRule type="containsText" dxfId="713" priority="173" operator="containsText" text="休">
      <formula>NOT(ISERROR(SEARCH("休",AE53)))</formula>
    </cfRule>
    <cfRule type="containsText" dxfId="712" priority="174" operator="containsText" text="休">
      <formula>NOT(ISERROR(SEARCH("休",AE53)))</formula>
    </cfRule>
  </conditionalFormatting>
  <conditionalFormatting sqref="AE62">
    <cfRule type="expression" dxfId="711" priority="267">
      <formula>AND(WEEKDAY(AE60,2)=6, OR(INT((DAY(AE60)-1)/7)+1=2, INT((DAY(AE60)-1)/7)+1=4))</formula>
    </cfRule>
  </conditionalFormatting>
  <conditionalFormatting sqref="AE70:AE73">
    <cfRule type="containsText" dxfId="710" priority="140" operator="containsText" text="休">
      <formula>NOT(ISERROR(SEARCH("休",AE70)))</formula>
    </cfRule>
    <cfRule type="containsText" dxfId="709" priority="141" operator="containsText" text="休">
      <formula>NOT(ISERROR(SEARCH("休",AE70)))</formula>
    </cfRule>
    <cfRule type="containsText" dxfId="708" priority="142" operator="containsText" text="休">
      <formula>NOT(ISERROR(SEARCH("休",AE70)))</formula>
    </cfRule>
    <cfRule type="containsText" dxfId="707" priority="143" operator="containsText" text="休">
      <formula>NOT(ISERROR(SEARCH("休",AE70)))</formula>
    </cfRule>
    <cfRule type="containsText" dxfId="706" priority="144" operator="containsText" text="休">
      <formula>NOT(ISERROR(SEARCH("休",AE70)))</formula>
    </cfRule>
  </conditionalFormatting>
  <conditionalFormatting sqref="AE79">
    <cfRule type="expression" dxfId="705" priority="266">
      <formula>AND(WEEKDAY(AE77,2)=6, OR(INT((DAY(AE77)-1)/7)+1=2, INT((DAY(AE77)-1)/7)+1=4))</formula>
    </cfRule>
  </conditionalFormatting>
  <conditionalFormatting sqref="AE87:AE90">
    <cfRule type="containsText" dxfId="704" priority="110" operator="containsText" text="休">
      <formula>NOT(ISERROR(SEARCH("休",AE87)))</formula>
    </cfRule>
    <cfRule type="containsText" dxfId="703" priority="111" operator="containsText" text="休">
      <formula>NOT(ISERROR(SEARCH("休",AE87)))</formula>
    </cfRule>
    <cfRule type="containsText" dxfId="702" priority="112" operator="containsText" text="休">
      <formula>NOT(ISERROR(SEARCH("休",AE87)))</formula>
    </cfRule>
    <cfRule type="containsText" dxfId="701" priority="113" operator="containsText" text="休">
      <formula>NOT(ISERROR(SEARCH("休",AE87)))</formula>
    </cfRule>
    <cfRule type="containsText" dxfId="700" priority="114" operator="containsText" text="休">
      <formula>NOT(ISERROR(SEARCH("休",AE87)))</formula>
    </cfRule>
  </conditionalFormatting>
  <conditionalFormatting sqref="AE96">
    <cfRule type="expression" dxfId="699" priority="265">
      <formula>AND(WEEKDAY(AE94,2)=6, OR(INT((DAY(AE94)-1)/7)+1=2, INT((DAY(AE94)-1)/7)+1=4))</formula>
    </cfRule>
  </conditionalFormatting>
  <conditionalFormatting sqref="AE104:AE107">
    <cfRule type="containsText" dxfId="698" priority="65" operator="containsText" text="休">
      <formula>NOT(ISERROR(SEARCH("休",AE104)))</formula>
    </cfRule>
    <cfRule type="containsText" dxfId="697" priority="66" operator="containsText" text="休">
      <formula>NOT(ISERROR(SEARCH("休",AE104)))</formula>
    </cfRule>
    <cfRule type="containsText" dxfId="696" priority="67" operator="containsText" text="休">
      <formula>NOT(ISERROR(SEARCH("休",AE104)))</formula>
    </cfRule>
    <cfRule type="containsText" dxfId="695" priority="68" operator="containsText" text="休">
      <formula>NOT(ISERROR(SEARCH("休",AE104)))</formula>
    </cfRule>
    <cfRule type="containsText" dxfId="694" priority="69" operator="containsText" text="休">
      <formula>NOT(ISERROR(SEARCH("休",AE104)))</formula>
    </cfRule>
  </conditionalFormatting>
  <conditionalFormatting sqref="AE113">
    <cfRule type="expression" dxfId="693" priority="264">
      <formula>AND(WEEKDAY(AE111,2)=6, OR(INT((DAY(AE111)-1)/7)+1=2, INT((DAY(AE111)-1)/7)+1=4))</formula>
    </cfRule>
  </conditionalFormatting>
  <conditionalFormatting sqref="AE121:AE124">
    <cfRule type="containsText" dxfId="692" priority="50" operator="containsText" text="休">
      <formula>NOT(ISERROR(SEARCH("休",AE121)))</formula>
    </cfRule>
    <cfRule type="containsText" dxfId="691" priority="51" operator="containsText" text="休">
      <formula>NOT(ISERROR(SEARCH("休",AE121)))</formula>
    </cfRule>
    <cfRule type="containsText" dxfId="690" priority="52" operator="containsText" text="休">
      <formula>NOT(ISERROR(SEARCH("休",AE121)))</formula>
    </cfRule>
    <cfRule type="containsText" dxfId="689" priority="53" operator="containsText" text="休">
      <formula>NOT(ISERROR(SEARCH("休",AE121)))</formula>
    </cfRule>
    <cfRule type="containsText" dxfId="688" priority="54" operator="containsText" text="休">
      <formula>NOT(ISERROR(SEARCH("休",AE121)))</formula>
    </cfRule>
  </conditionalFormatting>
  <conditionalFormatting sqref="AE130">
    <cfRule type="expression" dxfId="687" priority="263">
      <formula>AND(WEEKDAY(AE128,2)=6, OR(INT((DAY(AE128)-1)/7)+1=2, INT((DAY(AE128)-1)/7)+1=4))</formula>
    </cfRule>
  </conditionalFormatting>
  <conditionalFormatting sqref="AE138:AE141">
    <cfRule type="containsText" dxfId="686" priority="20" operator="containsText" text="休">
      <formula>NOT(ISERROR(SEARCH("休",AE138)))</formula>
    </cfRule>
    <cfRule type="containsText" dxfId="685" priority="21" operator="containsText" text="休">
      <formula>NOT(ISERROR(SEARCH("休",AE138)))</formula>
    </cfRule>
    <cfRule type="containsText" dxfId="684" priority="22" operator="containsText" text="休">
      <formula>NOT(ISERROR(SEARCH("休",AE138)))</formula>
    </cfRule>
    <cfRule type="containsText" dxfId="683" priority="23" operator="containsText" text="休">
      <formula>NOT(ISERROR(SEARCH("休",AE138)))</formula>
    </cfRule>
    <cfRule type="containsText" dxfId="682" priority="24" operator="containsText" text="休">
      <formula>NOT(ISERROR(SEARCH("休",AE138)))</formula>
    </cfRule>
  </conditionalFormatting>
  <conditionalFormatting sqref="AE19:AF23">
    <cfRule type="containsText" dxfId="681" priority="227" operator="containsText" text="休">
      <formula>NOT(ISERROR(SEARCH("休",AE19)))</formula>
    </cfRule>
  </conditionalFormatting>
  <conditionalFormatting sqref="AF12 AQ12 AF29">
    <cfRule type="containsText" dxfId="680" priority="235" operator="containsText" text="日">
      <formula>NOT(ISERROR(SEARCH("日",AF12)))</formula>
    </cfRule>
  </conditionalFormatting>
  <conditionalFormatting sqref="AF46 AQ46 AF63 AQ63 AF80 AQ80 AF97 AQ97 AF114 AQ114 AF131 AQ131">
    <cfRule type="containsText" dxfId="679" priority="238" operator="containsText" text="日">
      <formula>NOT(ISERROR(SEARCH("日",AF46)))</formula>
    </cfRule>
  </conditionalFormatting>
  <conditionalFormatting sqref="AK15:AQ18">
    <cfRule type="containsText" dxfId="678" priority="348" operator="containsText" text="休">
      <formula>NOT(ISERROR(SEARCH("休",AK15)))</formula>
    </cfRule>
    <cfRule type="containsText" dxfId="677" priority="349" operator="containsText" text="雨">
      <formula>NOT(ISERROR(SEARCH("雨",AK15)))</formula>
    </cfRule>
  </conditionalFormatting>
  <conditionalFormatting sqref="AK32:AQ35">
    <cfRule type="containsText" dxfId="676" priority="346" operator="containsText" text="休">
      <formula>NOT(ISERROR(SEARCH("休",AK32)))</formula>
    </cfRule>
    <cfRule type="containsText" dxfId="675" priority="347" operator="containsText" text="雨">
      <formula>NOT(ISERROR(SEARCH("雨",AK32)))</formula>
    </cfRule>
  </conditionalFormatting>
  <conditionalFormatting sqref="AK49:AQ52">
    <cfRule type="containsText" dxfId="674" priority="344" operator="containsText" text="休">
      <formula>NOT(ISERROR(SEARCH("休",AK49)))</formula>
    </cfRule>
    <cfRule type="containsText" dxfId="673" priority="345" operator="containsText" text="雨">
      <formula>NOT(ISERROR(SEARCH("雨",AK49)))</formula>
    </cfRule>
  </conditionalFormatting>
  <conditionalFormatting sqref="AK66:AQ69">
    <cfRule type="containsText" dxfId="672" priority="342" operator="containsText" text="休">
      <formula>NOT(ISERROR(SEARCH("休",AK66)))</formula>
    </cfRule>
    <cfRule type="containsText" dxfId="671" priority="343" operator="containsText" text="雨">
      <formula>NOT(ISERROR(SEARCH("雨",AK66)))</formula>
    </cfRule>
  </conditionalFormatting>
  <conditionalFormatting sqref="AK83:AQ86">
    <cfRule type="containsText" dxfId="670" priority="340" operator="containsText" text="休">
      <formula>NOT(ISERROR(SEARCH("休",AK83)))</formula>
    </cfRule>
    <cfRule type="containsText" dxfId="669" priority="341" operator="containsText" text="雨">
      <formula>NOT(ISERROR(SEARCH("雨",AK83)))</formula>
    </cfRule>
  </conditionalFormatting>
  <conditionalFormatting sqref="AK100:AQ103">
    <cfRule type="containsText" dxfId="668" priority="338" operator="containsText" text="休">
      <formula>NOT(ISERROR(SEARCH("休",AK100)))</formula>
    </cfRule>
    <cfRule type="containsText" dxfId="667" priority="339" operator="containsText" text="雨">
      <formula>NOT(ISERROR(SEARCH("雨",AK100)))</formula>
    </cfRule>
  </conditionalFormatting>
  <conditionalFormatting sqref="AK117:AQ120">
    <cfRule type="containsText" dxfId="666" priority="336" operator="containsText" text="休">
      <formula>NOT(ISERROR(SEARCH("休",AK117)))</formula>
    </cfRule>
    <cfRule type="containsText" dxfId="665" priority="337" operator="containsText" text="雨">
      <formula>NOT(ISERROR(SEARCH("雨",AK117)))</formula>
    </cfRule>
  </conditionalFormatting>
  <conditionalFormatting sqref="AK134:AQ137">
    <cfRule type="containsText" dxfId="664" priority="334" operator="containsText" text="休">
      <formula>NOT(ISERROR(SEARCH("休",AK134)))</formula>
    </cfRule>
    <cfRule type="containsText" dxfId="663" priority="335" operator="containsText" text="雨">
      <formula>NOT(ISERROR(SEARCH("雨",AK134)))</formula>
    </cfRule>
  </conditionalFormatting>
  <conditionalFormatting sqref="AP11">
    <cfRule type="expression" dxfId="662" priority="262">
      <formula>AND(WEEKDAY(AP9,2)=6, OR(INT((DAY(AP9)-1)/7)+1=2, INT((DAY(AP9)-1)/7)+1=4))</formula>
    </cfRule>
  </conditionalFormatting>
  <conditionalFormatting sqref="AP19:AP22">
    <cfRule type="containsText" dxfId="661" priority="220" operator="containsText" text="休">
      <formula>NOT(ISERROR(SEARCH("休",AP19)))</formula>
    </cfRule>
    <cfRule type="containsText" dxfId="660" priority="221" operator="containsText" text="休">
      <formula>NOT(ISERROR(SEARCH("休",AP19)))</formula>
    </cfRule>
    <cfRule type="containsText" dxfId="659" priority="222" operator="containsText" text="休">
      <formula>NOT(ISERROR(SEARCH("休",AP19)))</formula>
    </cfRule>
    <cfRule type="containsText" dxfId="658" priority="223" operator="containsText" text="休">
      <formula>NOT(ISERROR(SEARCH("休",AP19)))</formula>
    </cfRule>
    <cfRule type="containsText" dxfId="657" priority="224" operator="containsText" text="休">
      <formula>NOT(ISERROR(SEARCH("休",AP19)))</formula>
    </cfRule>
  </conditionalFormatting>
  <conditionalFormatting sqref="AP28">
    <cfRule type="expression" dxfId="656" priority="261">
      <formula>AND(WEEKDAY(AP26,2)=6, OR(INT((DAY(AP26)-1)/7)+1=2, INT((DAY(AP26)-1)/7)+1=4))</formula>
    </cfRule>
  </conditionalFormatting>
  <conditionalFormatting sqref="AP36:AP39">
    <cfRule type="containsText" dxfId="655" priority="195" operator="containsText" text="休">
      <formula>NOT(ISERROR(SEARCH("休",AP36)))</formula>
    </cfRule>
    <cfRule type="containsText" dxfId="654" priority="196" operator="containsText" text="休">
      <formula>NOT(ISERROR(SEARCH("休",AP36)))</formula>
    </cfRule>
    <cfRule type="containsText" dxfId="653" priority="197" operator="containsText" text="休">
      <formula>NOT(ISERROR(SEARCH("休",AP36)))</formula>
    </cfRule>
    <cfRule type="containsText" dxfId="652" priority="198" operator="containsText" text="休">
      <formula>NOT(ISERROR(SEARCH("休",AP36)))</formula>
    </cfRule>
    <cfRule type="containsText" dxfId="651" priority="199" operator="containsText" text="休">
      <formula>NOT(ISERROR(SEARCH("休",AP36)))</formula>
    </cfRule>
  </conditionalFormatting>
  <conditionalFormatting sqref="AP45">
    <cfRule type="expression" dxfId="650" priority="260">
      <formula>AND(WEEKDAY(AP43,2)=6, OR(INT((DAY(AP43)-1)/7)+1=2, INT((DAY(AP43)-1)/7)+1=4))</formula>
    </cfRule>
  </conditionalFormatting>
  <conditionalFormatting sqref="AP53:AP56">
    <cfRule type="containsText" dxfId="649" priority="165" operator="containsText" text="休">
      <formula>NOT(ISERROR(SEARCH("休",AP53)))</formula>
    </cfRule>
    <cfRule type="containsText" dxfId="648" priority="166" operator="containsText" text="休">
      <formula>NOT(ISERROR(SEARCH("休",AP53)))</formula>
    </cfRule>
    <cfRule type="containsText" dxfId="647" priority="167" operator="containsText" text="休">
      <formula>NOT(ISERROR(SEARCH("休",AP53)))</formula>
    </cfRule>
    <cfRule type="containsText" dxfId="646" priority="168" operator="containsText" text="休">
      <formula>NOT(ISERROR(SEARCH("休",AP53)))</formula>
    </cfRule>
    <cfRule type="containsText" dxfId="645" priority="169" operator="containsText" text="休">
      <formula>NOT(ISERROR(SEARCH("休",AP53)))</formula>
    </cfRule>
  </conditionalFormatting>
  <conditionalFormatting sqref="AP62">
    <cfRule type="expression" dxfId="644" priority="259">
      <formula>AND(WEEKDAY(AP60,2)=6, OR(INT((DAY(AP60)-1)/7)+1=2, INT((DAY(AP60)-1)/7)+1=4))</formula>
    </cfRule>
  </conditionalFormatting>
  <conditionalFormatting sqref="AP70:AP73">
    <cfRule type="containsText" dxfId="643" priority="135" operator="containsText" text="休">
      <formula>NOT(ISERROR(SEARCH("休",AP70)))</formula>
    </cfRule>
    <cfRule type="containsText" dxfId="642" priority="136" operator="containsText" text="休">
      <formula>NOT(ISERROR(SEARCH("休",AP70)))</formula>
    </cfRule>
    <cfRule type="containsText" dxfId="641" priority="137" operator="containsText" text="休">
      <formula>NOT(ISERROR(SEARCH("休",AP70)))</formula>
    </cfRule>
    <cfRule type="containsText" dxfId="640" priority="138" operator="containsText" text="休">
      <formula>NOT(ISERROR(SEARCH("休",AP70)))</formula>
    </cfRule>
    <cfRule type="containsText" dxfId="639" priority="139" operator="containsText" text="休">
      <formula>NOT(ISERROR(SEARCH("休",AP70)))</formula>
    </cfRule>
  </conditionalFormatting>
  <conditionalFormatting sqref="AP79">
    <cfRule type="expression" dxfId="638" priority="258">
      <formula>AND(WEEKDAY(AP77,2)=6, OR(INT((DAY(AP77)-1)/7)+1=2, INT((DAY(AP77)-1)/7)+1=4))</formula>
    </cfRule>
  </conditionalFormatting>
  <conditionalFormatting sqref="AP87:AP90">
    <cfRule type="containsText" dxfId="637" priority="105" operator="containsText" text="休">
      <formula>NOT(ISERROR(SEARCH("休",AP87)))</formula>
    </cfRule>
    <cfRule type="containsText" dxfId="636" priority="106" operator="containsText" text="休">
      <formula>NOT(ISERROR(SEARCH("休",AP87)))</formula>
    </cfRule>
    <cfRule type="containsText" dxfId="635" priority="107" operator="containsText" text="休">
      <formula>NOT(ISERROR(SEARCH("休",AP87)))</formula>
    </cfRule>
    <cfRule type="containsText" dxfId="634" priority="108" operator="containsText" text="休">
      <formula>NOT(ISERROR(SEARCH("休",AP87)))</formula>
    </cfRule>
    <cfRule type="containsText" dxfId="633" priority="109" operator="containsText" text="休">
      <formula>NOT(ISERROR(SEARCH("休",AP87)))</formula>
    </cfRule>
  </conditionalFormatting>
  <conditionalFormatting sqref="AP96">
    <cfRule type="expression" dxfId="632" priority="257">
      <formula>AND(WEEKDAY(AP94,2)=6, OR(INT((DAY(AP94)-1)/7)+1=2, INT((DAY(AP94)-1)/7)+1=4))</formula>
    </cfRule>
  </conditionalFormatting>
  <conditionalFormatting sqref="AP104:AP107">
    <cfRule type="containsText" dxfId="631" priority="80" operator="containsText" text="休">
      <formula>NOT(ISERROR(SEARCH("休",AP104)))</formula>
    </cfRule>
    <cfRule type="containsText" dxfId="630" priority="81" operator="containsText" text="休">
      <formula>NOT(ISERROR(SEARCH("休",AP104)))</formula>
    </cfRule>
    <cfRule type="containsText" dxfId="629" priority="82" operator="containsText" text="休">
      <formula>NOT(ISERROR(SEARCH("休",AP104)))</formula>
    </cfRule>
    <cfRule type="containsText" dxfId="628" priority="83" operator="containsText" text="休">
      <formula>NOT(ISERROR(SEARCH("休",AP104)))</formula>
    </cfRule>
    <cfRule type="containsText" dxfId="627" priority="84" operator="containsText" text="休">
      <formula>NOT(ISERROR(SEARCH("休",AP104)))</formula>
    </cfRule>
  </conditionalFormatting>
  <conditionalFormatting sqref="AP113">
    <cfRule type="expression" dxfId="626" priority="256">
      <formula>AND(WEEKDAY(AP111,2)=6, OR(INT((DAY(AP111)-1)/7)+1=2, INT((DAY(AP111)-1)/7)+1=4))</formula>
    </cfRule>
  </conditionalFormatting>
  <conditionalFormatting sqref="AP121:AP124">
    <cfRule type="containsText" dxfId="625" priority="45" operator="containsText" text="休">
      <formula>NOT(ISERROR(SEARCH("休",AP121)))</formula>
    </cfRule>
    <cfRule type="containsText" dxfId="624" priority="46" operator="containsText" text="休">
      <formula>NOT(ISERROR(SEARCH("休",AP121)))</formula>
    </cfRule>
    <cfRule type="containsText" dxfId="623" priority="47" operator="containsText" text="休">
      <formula>NOT(ISERROR(SEARCH("休",AP121)))</formula>
    </cfRule>
    <cfRule type="containsText" dxfId="622" priority="48" operator="containsText" text="休">
      <formula>NOT(ISERROR(SEARCH("休",AP121)))</formula>
    </cfRule>
    <cfRule type="containsText" dxfId="621" priority="49" operator="containsText" text="休">
      <formula>NOT(ISERROR(SEARCH("休",AP121)))</formula>
    </cfRule>
  </conditionalFormatting>
  <conditionalFormatting sqref="AP130">
    <cfRule type="expression" dxfId="620" priority="255">
      <formula>AND(WEEKDAY(AP128,2)=6, OR(INT((DAY(AP128)-1)/7)+1=2, INT((DAY(AP128)-1)/7)+1=4))</formula>
    </cfRule>
  </conditionalFormatting>
  <conditionalFormatting sqref="AP138:AP141">
    <cfRule type="containsText" dxfId="619" priority="15" operator="containsText" text="休">
      <formula>NOT(ISERROR(SEARCH("休",AP138)))</formula>
    </cfRule>
    <cfRule type="containsText" dxfId="618" priority="16" operator="containsText" text="休">
      <formula>NOT(ISERROR(SEARCH("休",AP138)))</formula>
    </cfRule>
    <cfRule type="containsText" dxfId="617" priority="17" operator="containsText" text="休">
      <formula>NOT(ISERROR(SEARCH("休",AP138)))</formula>
    </cfRule>
    <cfRule type="containsText" dxfId="616" priority="18" operator="containsText" text="休">
      <formula>NOT(ISERROR(SEARCH("休",AP138)))</formula>
    </cfRule>
    <cfRule type="containsText" dxfId="615" priority="19" operator="containsText" text="休">
      <formula>NOT(ISERROR(SEARCH("休",AP138)))</formula>
    </cfRule>
  </conditionalFormatting>
  <conditionalFormatting sqref="AQ29">
    <cfRule type="containsText" dxfId="614" priority="234" operator="containsText" text="日">
      <formula>NOT(ISERROR(SEARCH("日",AQ29)))</formula>
    </cfRule>
  </conditionalFormatting>
  <conditionalFormatting sqref="AW15:BC18">
    <cfRule type="containsText" dxfId="613" priority="332" operator="containsText" text="休">
      <formula>NOT(ISERROR(SEARCH("休",AW15)))</formula>
    </cfRule>
    <cfRule type="containsText" dxfId="612" priority="333" operator="containsText" text="雨">
      <formula>NOT(ISERROR(SEARCH("雨",AW15)))</formula>
    </cfRule>
  </conditionalFormatting>
  <conditionalFormatting sqref="AW32:BC35">
    <cfRule type="containsText" dxfId="611" priority="330" operator="containsText" text="休">
      <formula>NOT(ISERROR(SEARCH("休",AW32)))</formula>
    </cfRule>
    <cfRule type="containsText" dxfId="610" priority="331" operator="containsText" text="雨">
      <formula>NOT(ISERROR(SEARCH("雨",AW32)))</formula>
    </cfRule>
  </conditionalFormatting>
  <conditionalFormatting sqref="AW49:BC52">
    <cfRule type="containsText" dxfId="609" priority="328" operator="containsText" text="休">
      <formula>NOT(ISERROR(SEARCH("休",AW49)))</formula>
    </cfRule>
    <cfRule type="containsText" dxfId="608" priority="329" operator="containsText" text="雨">
      <formula>NOT(ISERROR(SEARCH("雨",AW49)))</formula>
    </cfRule>
  </conditionalFormatting>
  <conditionalFormatting sqref="AW66:BC69">
    <cfRule type="containsText" dxfId="607" priority="325" operator="containsText" text="休">
      <formula>NOT(ISERROR(SEARCH("休",AW66)))</formula>
    </cfRule>
    <cfRule type="containsText" dxfId="606" priority="327" operator="containsText" text="雨">
      <formula>NOT(ISERROR(SEARCH("雨",AW66)))</formula>
    </cfRule>
  </conditionalFormatting>
  <conditionalFormatting sqref="AW83:BC86">
    <cfRule type="containsText" dxfId="605" priority="322" operator="containsText" text="休">
      <formula>NOT(ISERROR(SEARCH("休",AW83)))</formula>
    </cfRule>
    <cfRule type="containsText" dxfId="604" priority="324" operator="containsText" text="雨">
      <formula>NOT(ISERROR(SEARCH("雨",AW83)))</formula>
    </cfRule>
  </conditionalFormatting>
  <conditionalFormatting sqref="AW100:BC103">
    <cfRule type="containsText" dxfId="603" priority="319" operator="containsText" text="休">
      <formula>NOT(ISERROR(SEARCH("休",AW100)))</formula>
    </cfRule>
    <cfRule type="containsText" dxfId="602" priority="321" operator="containsText" text="雨">
      <formula>NOT(ISERROR(SEARCH("雨",AW100)))</formula>
    </cfRule>
  </conditionalFormatting>
  <conditionalFormatting sqref="AW117:BC120">
    <cfRule type="containsText" dxfId="601" priority="316" operator="containsText" text="休">
      <formula>NOT(ISERROR(SEARCH("休",AW117)))</formula>
    </cfRule>
    <cfRule type="containsText" dxfId="600" priority="318" operator="containsText" text="雨">
      <formula>NOT(ISERROR(SEARCH("雨",AW117)))</formula>
    </cfRule>
  </conditionalFormatting>
  <conditionalFormatting sqref="AW134:BC137">
    <cfRule type="containsText" dxfId="599" priority="313" operator="containsText" text="休">
      <formula>NOT(ISERROR(SEARCH("休",AW134)))</formula>
    </cfRule>
    <cfRule type="containsText" dxfId="598" priority="315" operator="containsText" text="雨">
      <formula>NOT(ISERROR(SEARCH("雨",AW134)))</formula>
    </cfRule>
  </conditionalFormatting>
  <conditionalFormatting sqref="BB11">
    <cfRule type="expression" dxfId="597" priority="254">
      <formula>AND(WEEKDAY(BB9,2)=6, OR(INT((DAY(BB9)-1)/7)+1=2, INT((DAY(BB9)-1)/7)+1=4))</formula>
    </cfRule>
  </conditionalFormatting>
  <conditionalFormatting sqref="BB12 BM12 BB29 BM29 BB46 BM46 BB63 BM63 BB80 BM80 BB97 BM97 BB114 BM114 BB131 BM131">
    <cfRule type="containsText" dxfId="596" priority="237" operator="containsText" text="土">
      <formula>NOT(ISERROR(SEARCH("土",BB12)))</formula>
    </cfRule>
  </conditionalFormatting>
  <conditionalFormatting sqref="BB19:BB22">
    <cfRule type="containsText" dxfId="595" priority="215" operator="containsText" text="休">
      <formula>NOT(ISERROR(SEARCH("休",BB19)))</formula>
    </cfRule>
    <cfRule type="containsText" dxfId="594" priority="216" operator="containsText" text="休">
      <formula>NOT(ISERROR(SEARCH("休",BB19)))</formula>
    </cfRule>
    <cfRule type="containsText" dxfId="593" priority="217" operator="containsText" text="休">
      <formula>NOT(ISERROR(SEARCH("休",BB19)))</formula>
    </cfRule>
    <cfRule type="containsText" dxfId="592" priority="218" operator="containsText" text="休">
      <formula>NOT(ISERROR(SEARCH("休",BB19)))</formula>
    </cfRule>
    <cfRule type="containsText" dxfId="591" priority="219" operator="containsText" text="休">
      <formula>NOT(ISERROR(SEARCH("休",BB19)))</formula>
    </cfRule>
  </conditionalFormatting>
  <conditionalFormatting sqref="BB28">
    <cfRule type="expression" dxfId="590" priority="253">
      <formula>AND(WEEKDAY(BB26,2)=6, OR(INT((DAY(BB26)-1)/7)+1=2, INT((DAY(BB26)-1)/7)+1=4))</formula>
    </cfRule>
  </conditionalFormatting>
  <conditionalFormatting sqref="BB36:BB39">
    <cfRule type="containsText" dxfId="589" priority="190" operator="containsText" text="休">
      <formula>NOT(ISERROR(SEARCH("休",BB36)))</formula>
    </cfRule>
    <cfRule type="containsText" dxfId="588" priority="191" operator="containsText" text="休">
      <formula>NOT(ISERROR(SEARCH("休",BB36)))</formula>
    </cfRule>
    <cfRule type="containsText" dxfId="587" priority="192" operator="containsText" text="休">
      <formula>NOT(ISERROR(SEARCH("休",BB36)))</formula>
    </cfRule>
    <cfRule type="containsText" dxfId="586" priority="193" operator="containsText" text="休">
      <formula>NOT(ISERROR(SEARCH("休",BB36)))</formula>
    </cfRule>
    <cfRule type="containsText" dxfId="585" priority="194" operator="containsText" text="休">
      <formula>NOT(ISERROR(SEARCH("休",BB36)))</formula>
    </cfRule>
  </conditionalFormatting>
  <conditionalFormatting sqref="BB45">
    <cfRule type="expression" dxfId="584" priority="252">
      <formula>AND(WEEKDAY(BB43,2)=6, OR(INT((DAY(BB43)-1)/7)+1=2, INT((DAY(BB43)-1)/7)+1=4))</formula>
    </cfRule>
  </conditionalFormatting>
  <conditionalFormatting sqref="BB53:BB56">
    <cfRule type="containsText" dxfId="583" priority="160" operator="containsText" text="休">
      <formula>NOT(ISERROR(SEARCH("休",BB53)))</formula>
    </cfRule>
    <cfRule type="containsText" dxfId="582" priority="161" operator="containsText" text="休">
      <formula>NOT(ISERROR(SEARCH("休",BB53)))</formula>
    </cfRule>
    <cfRule type="containsText" dxfId="581" priority="162" operator="containsText" text="休">
      <formula>NOT(ISERROR(SEARCH("休",BB53)))</formula>
    </cfRule>
    <cfRule type="containsText" dxfId="580" priority="163" operator="containsText" text="休">
      <formula>NOT(ISERROR(SEARCH("休",BB53)))</formula>
    </cfRule>
    <cfRule type="containsText" dxfId="579" priority="164" operator="containsText" text="休">
      <formula>NOT(ISERROR(SEARCH("休",BB53)))</formula>
    </cfRule>
  </conditionalFormatting>
  <conditionalFormatting sqref="BB62">
    <cfRule type="expression" dxfId="578" priority="251">
      <formula>AND(WEEKDAY(BB60,2)=6, OR(INT((DAY(BB60)-1)/7)+1=2, INT((DAY(BB60)-1)/7)+1=4))</formula>
    </cfRule>
  </conditionalFormatting>
  <conditionalFormatting sqref="BB70:BB73">
    <cfRule type="containsText" dxfId="577" priority="130" operator="containsText" text="休">
      <formula>NOT(ISERROR(SEARCH("休",BB70)))</formula>
    </cfRule>
    <cfRule type="containsText" dxfId="576" priority="131" operator="containsText" text="休">
      <formula>NOT(ISERROR(SEARCH("休",BB70)))</formula>
    </cfRule>
    <cfRule type="containsText" dxfId="575" priority="133" operator="containsText" text="休">
      <formula>NOT(ISERROR(SEARCH("休",BB70)))</formula>
    </cfRule>
    <cfRule type="containsText" dxfId="574" priority="134" operator="containsText" text="休">
      <formula>NOT(ISERROR(SEARCH("休",BB70)))</formula>
    </cfRule>
  </conditionalFormatting>
  <conditionalFormatting sqref="BB79">
    <cfRule type="expression" dxfId="573" priority="250">
      <formula>AND(WEEKDAY(BB77,2)=6, OR(INT((DAY(BB77)-1)/7)+1=2, INT((DAY(BB77)-1)/7)+1=4))</formula>
    </cfRule>
  </conditionalFormatting>
  <conditionalFormatting sqref="BB87:BB90">
    <cfRule type="containsText" dxfId="572" priority="100" operator="containsText" text="休">
      <formula>NOT(ISERROR(SEARCH("休",BB87)))</formula>
    </cfRule>
    <cfRule type="containsText" dxfId="571" priority="101" operator="containsText" text="休">
      <formula>NOT(ISERROR(SEARCH("休",BB87)))</formula>
    </cfRule>
    <cfRule type="containsText" dxfId="570" priority="103" operator="containsText" text="休">
      <formula>NOT(ISERROR(SEARCH("休",BB87)))</formula>
    </cfRule>
    <cfRule type="containsText" dxfId="569" priority="104" operator="containsText" text="休">
      <formula>NOT(ISERROR(SEARCH("休",BB87)))</formula>
    </cfRule>
  </conditionalFormatting>
  <conditionalFormatting sqref="BB96">
    <cfRule type="expression" dxfId="568" priority="249">
      <formula>AND(WEEKDAY(BB94,2)=6, OR(INT((DAY(BB94)-1)/7)+1=2, INT((DAY(BB94)-1)/7)+1=4))</formula>
    </cfRule>
  </conditionalFormatting>
  <conditionalFormatting sqref="BB104:BB107">
    <cfRule type="containsText" dxfId="567" priority="85" operator="containsText" text="休">
      <formula>NOT(ISERROR(SEARCH("休",BB104)))</formula>
    </cfRule>
    <cfRule type="containsText" dxfId="566" priority="86" operator="containsText" text="休">
      <formula>NOT(ISERROR(SEARCH("休",BB104)))</formula>
    </cfRule>
    <cfRule type="containsText" dxfId="565" priority="88" operator="containsText" text="休">
      <formula>NOT(ISERROR(SEARCH("休",BB104)))</formula>
    </cfRule>
    <cfRule type="containsText" dxfId="564" priority="89" operator="containsText" text="休">
      <formula>NOT(ISERROR(SEARCH("休",BB104)))</formula>
    </cfRule>
  </conditionalFormatting>
  <conditionalFormatting sqref="BB113">
    <cfRule type="expression" dxfId="563" priority="248">
      <formula>AND(WEEKDAY(BB111,2)=6, OR(INT((DAY(BB111)-1)/7)+1=2, INT((DAY(BB111)-1)/7)+1=4))</formula>
    </cfRule>
  </conditionalFormatting>
  <conditionalFormatting sqref="BB121:BB124">
    <cfRule type="containsText" dxfId="562" priority="40" operator="containsText" text="休">
      <formula>NOT(ISERROR(SEARCH("休",BB121)))</formula>
    </cfRule>
    <cfRule type="containsText" dxfId="561" priority="41" operator="containsText" text="休">
      <formula>NOT(ISERROR(SEARCH("休",BB121)))</formula>
    </cfRule>
    <cfRule type="containsText" dxfId="560" priority="43" operator="containsText" text="休">
      <formula>NOT(ISERROR(SEARCH("休",BB121)))</formula>
    </cfRule>
    <cfRule type="containsText" dxfId="559" priority="44" operator="containsText" text="休">
      <formula>NOT(ISERROR(SEARCH("休",BB121)))</formula>
    </cfRule>
  </conditionalFormatting>
  <conditionalFormatting sqref="BB130">
    <cfRule type="expression" dxfId="558" priority="247">
      <formula>AND(WEEKDAY(BB128,2)=6, OR(INT((DAY(BB128)-1)/7)+1=2, INT((DAY(BB128)-1)/7)+1=4))</formula>
    </cfRule>
  </conditionalFormatting>
  <conditionalFormatting sqref="BB138:BB141">
    <cfRule type="containsText" dxfId="557" priority="10" operator="containsText" text="休">
      <formula>NOT(ISERROR(SEARCH("休",BB138)))</formula>
    </cfRule>
    <cfRule type="containsText" dxfId="556" priority="11" operator="containsText" text="休">
      <formula>NOT(ISERROR(SEARCH("休",BB138)))</formula>
    </cfRule>
    <cfRule type="containsText" dxfId="555" priority="13" operator="containsText" text="休">
      <formula>NOT(ISERROR(SEARCH("休",BB138)))</formula>
    </cfRule>
    <cfRule type="containsText" dxfId="554" priority="14" operator="containsText" text="休">
      <formula>NOT(ISERROR(SEARCH("休",BB138)))</formula>
    </cfRule>
  </conditionalFormatting>
  <conditionalFormatting sqref="BB70:BC74">
    <cfRule type="containsText" dxfId="553" priority="132" operator="containsText" text="休">
      <formula>NOT(ISERROR(SEARCH("休",BB70)))</formula>
    </cfRule>
  </conditionalFormatting>
  <conditionalFormatting sqref="BB87:BC91">
    <cfRule type="containsText" dxfId="552" priority="102" operator="containsText" text="休">
      <formula>NOT(ISERROR(SEARCH("休",BB87)))</formula>
    </cfRule>
  </conditionalFormatting>
  <conditionalFormatting sqref="BB104:BC108">
    <cfRule type="containsText" dxfId="551" priority="87" operator="containsText" text="休">
      <formula>NOT(ISERROR(SEARCH("休",BB104)))</formula>
    </cfRule>
  </conditionalFormatting>
  <conditionalFormatting sqref="BB121:BC125">
    <cfRule type="containsText" dxfId="550" priority="42" operator="containsText" text="休">
      <formula>NOT(ISERROR(SEARCH("休",BB121)))</formula>
    </cfRule>
  </conditionalFormatting>
  <conditionalFormatting sqref="BB138:BC142">
    <cfRule type="containsText" dxfId="549" priority="12" operator="containsText" text="休">
      <formula>NOT(ISERROR(SEARCH("休",BB138)))</formula>
    </cfRule>
  </conditionalFormatting>
  <conditionalFormatting sqref="BC12 BN12 BC29 BN29 BC46 BN46 BC63 BN63 BC80 BN80 BC97 BN97 BC114 BN114 BC131 BN131">
    <cfRule type="containsText" dxfId="548" priority="236" operator="containsText" text="日">
      <formula>NOT(ISERROR(SEARCH("日",BC12)))</formula>
    </cfRule>
  </conditionalFormatting>
  <conditionalFormatting sqref="BH15:BN18">
    <cfRule type="containsText" dxfId="547" priority="311" operator="containsText" text="休">
      <formula>NOT(ISERROR(SEARCH("休",BH15)))</formula>
    </cfRule>
    <cfRule type="containsText" dxfId="546" priority="312" operator="containsText" text="雨">
      <formula>NOT(ISERROR(SEARCH("雨",BH15)))</formula>
    </cfRule>
  </conditionalFormatting>
  <conditionalFormatting sqref="BH32:BN35">
    <cfRule type="containsText" dxfId="545" priority="308" operator="containsText" text="休">
      <formula>NOT(ISERROR(SEARCH("休",BH32)))</formula>
    </cfRule>
    <cfRule type="containsText" dxfId="544" priority="310" operator="containsText" text="雨">
      <formula>NOT(ISERROR(SEARCH("雨",BH32)))</formula>
    </cfRule>
  </conditionalFormatting>
  <conditionalFormatting sqref="BH49:BN52">
    <cfRule type="containsText" dxfId="543" priority="305" operator="containsText" text="休">
      <formula>NOT(ISERROR(SEARCH("休",BH49)))</formula>
    </cfRule>
    <cfRule type="containsText" dxfId="542" priority="307" operator="containsText" text="雨">
      <formula>NOT(ISERROR(SEARCH("雨",BH49)))</formula>
    </cfRule>
  </conditionalFormatting>
  <conditionalFormatting sqref="BH66:BN69">
    <cfRule type="containsText" dxfId="541" priority="302" operator="containsText" text="休">
      <formula>NOT(ISERROR(SEARCH("休",BH66)))</formula>
    </cfRule>
    <cfRule type="containsText" dxfId="540" priority="304" operator="containsText" text="雨">
      <formula>NOT(ISERROR(SEARCH("雨",BH66)))</formula>
    </cfRule>
  </conditionalFormatting>
  <conditionalFormatting sqref="BH83:BN86">
    <cfRule type="containsText" dxfId="539" priority="300" operator="containsText" text="休">
      <formula>NOT(ISERROR(SEARCH("休",BH83)))</formula>
    </cfRule>
    <cfRule type="containsText" dxfId="538" priority="301" operator="containsText" text="雨">
      <formula>NOT(ISERROR(SEARCH("雨",BH83)))</formula>
    </cfRule>
  </conditionalFormatting>
  <conditionalFormatting sqref="BH100:BN103">
    <cfRule type="containsText" dxfId="537" priority="298" operator="containsText" text="休">
      <formula>NOT(ISERROR(SEARCH("休",BH100)))</formula>
    </cfRule>
    <cfRule type="containsText" dxfId="536" priority="299" operator="containsText" text="雨">
      <formula>NOT(ISERROR(SEARCH("雨",BH100)))</formula>
    </cfRule>
  </conditionalFormatting>
  <conditionalFormatting sqref="BH117:BN120">
    <cfRule type="containsText" dxfId="535" priority="296" operator="containsText" text="休">
      <formula>NOT(ISERROR(SEARCH("休",BH117)))</formula>
    </cfRule>
    <cfRule type="containsText" dxfId="534" priority="297" operator="containsText" text="雨">
      <formula>NOT(ISERROR(SEARCH("雨",BH117)))</formula>
    </cfRule>
  </conditionalFormatting>
  <conditionalFormatting sqref="BH134:BN137">
    <cfRule type="containsText" dxfId="533" priority="293" operator="containsText" text="休">
      <formula>NOT(ISERROR(SEARCH("休",BH134)))</formula>
    </cfRule>
    <cfRule type="containsText" dxfId="532" priority="295" operator="containsText" text="雨">
      <formula>NOT(ISERROR(SEARCH("雨",BH134)))</formula>
    </cfRule>
  </conditionalFormatting>
  <conditionalFormatting sqref="BM11">
    <cfRule type="expression" dxfId="531" priority="241">
      <formula>AND(WEEKDAY(BM9,2)=6, OR(INT((DAY(BM9)-1)/7)+1=2, INT((DAY(BM9)-1)/7)+1=4))</formula>
    </cfRule>
  </conditionalFormatting>
  <conditionalFormatting sqref="BM19:BM22">
    <cfRule type="containsText" dxfId="530" priority="210" operator="containsText" text="休">
      <formula>NOT(ISERROR(SEARCH("休",BM19)))</formula>
    </cfRule>
    <cfRule type="containsText" dxfId="529" priority="211" operator="containsText" text="休">
      <formula>NOT(ISERROR(SEARCH("休",BM19)))</formula>
    </cfRule>
    <cfRule type="containsText" dxfId="528" priority="212" operator="containsText" text="休">
      <formula>NOT(ISERROR(SEARCH("休",BM19)))</formula>
    </cfRule>
    <cfRule type="containsText" dxfId="527" priority="213" operator="containsText" text="休">
      <formula>NOT(ISERROR(SEARCH("休",BM19)))</formula>
    </cfRule>
    <cfRule type="containsText" dxfId="526" priority="214" operator="containsText" text="休">
      <formula>NOT(ISERROR(SEARCH("休",BM19)))</formula>
    </cfRule>
  </conditionalFormatting>
  <conditionalFormatting sqref="BM28">
    <cfRule type="expression" dxfId="525" priority="240">
      <formula>AND(WEEKDAY(BM26,2)=6, OR(INT((DAY(BM26)-1)/7)+1=2, INT((DAY(BM26)-1)/7)+1=4))</formula>
    </cfRule>
  </conditionalFormatting>
  <conditionalFormatting sqref="BM36:BM39">
    <cfRule type="containsText" dxfId="524" priority="185" operator="containsText" text="休">
      <formula>NOT(ISERROR(SEARCH("休",BM36)))</formula>
    </cfRule>
    <cfRule type="containsText" dxfId="523" priority="186" operator="containsText" text="休">
      <formula>NOT(ISERROR(SEARCH("休",BM36)))</formula>
    </cfRule>
    <cfRule type="containsText" dxfId="522" priority="188" operator="containsText" text="休">
      <formula>NOT(ISERROR(SEARCH("休",BM36)))</formula>
    </cfRule>
    <cfRule type="containsText" dxfId="521" priority="189" operator="containsText" text="休">
      <formula>NOT(ISERROR(SEARCH("休",BM36)))</formula>
    </cfRule>
  </conditionalFormatting>
  <conditionalFormatting sqref="BM45">
    <cfRule type="expression" dxfId="520" priority="244">
      <formula>AND(WEEKDAY(BM43,2)=6, OR(INT((DAY(BM43)-1)/7)+1=2, INT((DAY(BM43)-1)/7)+1=4))</formula>
    </cfRule>
  </conditionalFormatting>
  <conditionalFormatting sqref="BM53:BM56">
    <cfRule type="containsText" dxfId="519" priority="155" operator="containsText" text="休">
      <formula>NOT(ISERROR(SEARCH("休",BM53)))</formula>
    </cfRule>
    <cfRule type="containsText" dxfId="518" priority="156" operator="containsText" text="休">
      <formula>NOT(ISERROR(SEARCH("休",BM53)))</formula>
    </cfRule>
    <cfRule type="containsText" dxfId="517" priority="158" operator="containsText" text="休">
      <formula>NOT(ISERROR(SEARCH("休",BM53)))</formula>
    </cfRule>
    <cfRule type="containsText" dxfId="516" priority="159" operator="containsText" text="休">
      <formula>NOT(ISERROR(SEARCH("休",BM53)))</formula>
    </cfRule>
  </conditionalFormatting>
  <conditionalFormatting sqref="BM62">
    <cfRule type="expression" dxfId="515" priority="243">
      <formula>AND(WEEKDAY(BM60,2)=6, OR(INT((DAY(BM60)-1)/7)+1=2, INT((DAY(BM60)-1)/7)+1=4))</formula>
    </cfRule>
  </conditionalFormatting>
  <conditionalFormatting sqref="BM70:BM73">
    <cfRule type="containsText" dxfId="514" priority="125" operator="containsText" text="休">
      <formula>NOT(ISERROR(SEARCH("休",BM70)))</formula>
    </cfRule>
    <cfRule type="containsText" dxfId="513" priority="126" operator="containsText" text="休">
      <formula>NOT(ISERROR(SEARCH("休",BM70)))</formula>
    </cfRule>
    <cfRule type="containsText" dxfId="512" priority="128" operator="containsText" text="休">
      <formula>NOT(ISERROR(SEARCH("休",BM70)))</formula>
    </cfRule>
    <cfRule type="containsText" dxfId="511" priority="129" operator="containsText" text="休">
      <formula>NOT(ISERROR(SEARCH("休",BM70)))</formula>
    </cfRule>
  </conditionalFormatting>
  <conditionalFormatting sqref="BM87:BM90">
    <cfRule type="containsText" dxfId="510" priority="95" operator="containsText" text="休">
      <formula>NOT(ISERROR(SEARCH("休",BM87)))</formula>
    </cfRule>
    <cfRule type="containsText" dxfId="509" priority="96" operator="containsText" text="休">
      <formula>NOT(ISERROR(SEARCH("休",BM87)))</formula>
    </cfRule>
    <cfRule type="containsText" dxfId="508" priority="97" operator="containsText" text="休">
      <formula>NOT(ISERROR(SEARCH("休",BM87)))</formula>
    </cfRule>
    <cfRule type="containsText" dxfId="507" priority="98" operator="containsText" text="休">
      <formula>NOT(ISERROR(SEARCH("休",BM87)))</formula>
    </cfRule>
    <cfRule type="containsText" dxfId="506" priority="99" operator="containsText" text="休">
      <formula>NOT(ISERROR(SEARCH("休",BM87)))</formula>
    </cfRule>
  </conditionalFormatting>
  <conditionalFormatting sqref="BM96">
    <cfRule type="expression" dxfId="505" priority="4">
      <formula>AND(WEEKDAY(BM96,2)=6, OR(INT((DAY(BM96)-1)/7)+1=2, INT((DAY(BM96)-1)/7)+1=4))</formula>
    </cfRule>
  </conditionalFormatting>
  <conditionalFormatting sqref="BM104:BM107">
    <cfRule type="containsText" dxfId="504" priority="90" operator="containsText" text="休">
      <formula>NOT(ISERROR(SEARCH("休",BM104)))</formula>
    </cfRule>
    <cfRule type="containsText" dxfId="503" priority="91" operator="containsText" text="休">
      <formula>NOT(ISERROR(SEARCH("休",BM104)))</formula>
    </cfRule>
    <cfRule type="containsText" dxfId="502" priority="92" operator="containsText" text="休">
      <formula>NOT(ISERROR(SEARCH("休",BM104)))</formula>
    </cfRule>
    <cfRule type="containsText" dxfId="501" priority="93" operator="containsText" text="休">
      <formula>NOT(ISERROR(SEARCH("休",BM104)))</formula>
    </cfRule>
    <cfRule type="containsText" dxfId="500" priority="94" operator="containsText" text="休">
      <formula>NOT(ISERROR(SEARCH("休",BM104)))</formula>
    </cfRule>
  </conditionalFormatting>
  <conditionalFormatting sqref="BM121:BM124">
    <cfRule type="containsText" dxfId="499" priority="35" operator="containsText" text="休">
      <formula>NOT(ISERROR(SEARCH("休",BM121)))</formula>
    </cfRule>
    <cfRule type="containsText" dxfId="498" priority="36" operator="containsText" text="休">
      <formula>NOT(ISERROR(SEARCH("休",BM121)))</formula>
    </cfRule>
    <cfRule type="containsText" dxfId="497" priority="37" operator="containsText" text="休">
      <formula>NOT(ISERROR(SEARCH("休",BM121)))</formula>
    </cfRule>
    <cfRule type="containsText" dxfId="496" priority="38" operator="containsText" text="休">
      <formula>NOT(ISERROR(SEARCH("休",BM121)))</formula>
    </cfRule>
    <cfRule type="containsText" dxfId="495" priority="39" operator="containsText" text="休">
      <formula>NOT(ISERROR(SEARCH("休",BM121)))</formula>
    </cfRule>
  </conditionalFormatting>
  <conditionalFormatting sqref="BM130">
    <cfRule type="expression" dxfId="494" priority="242">
      <formula>AND(WEEKDAY(BM128,2)=6, OR(INT((DAY(BM128)-1)/7)+1=2, INT((DAY(BM128)-1)/7)+1=4))</formula>
    </cfRule>
  </conditionalFormatting>
  <conditionalFormatting sqref="BM138:BM141">
    <cfRule type="containsText" dxfId="493" priority="5" operator="containsText" text="休">
      <formula>NOT(ISERROR(SEARCH("休",BM138)))</formula>
    </cfRule>
    <cfRule type="containsText" dxfId="492" priority="6" operator="containsText" text="休">
      <formula>NOT(ISERROR(SEARCH("休",BM138)))</formula>
    </cfRule>
    <cfRule type="containsText" dxfId="491" priority="8" operator="containsText" text="休">
      <formula>NOT(ISERROR(SEARCH("休",BM138)))</formula>
    </cfRule>
    <cfRule type="containsText" dxfId="490" priority="9" operator="containsText" text="休">
      <formula>NOT(ISERROR(SEARCH("休",BM138)))</formula>
    </cfRule>
  </conditionalFormatting>
  <conditionalFormatting sqref="BM36:BN40">
    <cfRule type="containsText" dxfId="489" priority="187" operator="containsText" text="休">
      <formula>NOT(ISERROR(SEARCH("休",BM36)))</formula>
    </cfRule>
  </conditionalFormatting>
  <conditionalFormatting sqref="BM53:BN57">
    <cfRule type="containsText" dxfId="488" priority="157" operator="containsText" text="休">
      <formula>NOT(ISERROR(SEARCH("休",BM53)))</formula>
    </cfRule>
  </conditionalFormatting>
  <conditionalFormatting sqref="BM70:BN74">
    <cfRule type="containsText" dxfId="487" priority="127" operator="containsText" text="休">
      <formula>NOT(ISERROR(SEARCH("休",BM70)))</formula>
    </cfRule>
  </conditionalFormatting>
  <conditionalFormatting sqref="BM138:BN142">
    <cfRule type="containsText" dxfId="486" priority="7" operator="containsText" text="休">
      <formula>NOT(ISERROR(SEARCH("休",BM138)))</formula>
    </cfRule>
  </conditionalFormatting>
  <dataValidations count="3">
    <dataValidation type="list" allowBlank="1" showInputMessage="1" showErrorMessage="1" sqref="C13:I14 C30:I31 C47:I48 C64:I65 C81:I82 N13:T14 C98:I99 N30:T31 N47:T48 N64:T65 N81:T82 N98:T99 Z30:AF31 C115:I116 C132:I133 C150:I151 N115:T116 N132:T133 Z13:AF14 Z47:AF48 Z64:AF65 Z81:AF82 Z98:AF99 Z115:AF116 Z132:AF133 AK13:AQ14 AK30:AQ31 AK47:AQ48 AK64:AQ65 AK81:AQ82 AK98:AQ99 AK115:AQ116 AK132:AQ133 AW13:BC14 AW30:BC31 AW47:BC48 AW64:BC65 AW81:BC82 AW98:BC99 AW115:BC116 AW132:BC133 BH13:BN14 BH30:BN31 BH47:BN48 BH64:BN65 BH81:BN82 BH98:BN99 BH115:BN116 BH132:BN133" xr:uid="{00000000-0002-0000-3200-000000000000}">
      <formula1>"夏休,冬休,中止,制作,その他"</formula1>
    </dataValidation>
    <dataValidation type="list" allowBlank="1" showInputMessage="1" showErrorMessage="1" sqref="C15:I16 C32:I33 C49:I50 C66:I67 C83:I84 N15:T16 C100:I101 N32:T33 N49:T50 N66:T67 N83:T84 N100:T101 Z32:AF33 C117:I118 C134:I135 C152:I153 N117:T118 N134:T135 Z15:AF16 Z49:AF50 Z66:AF67 Z83:AF84 Z100:AF101 Z117:AF118 Z134:AF135 AK15:AQ16 AK32:AQ33 AK49:AQ50 AK66:AQ67 AK83:AQ84 AK100:AQ101 AK117:AQ118 AK134:AQ135 AW15:BC16 AW32:BC33 AW49:BC50 AW66:BC67 AW83:BC84 AW100:BC101 AW117:BC118 AW134:BC135 BH15:BN16 BH32:BN33 BH49:BN50 BH66:BN67 BH83:BN84 BH100:BN101 BH117:BN118 BH134:BN135" xr:uid="{00000000-0002-0000-3200-000001000000}">
      <formula1>"休"</formula1>
    </dataValidation>
    <dataValidation type="list" allowBlank="1" showInputMessage="1" showErrorMessage="1" sqref="N17:T18 N34:T35 N51:T52 N68:T69 N85:T86 Z17:AF18 N102:T103 Z34:AF35 Z51:AF52 Z68:AF69 Z85:AF86 Z102:AF103 AK34:AQ35 N119:T120 N136:T137 C154:I155 Z119:AF120 Z136:AF137 AK17:AQ18 AK51:AQ52 AK68:AQ69 AK85:AQ86 AK102:AQ103 AK119:AQ120 AK136:AQ137 AW17:BC18 AW34:BC35 AW51:BC52 AW68:BC69 AW85:BC86 AW102:BC103 AW119:BC120 AW136:BC137 BH17:BN18 BH34:BN35 BH51:BN52 BH68:BN69 BH85:BN86 BH102:BN103 BH119:BN120 BH136:BN137 C34:I35 C51:I52 C68:I69 C85:I86 C102:I103 C119:I120 C136:I137 C17:I18" xr:uid="{00000000-0002-0000-3200-000002000000}">
      <formula1>"休,雨"</formula1>
    </dataValidation>
  </dataValidations>
  <pageMargins left="0.23622047244094491" right="0.23622047244094491" top="0.74803149606299213" bottom="0.74803149606299213" header="0.31496062992125984" footer="0.31496062992125984"/>
  <pageSetup paperSize="9" scale="55" orientation="portrait" r:id="rId1"/>
  <rowBreaks count="1" manualBreakCount="1">
    <brk id="144" max="23" man="1"/>
  </rowBreaks>
  <colBreaks count="2" manualBreakCount="2">
    <brk id="23" max="141" man="1"/>
    <brk id="46" max="141"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17</vt:i4>
      </vt:variant>
    </vt:vector>
  </HeadingPairs>
  <TitlesOfParts>
    <vt:vector size="30" baseType="lpstr">
      <vt:lpstr>入力シート</vt:lpstr>
      <vt:lpstr>工事打合せ簿</vt:lpstr>
      <vt:lpstr>週休２日交替制</vt:lpstr>
      <vt:lpstr>週休２日交替制　例</vt:lpstr>
      <vt:lpstr>現場閉所による週休２日</vt:lpstr>
      <vt:lpstr>現場閉所による週休２日　例</vt:lpstr>
      <vt:lpstr>230-3(交替制・完全)</vt:lpstr>
      <vt:lpstr>230-3-例</vt:lpstr>
      <vt:lpstr>230-4(現場閉所・完全)</vt:lpstr>
      <vt:lpstr>230-4-例</vt:lpstr>
      <vt:lpstr>港湾工事(9か月以内の工期) </vt:lpstr>
      <vt:lpstr>港湾工事(9か月を超える工期)</vt:lpstr>
      <vt:lpstr>港湾工事　例</vt:lpstr>
      <vt:lpstr>'230-3(交替制・完全)'!Print_Area</vt:lpstr>
      <vt:lpstr>'230-3-例'!Print_Area</vt:lpstr>
      <vt:lpstr>'230-4(現場閉所・完全)'!Print_Area</vt:lpstr>
      <vt:lpstr>'230-4-例'!Print_Area</vt:lpstr>
      <vt:lpstr>現場閉所による週休２日!Print_Area</vt:lpstr>
      <vt:lpstr>'現場閉所による週休２日　例'!Print_Area</vt:lpstr>
      <vt:lpstr>工事打合せ簿!Print_Area</vt:lpstr>
      <vt:lpstr>'港湾工事　例'!Print_Area</vt:lpstr>
      <vt:lpstr>'港湾工事(9か月を超える工期)'!Print_Area</vt:lpstr>
      <vt:lpstr>'港湾工事(9か月以内の工期) '!Print_Area</vt:lpstr>
      <vt:lpstr>週休２日交替制!Print_Area</vt:lpstr>
      <vt:lpstr>'週休２日交替制　例'!Print_Area</vt:lpstr>
      <vt:lpstr>入力シート!Print_Area</vt:lpstr>
      <vt:lpstr>現場閉所による週休２日!Print_Titles</vt:lpstr>
      <vt:lpstr>'現場閉所による週休２日　例'!Print_Titles</vt:lpstr>
      <vt:lpstr>週休２日交替制!Print_Titles</vt:lpstr>
      <vt:lpstr>'週休２日交替制　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22/04/09異動 0100800 守真武弘</dc:creator>
  <cp:lastModifiedBy>araki-y</cp:lastModifiedBy>
  <cp:lastPrinted>2026-03-23T02:48:00Z</cp:lastPrinted>
  <dcterms:created xsi:type="dcterms:W3CDTF">2022-06-15T04:09:23Z</dcterms:created>
  <dcterms:modified xsi:type="dcterms:W3CDTF">2026-04-01T05:23:35Z</dcterms:modified>
</cp:coreProperties>
</file>